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L:\10.VUC\01 Winkelmann 2024\12_VO na st prace\otazky vo VO\"/>
    </mc:Choice>
  </mc:AlternateContent>
  <xr:revisionPtr revIDLastSave="0" documentId="8_{32ABE288-47D5-46E9-A522-6AD332279AB3}" xr6:coauthVersionLast="47" xr6:coauthVersionMax="47" xr10:uidLastSave="{00000000-0000-0000-0000-000000000000}"/>
  <bookViews>
    <workbookView xWindow="780" yWindow="645" windowWidth="25710" windowHeight="14775" xr2:uid="{00000000-000D-0000-FFFF-FFFF00000000}"/>
  </bookViews>
  <sheets>
    <sheet name="Rekapitulácia stavby" sheetId="1" r:id="rId1"/>
    <sheet name="01 - Architektúra" sheetId="2" r:id="rId2"/>
    <sheet name="02 - VZT" sheetId="3" r:id="rId3"/>
    <sheet name="04 - Zdravotechnika" sheetId="4" r:id="rId4"/>
    <sheet name="05 - Vykurovanie" sheetId="5" r:id="rId5"/>
    <sheet name="06 - Elektroinštalácia" sheetId="6" r:id="rId6"/>
    <sheet name="07 - Slaboprúd - HSP" sheetId="7" r:id="rId7"/>
    <sheet name="SO 02 - VJAZD A SPEVNENÉ ..." sheetId="8" r:id="rId8"/>
    <sheet name="SO 03 - KRAJINNÁ ARCHITEK..." sheetId="9" r:id="rId9"/>
    <sheet name="SO 03.1 - Oplotenie" sheetId="10" r:id="rId10"/>
    <sheet name="SO 03.2 - Prístrešok pre ..." sheetId="11" r:id="rId11"/>
    <sheet name="04 - Prípojka vody" sheetId="12" r:id="rId12"/>
    <sheet name="SO 04.1 - Požiarna nádrž" sheetId="13" r:id="rId13"/>
    <sheet name="SO 05 - Prípojka splaškov..." sheetId="14" r:id="rId14"/>
    <sheet name="SO 06 - Dažďová kanalizácia" sheetId="15" r:id="rId15"/>
    <sheet name="SO 07 - ELEKTRICKÁ PRÍPOJKA" sheetId="16" r:id="rId16"/>
    <sheet name="SO 08 - VONKAJŠIE OSVETLENIE" sheetId="17" r:id="rId17"/>
    <sheet name="SO 09 - Automatický závla..." sheetId="18" r:id="rId18"/>
  </sheets>
  <definedNames>
    <definedName name="_xlnm._FilterDatabase" localSheetId="1" hidden="1">'01 - Architektúra'!$C$141:$K$351</definedName>
    <definedName name="_xlnm._FilterDatabase" localSheetId="2" hidden="1">'02 - VZT'!$C$124:$K$284</definedName>
    <definedName name="_xlnm._FilterDatabase" localSheetId="11" hidden="1">'04 - Prípojka vody'!$C$128:$K$221</definedName>
    <definedName name="_xlnm._FilterDatabase" localSheetId="3" hidden="1">'04 - Zdravotechnika'!$C$131:$K$308</definedName>
    <definedName name="_xlnm._FilterDatabase" localSheetId="4" hidden="1">'05 - Vykurovanie'!$C$127:$K$222</definedName>
    <definedName name="_xlnm._FilterDatabase" localSheetId="5" hidden="1">'06 - Elektroinštalácia'!$C$134:$K$383</definedName>
    <definedName name="_xlnm._FilterDatabase" localSheetId="6" hidden="1">'07 - Slaboprúd - HSP'!$C$123:$K$173</definedName>
    <definedName name="_xlnm._FilterDatabase" localSheetId="7" hidden="1">'SO 02 - VJAZD A SPEVNENÉ ...'!$C$122:$K$171</definedName>
    <definedName name="_xlnm._FilterDatabase" localSheetId="8" hidden="1">'SO 03 - KRAJINNÁ ARCHITEK...'!$C$119:$K$156</definedName>
    <definedName name="_xlnm._FilterDatabase" localSheetId="9" hidden="1">'SO 03.1 - Oplotenie'!$C$122:$K$151</definedName>
    <definedName name="_xlnm._FilterDatabase" localSheetId="10" hidden="1">'SO 03.2 - Prístrešok pre ...'!$C$120:$K$136</definedName>
    <definedName name="_xlnm._FilterDatabase" localSheetId="12" hidden="1">'SO 04.1 - Požiarna nádrž'!$C$119:$K$144</definedName>
    <definedName name="_xlnm._FilterDatabase" localSheetId="13" hidden="1">'SO 05 - Prípojka splaškov...'!$C$124:$K$189</definedName>
    <definedName name="_xlnm._FilterDatabase" localSheetId="14" hidden="1">'SO 06 - Dažďová kanalizácia'!$C$126:$K$228</definedName>
    <definedName name="_xlnm._FilterDatabase" localSheetId="15" hidden="1">'SO 07 - ELEKTRICKÁ PRÍPOJKA'!$C$119:$K$141</definedName>
    <definedName name="_xlnm._FilterDatabase" localSheetId="16" hidden="1">'SO 08 - VONKAJŠIE OSVETLENIE'!$C$117:$K$135</definedName>
    <definedName name="_xlnm._FilterDatabase" localSheetId="17" hidden="1">'SO 09 - Automatický závla...'!$C$122:$K$177</definedName>
    <definedName name="_xlnm.Print_Titles" localSheetId="1">'01 - Architektúra'!$141:$141</definedName>
    <definedName name="_xlnm.Print_Titles" localSheetId="2">'02 - VZT'!$124:$124</definedName>
    <definedName name="_xlnm.Print_Titles" localSheetId="11">'04 - Prípojka vody'!$128:$128</definedName>
    <definedName name="_xlnm.Print_Titles" localSheetId="3">'04 - Zdravotechnika'!$131:$131</definedName>
    <definedName name="_xlnm.Print_Titles" localSheetId="4">'05 - Vykurovanie'!$127:$127</definedName>
    <definedName name="_xlnm.Print_Titles" localSheetId="5">'06 - Elektroinštalácia'!$134:$134</definedName>
    <definedName name="_xlnm.Print_Titles" localSheetId="6">'07 - Slaboprúd - HSP'!$123:$123</definedName>
    <definedName name="_xlnm.Print_Titles" localSheetId="0">'Rekapitulácia stavby'!$92:$92</definedName>
    <definedName name="_xlnm.Print_Titles" localSheetId="7">'SO 02 - VJAZD A SPEVNENÉ ...'!$122:$122</definedName>
    <definedName name="_xlnm.Print_Titles" localSheetId="8">'SO 03 - KRAJINNÁ ARCHITEK...'!$119:$119</definedName>
    <definedName name="_xlnm.Print_Titles" localSheetId="9">'SO 03.1 - Oplotenie'!$122:$122</definedName>
    <definedName name="_xlnm.Print_Titles" localSheetId="10">'SO 03.2 - Prístrešok pre ...'!$120:$120</definedName>
    <definedName name="_xlnm.Print_Titles" localSheetId="12">'SO 04.1 - Požiarna nádrž'!$119:$119</definedName>
    <definedName name="_xlnm.Print_Titles" localSheetId="13">'SO 05 - Prípojka splaškov...'!$124:$124</definedName>
    <definedName name="_xlnm.Print_Titles" localSheetId="14">'SO 06 - Dažďová kanalizácia'!$126:$126</definedName>
    <definedName name="_xlnm.Print_Titles" localSheetId="15">'SO 07 - ELEKTRICKÁ PRÍPOJKA'!$119:$119</definedName>
    <definedName name="_xlnm.Print_Titles" localSheetId="16">'SO 08 - VONKAJŠIE OSVETLENIE'!$117:$117</definedName>
    <definedName name="_xlnm.Print_Titles" localSheetId="17">'SO 09 - Automatický závla...'!$122:$122</definedName>
    <definedName name="_xlnm.Print_Area" localSheetId="1">'01 - Architektúra'!$C$82:$J$121,'01 - Architektúra'!$C$127:$J$351</definedName>
    <definedName name="_xlnm.Print_Area" localSheetId="2">'02 - VZT'!$C$82:$J$104,'02 - VZT'!$C$110:$J$284</definedName>
    <definedName name="_xlnm.Print_Area" localSheetId="11">'04 - Prípojka vody'!$C$82:$J$110,'04 - Prípojka vody'!$C$116:$J$221</definedName>
    <definedName name="_xlnm.Print_Area" localSheetId="3">'04 - Zdravotechnika'!$C$82:$J$111,'04 - Zdravotechnika'!$C$117:$J$308</definedName>
    <definedName name="_xlnm.Print_Area" localSheetId="4">'05 - Vykurovanie'!$C$82:$J$107,'05 - Vykurovanie'!$C$113:$J$222</definedName>
    <definedName name="_xlnm.Print_Area" localSheetId="5">'06 - Elektroinštalácia'!$C$82:$J$114,'06 - Elektroinštalácia'!$C$120:$J$383</definedName>
    <definedName name="_xlnm.Print_Area" localSheetId="6">'07 - Slaboprúd - HSP'!$C$82:$J$103,'07 - Slaboprúd - HSP'!$C$109:$J$173</definedName>
    <definedName name="_xlnm.Print_Area" localSheetId="0">'Rekapitulácia stavby'!$D$4:$AO$76,'Rekapitulácia stavby'!$C$82:$AQ$113</definedName>
    <definedName name="_xlnm.Print_Area" localSheetId="7">'SO 02 - VJAZD A SPEVNENÉ ...'!$C$82:$J$104,'SO 02 - VJAZD A SPEVNENÉ ...'!$C$110:$J$171</definedName>
    <definedName name="_xlnm.Print_Area" localSheetId="8">'SO 03 - KRAJINNÁ ARCHITEK...'!$C$82:$J$101,'SO 03 - KRAJINNÁ ARCHITEK...'!$C$107:$J$156</definedName>
    <definedName name="_xlnm.Print_Area" localSheetId="9">'SO 03.1 - Oplotenie'!$C$82:$J$104,'SO 03.1 - Oplotenie'!$C$110:$J$151</definedName>
    <definedName name="_xlnm.Print_Area" localSheetId="10">'SO 03.2 - Prístrešok pre ...'!$C$82:$J$102,'SO 03.2 - Prístrešok pre ...'!$C$108:$J$136</definedName>
    <definedName name="_xlnm.Print_Area" localSheetId="12">'SO 04.1 - Požiarna nádrž'!$C$82:$J$101,'SO 04.1 - Požiarna nádrž'!$C$107:$J$144</definedName>
    <definedName name="_xlnm.Print_Area" localSheetId="13">'SO 05 - Prípojka splaškov...'!$C$82:$J$106,'SO 05 - Prípojka splaškov...'!$C$112:$J$189</definedName>
    <definedName name="_xlnm.Print_Area" localSheetId="14">'SO 06 - Dažďová kanalizácia'!$C$82:$J$108,'SO 06 - Dažďová kanalizácia'!$C$114:$J$228</definedName>
    <definedName name="_xlnm.Print_Area" localSheetId="15">'SO 07 - ELEKTRICKÁ PRÍPOJKA'!$C$82:$J$101,'SO 07 - ELEKTRICKÁ PRÍPOJKA'!$C$107:$J$141</definedName>
    <definedName name="_xlnm.Print_Area" localSheetId="16">'SO 08 - VONKAJŠIE OSVETLENIE'!$C$82:$J$99,'SO 08 - VONKAJŠIE OSVETLENIE'!$C$105:$J$135</definedName>
    <definedName name="_xlnm.Print_Area" localSheetId="17">'SO 09 - Automatický závla...'!$C$82:$J$104,'SO 09 - Automatický závla...'!$C$110:$J$177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8" l="1"/>
  <c r="J36" i="18"/>
  <c r="AY112" i="1"/>
  <c r="J35" i="18"/>
  <c r="AX112" i="1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BI126" i="18"/>
  <c r="BH126" i="18"/>
  <c r="BG126" i="18"/>
  <c r="BE126" i="18"/>
  <c r="T126" i="18"/>
  <c r="R126" i="18"/>
  <c r="P126" i="18"/>
  <c r="BI125" i="18"/>
  <c r="BH125" i="18"/>
  <c r="BG125" i="18"/>
  <c r="BE125" i="18"/>
  <c r="T125" i="18"/>
  <c r="R125" i="18"/>
  <c r="P125" i="18"/>
  <c r="F117" i="18"/>
  <c r="E115" i="18"/>
  <c r="F89" i="18"/>
  <c r="E87" i="18"/>
  <c r="J24" i="18"/>
  <c r="E24" i="18"/>
  <c r="J120" i="18"/>
  <c r="J23" i="18"/>
  <c r="J21" i="18"/>
  <c r="E21" i="18"/>
  <c r="J119" i="18"/>
  <c r="J20" i="18"/>
  <c r="J18" i="18"/>
  <c r="E18" i="18"/>
  <c r="F92" i="18"/>
  <c r="J17" i="18"/>
  <c r="J15" i="18"/>
  <c r="E15" i="18"/>
  <c r="F119" i="18"/>
  <c r="J14" i="18"/>
  <c r="J12" i="18"/>
  <c r="J89" i="18"/>
  <c r="E7" i="18"/>
  <c r="E85" i="18" s="1"/>
  <c r="J37" i="17"/>
  <c r="J36" i="17"/>
  <c r="AY111" i="1"/>
  <c r="J35" i="17"/>
  <c r="AX111" i="1" s="1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4" i="17"/>
  <c r="BH124" i="17"/>
  <c r="BG124" i="17"/>
  <c r="BE124" i="17"/>
  <c r="T124" i="17"/>
  <c r="R124" i="17"/>
  <c r="P124" i="17"/>
  <c r="BI123" i="17"/>
  <c r="BH123" i="17"/>
  <c r="BG123" i="17"/>
  <c r="BE123" i="17"/>
  <c r="T123" i="17"/>
  <c r="R123" i="17"/>
  <c r="P123" i="17"/>
  <c r="BI122" i="17"/>
  <c r="BH122" i="17"/>
  <c r="BG122" i="17"/>
  <c r="BE122" i="17"/>
  <c r="T122" i="17"/>
  <c r="R122" i="17"/>
  <c r="P122" i="17"/>
  <c r="BI121" i="17"/>
  <c r="BH121" i="17"/>
  <c r="BG121" i="17"/>
  <c r="BE121" i="17"/>
  <c r="T121" i="17"/>
  <c r="R121" i="17"/>
  <c r="P121" i="17"/>
  <c r="BI120" i="17"/>
  <c r="BH120" i="17"/>
  <c r="BG120" i="17"/>
  <c r="BE120" i="17"/>
  <c r="T120" i="17"/>
  <c r="R120" i="17"/>
  <c r="P120" i="17"/>
  <c r="F112" i="17"/>
  <c r="E110" i="17"/>
  <c r="F89" i="17"/>
  <c r="E87" i="17"/>
  <c r="J24" i="17"/>
  <c r="E24" i="17"/>
  <c r="J115" i="17" s="1"/>
  <c r="J23" i="17"/>
  <c r="J21" i="17"/>
  <c r="E21" i="17"/>
  <c r="J114" i="17" s="1"/>
  <c r="J20" i="17"/>
  <c r="J18" i="17"/>
  <c r="E18" i="17"/>
  <c r="F92" i="17" s="1"/>
  <c r="J17" i="17"/>
  <c r="J15" i="17"/>
  <c r="E15" i="17"/>
  <c r="F91" i="17" s="1"/>
  <c r="J14" i="17"/>
  <c r="J12" i="17"/>
  <c r="J89" i="17"/>
  <c r="E7" i="17"/>
  <c r="E108" i="17"/>
  <c r="J121" i="16"/>
  <c r="J37" i="16"/>
  <c r="J36" i="16"/>
  <c r="AY110" i="1"/>
  <c r="J35" i="16"/>
  <c r="AX110" i="1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BI123" i="16"/>
  <c r="BH123" i="16"/>
  <c r="BG123" i="16"/>
  <c r="BE123" i="16"/>
  <c r="T123" i="16"/>
  <c r="R123" i="16"/>
  <c r="P123" i="16"/>
  <c r="J97" i="16"/>
  <c r="F114" i="16"/>
  <c r="E112" i="16"/>
  <c r="F89" i="16"/>
  <c r="E87" i="16"/>
  <c r="J24" i="16"/>
  <c r="E24" i="16"/>
  <c r="J117" i="16"/>
  <c r="J23" i="16"/>
  <c r="J21" i="16"/>
  <c r="E21" i="16"/>
  <c r="J116" i="16"/>
  <c r="J20" i="16"/>
  <c r="J18" i="16"/>
  <c r="E18" i="16"/>
  <c r="F92" i="16"/>
  <c r="J17" i="16"/>
  <c r="J15" i="16"/>
  <c r="E15" i="16"/>
  <c r="F91" i="16"/>
  <c r="J14" i="16"/>
  <c r="J12" i="16"/>
  <c r="J114" i="16" s="1"/>
  <c r="E7" i="16"/>
  <c r="E85" i="16"/>
  <c r="J37" i="15"/>
  <c r="J36" i="15"/>
  <c r="AY109" i="1"/>
  <c r="J35" i="15"/>
  <c r="AX109" i="1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3" i="15"/>
  <c r="BH153" i="15"/>
  <c r="BG153" i="15"/>
  <c r="BE153" i="15"/>
  <c r="T153" i="15"/>
  <c r="T152" i="15"/>
  <c r="R153" i="15"/>
  <c r="R152" i="15" s="1"/>
  <c r="P153" i="15"/>
  <c r="P152" i="15" s="1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F121" i="15"/>
  <c r="E119" i="15"/>
  <c r="F89" i="15"/>
  <c r="E87" i="15"/>
  <c r="J24" i="15"/>
  <c r="E24" i="15"/>
  <c r="J92" i="15"/>
  <c r="J23" i="15"/>
  <c r="J21" i="15"/>
  <c r="E21" i="15"/>
  <c r="J123" i="15" s="1"/>
  <c r="J20" i="15"/>
  <c r="J18" i="15"/>
  <c r="E18" i="15"/>
  <c r="F92" i="15"/>
  <c r="J17" i="15"/>
  <c r="J15" i="15"/>
  <c r="E15" i="15"/>
  <c r="F123" i="15" s="1"/>
  <c r="J14" i="15"/>
  <c r="J12" i="15"/>
  <c r="J89" i="15" s="1"/>
  <c r="E7" i="15"/>
  <c r="E85" i="15" s="1"/>
  <c r="J37" i="14"/>
  <c r="J36" i="14"/>
  <c r="AY108" i="1" s="1"/>
  <c r="J35" i="14"/>
  <c r="AX108" i="1"/>
  <c r="BI189" i="14"/>
  <c r="BH189" i="14"/>
  <c r="BG189" i="14"/>
  <c r="BE189" i="14"/>
  <c r="T189" i="14"/>
  <c r="T188" i="14" s="1"/>
  <c r="R189" i="14"/>
  <c r="R188" i="14"/>
  <c r="P189" i="14"/>
  <c r="P188" i="14"/>
  <c r="BI187" i="14"/>
  <c r="BH187" i="14"/>
  <c r="BG187" i="14"/>
  <c r="BE187" i="14"/>
  <c r="T187" i="14"/>
  <c r="T186" i="14"/>
  <c r="R187" i="14"/>
  <c r="R186" i="14"/>
  <c r="P187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0" i="14"/>
  <c r="BH160" i="14"/>
  <c r="BG160" i="14"/>
  <c r="BE160" i="14"/>
  <c r="T160" i="14"/>
  <c r="T159" i="14"/>
  <c r="R160" i="14"/>
  <c r="R159" i="14" s="1"/>
  <c r="P160" i="14"/>
  <c r="P159" i="14"/>
  <c r="BI158" i="14"/>
  <c r="BH158" i="14"/>
  <c r="BG158" i="14"/>
  <c r="BE158" i="14"/>
  <c r="T158" i="14"/>
  <c r="T157" i="14" s="1"/>
  <c r="R158" i="14"/>
  <c r="R157" i="14"/>
  <c r="P158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F119" i="14"/>
  <c r="E117" i="14"/>
  <c r="F89" i="14"/>
  <c r="E87" i="14"/>
  <c r="J24" i="14"/>
  <c r="E24" i="14"/>
  <c r="J122" i="14"/>
  <c r="J23" i="14"/>
  <c r="J21" i="14"/>
  <c r="E21" i="14"/>
  <c r="J91" i="14"/>
  <c r="J20" i="14"/>
  <c r="J18" i="14"/>
  <c r="E18" i="14"/>
  <c r="F92" i="14"/>
  <c r="J17" i="14"/>
  <c r="J15" i="14"/>
  <c r="E15" i="14"/>
  <c r="F121" i="14"/>
  <c r="J14" i="14"/>
  <c r="J12" i="14"/>
  <c r="J89" i="14" s="1"/>
  <c r="E7" i="14"/>
  <c r="E115" i="14"/>
  <c r="J37" i="13"/>
  <c r="J36" i="13"/>
  <c r="AY107" i="1"/>
  <c r="J35" i="13"/>
  <c r="AX107" i="1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BI124" i="13"/>
  <c r="BH124" i="13"/>
  <c r="BG124" i="13"/>
  <c r="BE124" i="13"/>
  <c r="T124" i="13"/>
  <c r="R124" i="13"/>
  <c r="P124" i="13"/>
  <c r="BI123" i="13"/>
  <c r="BH123" i="13"/>
  <c r="BG123" i="13"/>
  <c r="BE123" i="13"/>
  <c r="T123" i="13"/>
  <c r="R123" i="13"/>
  <c r="P123" i="13"/>
  <c r="F114" i="13"/>
  <c r="E112" i="13"/>
  <c r="F89" i="13"/>
  <c r="E87" i="13"/>
  <c r="J24" i="13"/>
  <c r="E24" i="13"/>
  <c r="J117" i="13"/>
  <c r="J23" i="13"/>
  <c r="J21" i="13"/>
  <c r="E21" i="13"/>
  <c r="J91" i="13" s="1"/>
  <c r="J20" i="13"/>
  <c r="J18" i="13"/>
  <c r="E18" i="13"/>
  <c r="F117" i="13"/>
  <c r="J17" i="13"/>
  <c r="J15" i="13"/>
  <c r="E15" i="13"/>
  <c r="F91" i="13" s="1"/>
  <c r="J14" i="13"/>
  <c r="J12" i="13"/>
  <c r="J89" i="13"/>
  <c r="E7" i="13"/>
  <c r="E85" i="13" s="1"/>
  <c r="J37" i="12"/>
  <c r="J36" i="12"/>
  <c r="AY106" i="1" s="1"/>
  <c r="J35" i="12"/>
  <c r="AX106" i="1" s="1"/>
  <c r="BI221" i="12"/>
  <c r="BH221" i="12"/>
  <c r="BG221" i="12"/>
  <c r="BE221" i="12"/>
  <c r="T221" i="12"/>
  <c r="T220" i="12" s="1"/>
  <c r="R221" i="12"/>
  <c r="R220" i="12" s="1"/>
  <c r="P221" i="12"/>
  <c r="P220" i="12"/>
  <c r="BI219" i="12"/>
  <c r="BH219" i="12"/>
  <c r="BG219" i="12"/>
  <c r="BE219" i="12"/>
  <c r="T219" i="12"/>
  <c r="T218" i="12" s="1"/>
  <c r="R219" i="12"/>
  <c r="R218" i="12"/>
  <c r="P219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1" i="12"/>
  <c r="BH171" i="12"/>
  <c r="BG171" i="12"/>
  <c r="BE171" i="12"/>
  <c r="T171" i="12"/>
  <c r="T170" i="12"/>
  <c r="R171" i="12"/>
  <c r="R170" i="12" s="1"/>
  <c r="P171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3" i="12"/>
  <c r="BH163" i="12"/>
  <c r="BG163" i="12"/>
  <c r="BE163" i="12"/>
  <c r="T163" i="12"/>
  <c r="T162" i="12"/>
  <c r="R163" i="12"/>
  <c r="R162" i="12"/>
  <c r="P163" i="12"/>
  <c r="P162" i="12" s="1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F123" i="12"/>
  <c r="E121" i="12"/>
  <c r="F89" i="12"/>
  <c r="E87" i="12"/>
  <c r="J24" i="12"/>
  <c r="E24" i="12"/>
  <c r="J126" i="12" s="1"/>
  <c r="J23" i="12"/>
  <c r="J21" i="12"/>
  <c r="E21" i="12"/>
  <c r="J125" i="12" s="1"/>
  <c r="J20" i="12"/>
  <c r="J18" i="12"/>
  <c r="E18" i="12"/>
  <c r="F92" i="12" s="1"/>
  <c r="J17" i="12"/>
  <c r="J15" i="12"/>
  <c r="E15" i="12"/>
  <c r="F125" i="12" s="1"/>
  <c r="J14" i="12"/>
  <c r="J12" i="12"/>
  <c r="J89" i="12" s="1"/>
  <c r="E7" i="12"/>
  <c r="E119" i="12"/>
  <c r="J37" i="11"/>
  <c r="J36" i="11"/>
  <c r="AY105" i="1" s="1"/>
  <c r="J35" i="11"/>
  <c r="AX105" i="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28" i="11"/>
  <c r="BH128" i="11"/>
  <c r="BG128" i="11"/>
  <c r="BE128" i="11"/>
  <c r="T128" i="11"/>
  <c r="T127" i="11"/>
  <c r="R128" i="11"/>
  <c r="R127" i="11" s="1"/>
  <c r="P128" i="11"/>
  <c r="P127" i="11" s="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F115" i="11"/>
  <c r="E113" i="11"/>
  <c r="F89" i="11"/>
  <c r="E87" i="11"/>
  <c r="J24" i="11"/>
  <c r="E24" i="11"/>
  <c r="J118" i="11"/>
  <c r="J23" i="11"/>
  <c r="J21" i="11"/>
  <c r="E21" i="11"/>
  <c r="J117" i="11" s="1"/>
  <c r="J20" i="11"/>
  <c r="J18" i="11"/>
  <c r="E18" i="11"/>
  <c r="F92" i="11"/>
  <c r="J17" i="11"/>
  <c r="J15" i="11"/>
  <c r="E15" i="11"/>
  <c r="F91" i="11" s="1"/>
  <c r="J14" i="11"/>
  <c r="J12" i="11"/>
  <c r="J115" i="11"/>
  <c r="E7" i="11"/>
  <c r="E85" i="11" s="1"/>
  <c r="J37" i="10"/>
  <c r="J36" i="10"/>
  <c r="AY104" i="1" s="1"/>
  <c r="J35" i="10"/>
  <c r="AX104" i="1" s="1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2" i="10"/>
  <c r="BH132" i="10"/>
  <c r="BG132" i="10"/>
  <c r="BE132" i="10"/>
  <c r="T132" i="10"/>
  <c r="T131" i="10"/>
  <c r="R132" i="10"/>
  <c r="R131" i="10"/>
  <c r="P132" i="10"/>
  <c r="P131" i="10" s="1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F117" i="10"/>
  <c r="E115" i="10"/>
  <c r="F89" i="10"/>
  <c r="E87" i="10"/>
  <c r="J24" i="10"/>
  <c r="E24" i="10"/>
  <c r="J120" i="10"/>
  <c r="J23" i="10"/>
  <c r="J21" i="10"/>
  <c r="E21" i="10"/>
  <c r="J91" i="10"/>
  <c r="J20" i="10"/>
  <c r="J18" i="10"/>
  <c r="E18" i="10"/>
  <c r="F120" i="10"/>
  <c r="J17" i="10"/>
  <c r="J15" i="10"/>
  <c r="E15" i="10"/>
  <c r="F119" i="10"/>
  <c r="J14" i="10"/>
  <c r="J12" i="10"/>
  <c r="J117" i="10" s="1"/>
  <c r="E7" i="10"/>
  <c r="E113" i="10" s="1"/>
  <c r="J37" i="9"/>
  <c r="J36" i="9"/>
  <c r="AY103" i="1"/>
  <c r="J35" i="9"/>
  <c r="AX103" i="1" s="1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T148" i="9" s="1"/>
  <c r="R149" i="9"/>
  <c r="R148" i="9"/>
  <c r="P149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F114" i="9"/>
  <c r="E112" i="9"/>
  <c r="F89" i="9"/>
  <c r="E87" i="9"/>
  <c r="J24" i="9"/>
  <c r="E24" i="9"/>
  <c r="J117" i="9"/>
  <c r="J23" i="9"/>
  <c r="J21" i="9"/>
  <c r="E21" i="9"/>
  <c r="J91" i="9"/>
  <c r="J20" i="9"/>
  <c r="J18" i="9"/>
  <c r="E18" i="9"/>
  <c r="F92" i="9"/>
  <c r="J17" i="9"/>
  <c r="J15" i="9"/>
  <c r="E15" i="9"/>
  <c r="F91" i="9"/>
  <c r="J14" i="9"/>
  <c r="J12" i="9"/>
  <c r="J89" i="9"/>
  <c r="E7" i="9"/>
  <c r="E110" i="9" s="1"/>
  <c r="J37" i="8"/>
  <c r="J36" i="8"/>
  <c r="AY102" i="1"/>
  <c r="J35" i="8"/>
  <c r="AX102" i="1" s="1"/>
  <c r="BI171" i="8"/>
  <c r="BH171" i="8"/>
  <c r="BG171" i="8"/>
  <c r="BE171" i="8"/>
  <c r="T171" i="8"/>
  <c r="T170" i="8"/>
  <c r="R171" i="8"/>
  <c r="R170" i="8" s="1"/>
  <c r="P171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1" i="8"/>
  <c r="BH131" i="8"/>
  <c r="BG131" i="8"/>
  <c r="BE131" i="8"/>
  <c r="T131" i="8"/>
  <c r="T130" i="8" s="1"/>
  <c r="R131" i="8"/>
  <c r="R130" i="8"/>
  <c r="P131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F117" i="8"/>
  <c r="E115" i="8"/>
  <c r="F89" i="8"/>
  <c r="E87" i="8"/>
  <c r="J24" i="8"/>
  <c r="E24" i="8"/>
  <c r="J92" i="8" s="1"/>
  <c r="J23" i="8"/>
  <c r="J21" i="8"/>
  <c r="E21" i="8"/>
  <c r="J119" i="8" s="1"/>
  <c r="J20" i="8"/>
  <c r="J18" i="8"/>
  <c r="E18" i="8"/>
  <c r="F92" i="8" s="1"/>
  <c r="J17" i="8"/>
  <c r="J15" i="8"/>
  <c r="E15" i="8"/>
  <c r="F119" i="8" s="1"/>
  <c r="J14" i="8"/>
  <c r="J12" i="8"/>
  <c r="J89" i="8" s="1"/>
  <c r="E7" i="8"/>
  <c r="E113" i="8" s="1"/>
  <c r="J39" i="7"/>
  <c r="J38" i="7"/>
  <c r="AY101" i="1" s="1"/>
  <c r="J37" i="7"/>
  <c r="AX101" i="1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F118" i="7"/>
  <c r="E116" i="7"/>
  <c r="F91" i="7"/>
  <c r="E89" i="7"/>
  <c r="J26" i="7"/>
  <c r="E26" i="7"/>
  <c r="J121" i="7"/>
  <c r="J25" i="7"/>
  <c r="J23" i="7"/>
  <c r="E23" i="7"/>
  <c r="J93" i="7" s="1"/>
  <c r="J22" i="7"/>
  <c r="J20" i="7"/>
  <c r="E20" i="7"/>
  <c r="F121" i="7"/>
  <c r="J19" i="7"/>
  <c r="J17" i="7"/>
  <c r="E17" i="7"/>
  <c r="F120" i="7" s="1"/>
  <c r="J16" i="7"/>
  <c r="J14" i="7"/>
  <c r="J91" i="7" s="1"/>
  <c r="E7" i="7"/>
  <c r="E85" i="7" s="1"/>
  <c r="J39" i="6"/>
  <c r="J38" i="6"/>
  <c r="AY100" i="1" s="1"/>
  <c r="J37" i="6"/>
  <c r="AX100" i="1"/>
  <c r="BI383" i="6"/>
  <c r="BH383" i="6"/>
  <c r="BG383" i="6"/>
  <c r="BE383" i="6"/>
  <c r="T383" i="6"/>
  <c r="R383" i="6"/>
  <c r="P383" i="6"/>
  <c r="BI382" i="6"/>
  <c r="BH382" i="6"/>
  <c r="BG382" i="6"/>
  <c r="BE382" i="6"/>
  <c r="T382" i="6"/>
  <c r="R382" i="6"/>
  <c r="P382" i="6"/>
  <c r="BI381" i="6"/>
  <c r="BH381" i="6"/>
  <c r="BG381" i="6"/>
  <c r="BE381" i="6"/>
  <c r="T381" i="6"/>
  <c r="R381" i="6"/>
  <c r="P381" i="6"/>
  <c r="BI380" i="6"/>
  <c r="BH380" i="6"/>
  <c r="BG380" i="6"/>
  <c r="BE380" i="6"/>
  <c r="T380" i="6"/>
  <c r="R380" i="6"/>
  <c r="P380" i="6"/>
  <c r="BI378" i="6"/>
  <c r="BH378" i="6"/>
  <c r="BG378" i="6"/>
  <c r="BE378" i="6"/>
  <c r="T378" i="6"/>
  <c r="R378" i="6"/>
  <c r="P378" i="6"/>
  <c r="BI377" i="6"/>
  <c r="BH377" i="6"/>
  <c r="BG377" i="6"/>
  <c r="BE377" i="6"/>
  <c r="T377" i="6"/>
  <c r="R377" i="6"/>
  <c r="P377" i="6"/>
  <c r="BI376" i="6"/>
  <c r="BH376" i="6"/>
  <c r="BG376" i="6"/>
  <c r="BE376" i="6"/>
  <c r="T376" i="6"/>
  <c r="R376" i="6"/>
  <c r="P376" i="6"/>
  <c r="BI375" i="6"/>
  <c r="BH375" i="6"/>
  <c r="BG375" i="6"/>
  <c r="BE375" i="6"/>
  <c r="T375" i="6"/>
  <c r="R375" i="6"/>
  <c r="P375" i="6"/>
  <c r="BI374" i="6"/>
  <c r="BH374" i="6"/>
  <c r="BG374" i="6"/>
  <c r="BE374" i="6"/>
  <c r="T374" i="6"/>
  <c r="R374" i="6"/>
  <c r="P374" i="6"/>
  <c r="BI373" i="6"/>
  <c r="BH373" i="6"/>
  <c r="BG373" i="6"/>
  <c r="BE373" i="6"/>
  <c r="T373" i="6"/>
  <c r="R373" i="6"/>
  <c r="P373" i="6"/>
  <c r="BI372" i="6"/>
  <c r="BH372" i="6"/>
  <c r="BG372" i="6"/>
  <c r="BE372" i="6"/>
  <c r="T372" i="6"/>
  <c r="R372" i="6"/>
  <c r="P372" i="6"/>
  <c r="BI371" i="6"/>
  <c r="BH371" i="6"/>
  <c r="BG371" i="6"/>
  <c r="BE371" i="6"/>
  <c r="T371" i="6"/>
  <c r="R371" i="6"/>
  <c r="P371" i="6"/>
  <c r="BI370" i="6"/>
  <c r="BH370" i="6"/>
  <c r="BG370" i="6"/>
  <c r="BE370" i="6"/>
  <c r="T370" i="6"/>
  <c r="R370" i="6"/>
  <c r="P370" i="6"/>
  <c r="BI369" i="6"/>
  <c r="BH369" i="6"/>
  <c r="BG369" i="6"/>
  <c r="BE369" i="6"/>
  <c r="T369" i="6"/>
  <c r="R369" i="6"/>
  <c r="P369" i="6"/>
  <c r="BI368" i="6"/>
  <c r="BH368" i="6"/>
  <c r="BG368" i="6"/>
  <c r="BE368" i="6"/>
  <c r="T368" i="6"/>
  <c r="R368" i="6"/>
  <c r="P368" i="6"/>
  <c r="BI367" i="6"/>
  <c r="BH367" i="6"/>
  <c r="BG367" i="6"/>
  <c r="BE367" i="6"/>
  <c r="T367" i="6"/>
  <c r="R367" i="6"/>
  <c r="P367" i="6"/>
  <c r="BI366" i="6"/>
  <c r="BH366" i="6"/>
  <c r="BG366" i="6"/>
  <c r="BE366" i="6"/>
  <c r="T366" i="6"/>
  <c r="R366" i="6"/>
  <c r="P366" i="6"/>
  <c r="BI365" i="6"/>
  <c r="BH365" i="6"/>
  <c r="BG365" i="6"/>
  <c r="BE365" i="6"/>
  <c r="T365" i="6"/>
  <c r="R365" i="6"/>
  <c r="P365" i="6"/>
  <c r="BI363" i="6"/>
  <c r="BH363" i="6"/>
  <c r="BG363" i="6"/>
  <c r="BE363" i="6"/>
  <c r="T363" i="6"/>
  <c r="R363" i="6"/>
  <c r="P363" i="6"/>
  <c r="BI362" i="6"/>
  <c r="BH362" i="6"/>
  <c r="BG362" i="6"/>
  <c r="BE362" i="6"/>
  <c r="T362" i="6"/>
  <c r="R362" i="6"/>
  <c r="P362" i="6"/>
  <c r="BI361" i="6"/>
  <c r="BH361" i="6"/>
  <c r="BG361" i="6"/>
  <c r="BE361" i="6"/>
  <c r="T361" i="6"/>
  <c r="R361" i="6"/>
  <c r="P361" i="6"/>
  <c r="BI360" i="6"/>
  <c r="BH360" i="6"/>
  <c r="BG360" i="6"/>
  <c r="BE360" i="6"/>
  <c r="T360" i="6"/>
  <c r="R360" i="6"/>
  <c r="P360" i="6"/>
  <c r="BI359" i="6"/>
  <c r="BH359" i="6"/>
  <c r="BG359" i="6"/>
  <c r="BE359" i="6"/>
  <c r="T359" i="6"/>
  <c r="R359" i="6"/>
  <c r="P359" i="6"/>
  <c r="BI358" i="6"/>
  <c r="BH358" i="6"/>
  <c r="BG358" i="6"/>
  <c r="BE358" i="6"/>
  <c r="T358" i="6"/>
  <c r="R358" i="6"/>
  <c r="P358" i="6"/>
  <c r="BI357" i="6"/>
  <c r="BH357" i="6"/>
  <c r="BG357" i="6"/>
  <c r="BE357" i="6"/>
  <c r="T357" i="6"/>
  <c r="R357" i="6"/>
  <c r="P357" i="6"/>
  <c r="BI356" i="6"/>
  <c r="BH356" i="6"/>
  <c r="BG356" i="6"/>
  <c r="BE356" i="6"/>
  <c r="T356" i="6"/>
  <c r="R356" i="6"/>
  <c r="P356" i="6"/>
  <c r="BI355" i="6"/>
  <c r="BH355" i="6"/>
  <c r="BG355" i="6"/>
  <c r="BE355" i="6"/>
  <c r="T355" i="6"/>
  <c r="R355" i="6"/>
  <c r="P355" i="6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F129" i="6"/>
  <c r="E127" i="6"/>
  <c r="F91" i="6"/>
  <c r="E89" i="6"/>
  <c r="J26" i="6"/>
  <c r="E26" i="6"/>
  <c r="J94" i="6" s="1"/>
  <c r="J25" i="6"/>
  <c r="J23" i="6"/>
  <c r="E23" i="6"/>
  <c r="J131" i="6"/>
  <c r="J22" i="6"/>
  <c r="J20" i="6"/>
  <c r="E20" i="6"/>
  <c r="F132" i="6" s="1"/>
  <c r="J19" i="6"/>
  <c r="J17" i="6"/>
  <c r="E17" i="6"/>
  <c r="F131" i="6"/>
  <c r="J16" i="6"/>
  <c r="J14" i="6"/>
  <c r="J91" i="6"/>
  <c r="E7" i="6"/>
  <c r="E123" i="6" s="1"/>
  <c r="J39" i="5"/>
  <c r="J38" i="5"/>
  <c r="AY99" i="1"/>
  <c r="J37" i="5"/>
  <c r="AX99" i="1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F122" i="5"/>
  <c r="E120" i="5"/>
  <c r="F91" i="5"/>
  <c r="E89" i="5"/>
  <c r="J26" i="5"/>
  <c r="E26" i="5"/>
  <c r="J94" i="5"/>
  <c r="J25" i="5"/>
  <c r="J23" i="5"/>
  <c r="E23" i="5"/>
  <c r="J93" i="5" s="1"/>
  <c r="J22" i="5"/>
  <c r="J20" i="5"/>
  <c r="E20" i="5"/>
  <c r="F125" i="5"/>
  <c r="J19" i="5"/>
  <c r="J17" i="5"/>
  <c r="E17" i="5"/>
  <c r="F124" i="5" s="1"/>
  <c r="J16" i="5"/>
  <c r="J14" i="5"/>
  <c r="J122" i="5"/>
  <c r="E7" i="5"/>
  <c r="E85" i="5" s="1"/>
  <c r="J39" i="4"/>
  <c r="J38" i="4"/>
  <c r="AY98" i="1" s="1"/>
  <c r="J37" i="4"/>
  <c r="AX98" i="1"/>
  <c r="BI308" i="4"/>
  <c r="BH308" i="4"/>
  <c r="BG308" i="4"/>
  <c r="BE308" i="4"/>
  <c r="T308" i="4"/>
  <c r="T307" i="4" s="1"/>
  <c r="R308" i="4"/>
  <c r="R307" i="4"/>
  <c r="P308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8" i="4"/>
  <c r="BH158" i="4"/>
  <c r="BG158" i="4"/>
  <c r="BE158" i="4"/>
  <c r="T158" i="4"/>
  <c r="T157" i="4"/>
  <c r="R158" i="4"/>
  <c r="R157" i="4" s="1"/>
  <c r="P158" i="4"/>
  <c r="P157" i="4" s="1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T146" i="4" s="1"/>
  <c r="R147" i="4"/>
  <c r="R146" i="4" s="1"/>
  <c r="P147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F126" i="4"/>
  <c r="E124" i="4"/>
  <c r="F91" i="4"/>
  <c r="E89" i="4"/>
  <c r="J26" i="4"/>
  <c r="E26" i="4"/>
  <c r="J129" i="4" s="1"/>
  <c r="J25" i="4"/>
  <c r="J23" i="4"/>
  <c r="E23" i="4"/>
  <c r="J128" i="4"/>
  <c r="J22" i="4"/>
  <c r="J20" i="4"/>
  <c r="E20" i="4"/>
  <c r="F129" i="4" s="1"/>
  <c r="J19" i="4"/>
  <c r="J17" i="4"/>
  <c r="E17" i="4"/>
  <c r="F93" i="4" s="1"/>
  <c r="J16" i="4"/>
  <c r="J14" i="4"/>
  <c r="J91" i="4" s="1"/>
  <c r="E7" i="4"/>
  <c r="E120" i="4"/>
  <c r="J39" i="3"/>
  <c r="J38" i="3"/>
  <c r="AY97" i="1" s="1"/>
  <c r="J37" i="3"/>
  <c r="AX97" i="1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F119" i="3"/>
  <c r="E117" i="3"/>
  <c r="F91" i="3"/>
  <c r="E89" i="3"/>
  <c r="J26" i="3"/>
  <c r="E26" i="3"/>
  <c r="J94" i="3" s="1"/>
  <c r="J25" i="3"/>
  <c r="J23" i="3"/>
  <c r="E23" i="3"/>
  <c r="J93" i="3" s="1"/>
  <c r="J22" i="3"/>
  <c r="J20" i="3"/>
  <c r="E20" i="3"/>
  <c r="F94" i="3" s="1"/>
  <c r="J19" i="3"/>
  <c r="J17" i="3"/>
  <c r="E17" i="3"/>
  <c r="F93" i="3" s="1"/>
  <c r="J16" i="3"/>
  <c r="J14" i="3"/>
  <c r="J119" i="3" s="1"/>
  <c r="E7" i="3"/>
  <c r="E85" i="3" s="1"/>
  <c r="J39" i="2"/>
  <c r="J38" i="2"/>
  <c r="AY96" i="1" s="1"/>
  <c r="J37" i="2"/>
  <c r="AX96" i="1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89" i="2"/>
  <c r="BH189" i="2"/>
  <c r="BG189" i="2"/>
  <c r="BE189" i="2"/>
  <c r="T189" i="2"/>
  <c r="T188" i="2"/>
  <c r="R189" i="2"/>
  <c r="R188" i="2" s="1"/>
  <c r="P189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6" i="2"/>
  <c r="E134" i="2"/>
  <c r="F91" i="2"/>
  <c r="E89" i="2"/>
  <c r="J26" i="2"/>
  <c r="E26" i="2"/>
  <c r="J94" i="2" s="1"/>
  <c r="J25" i="2"/>
  <c r="J23" i="2"/>
  <c r="E23" i="2"/>
  <c r="J138" i="2" s="1"/>
  <c r="J22" i="2"/>
  <c r="J20" i="2"/>
  <c r="E20" i="2"/>
  <c r="F139" i="2" s="1"/>
  <c r="J19" i="2"/>
  <c r="J17" i="2"/>
  <c r="E17" i="2"/>
  <c r="F93" i="2" s="1"/>
  <c r="J16" i="2"/>
  <c r="J14" i="2"/>
  <c r="J136" i="2" s="1"/>
  <c r="E7" i="2"/>
  <c r="E85" i="2"/>
  <c r="L90" i="1"/>
  <c r="AM90" i="1"/>
  <c r="AM89" i="1"/>
  <c r="L89" i="1"/>
  <c r="AM87" i="1"/>
  <c r="L87" i="1"/>
  <c r="L85" i="1"/>
  <c r="L84" i="1"/>
  <c r="J261" i="2"/>
  <c r="J342" i="2"/>
  <c r="BK300" i="2"/>
  <c r="BK288" i="2"/>
  <c r="BK257" i="2"/>
  <c r="J240" i="2"/>
  <c r="BK212" i="2"/>
  <c r="BK172" i="2"/>
  <c r="J145" i="2"/>
  <c r="BK324" i="2"/>
  <c r="BK267" i="2"/>
  <c r="J201" i="2"/>
  <c r="BK337" i="2"/>
  <c r="BK204" i="2"/>
  <c r="J162" i="2"/>
  <c r="BK286" i="2"/>
  <c r="BK210" i="2"/>
  <c r="BK282" i="2"/>
  <c r="J178" i="2"/>
  <c r="BK309" i="2"/>
  <c r="J198" i="2"/>
  <c r="BK149" i="2"/>
  <c r="BK279" i="2"/>
  <c r="J235" i="2"/>
  <c r="J208" i="2"/>
  <c r="BK195" i="2"/>
  <c r="J351" i="2"/>
  <c r="J282" i="2"/>
  <c r="BK249" i="2"/>
  <c r="J159" i="2"/>
  <c r="BK237" i="2"/>
  <c r="J210" i="2"/>
  <c r="BK168" i="2"/>
  <c r="J319" i="2"/>
  <c r="BK156" i="2"/>
  <c r="J338" i="2"/>
  <c r="BK302" i="2"/>
  <c r="BK276" i="2"/>
  <c r="J254" i="2"/>
  <c r="J234" i="2"/>
  <c r="J202" i="2"/>
  <c r="BK162" i="2"/>
  <c r="BK278" i="3"/>
  <c r="J255" i="3"/>
  <c r="BK236" i="3"/>
  <c r="BK213" i="3"/>
  <c r="J197" i="3"/>
  <c r="J172" i="3"/>
  <c r="BK150" i="3"/>
  <c r="J135" i="3"/>
  <c r="BK254" i="3"/>
  <c r="J174" i="3"/>
  <c r="J258" i="3"/>
  <c r="BK214" i="3"/>
  <c r="J251" i="3"/>
  <c r="J153" i="3"/>
  <c r="J231" i="3"/>
  <c r="BK182" i="3"/>
  <c r="J245" i="3"/>
  <c r="J211" i="3"/>
  <c r="J127" i="3"/>
  <c r="BK224" i="3"/>
  <c r="BK178" i="3"/>
  <c r="J158" i="3"/>
  <c r="BK284" i="3"/>
  <c r="BK226" i="3"/>
  <c r="BK166" i="3"/>
  <c r="BK274" i="3"/>
  <c r="J222" i="3"/>
  <c r="J148" i="3"/>
  <c r="J261" i="3"/>
  <c r="J234" i="3"/>
  <c r="J198" i="3"/>
  <c r="BK164" i="3"/>
  <c r="BK135" i="3"/>
  <c r="BK267" i="3"/>
  <c r="BK251" i="3"/>
  <c r="J195" i="4"/>
  <c r="J174" i="4"/>
  <c r="BK290" i="4"/>
  <c r="J259" i="4"/>
  <c r="BK227" i="4"/>
  <c r="BK176" i="4"/>
  <c r="BK247" i="4"/>
  <c r="BK184" i="4"/>
  <c r="J150" i="4"/>
  <c r="BK193" i="4"/>
  <c r="BK143" i="4"/>
  <c r="BK250" i="4"/>
  <c r="J164" i="4"/>
  <c r="BK268" i="4"/>
  <c r="J204" i="4"/>
  <c r="J295" i="4"/>
  <c r="BK269" i="4"/>
  <c r="BK152" i="4"/>
  <c r="J306" i="4"/>
  <c r="BK280" i="4"/>
  <c r="J196" i="4"/>
  <c r="BK258" i="4"/>
  <c r="BK234" i="4"/>
  <c r="BK194" i="4"/>
  <c r="BK180" i="4"/>
  <c r="J136" i="4"/>
  <c r="J242" i="4"/>
  <c r="J235" i="4"/>
  <c r="J214" i="4"/>
  <c r="J189" i="4"/>
  <c r="J161" i="4"/>
  <c r="J258" i="4"/>
  <c r="BK213" i="4"/>
  <c r="BK202" i="4"/>
  <c r="BK173" i="4"/>
  <c r="J217" i="5"/>
  <c r="BK203" i="5"/>
  <c r="BK167" i="5"/>
  <c r="BK153" i="5"/>
  <c r="J145" i="5"/>
  <c r="J203" i="5"/>
  <c r="BK181" i="5"/>
  <c r="BK154" i="5"/>
  <c r="BK132" i="5"/>
  <c r="J183" i="5"/>
  <c r="BK219" i="5"/>
  <c r="J202" i="5"/>
  <c r="BK174" i="5"/>
  <c r="J156" i="5"/>
  <c r="BK131" i="5"/>
  <c r="J165" i="5"/>
  <c r="J159" i="5"/>
  <c r="J194" i="5"/>
  <c r="J131" i="5"/>
  <c r="BK193" i="5"/>
  <c r="J270" i="6"/>
  <c r="BK218" i="6"/>
  <c r="J370" i="6"/>
  <c r="J302" i="6"/>
  <c r="J268" i="6"/>
  <c r="BK229" i="6"/>
  <c r="BK201" i="6"/>
  <c r="BK182" i="6"/>
  <c r="J167" i="6"/>
  <c r="J156" i="6"/>
  <c r="BK325" i="6"/>
  <c r="BK281" i="6"/>
  <c r="BK162" i="6"/>
  <c r="J349" i="6"/>
  <c r="J295" i="6"/>
  <c r="BK179" i="6"/>
  <c r="BK156" i="6"/>
  <c r="BK256" i="6"/>
  <c r="J159" i="6"/>
  <c r="BK331" i="6"/>
  <c r="J381" i="6"/>
  <c r="J317" i="6"/>
  <c r="J265" i="6"/>
  <c r="J171" i="6"/>
  <c r="J328" i="6"/>
  <c r="J366" i="6"/>
  <c r="BK343" i="6"/>
  <c r="BK324" i="6"/>
  <c r="BK284" i="6"/>
  <c r="BK244" i="6"/>
  <c r="J222" i="6"/>
  <c r="BK192" i="6"/>
  <c r="J169" i="6"/>
  <c r="J139" i="6"/>
  <c r="J355" i="6"/>
  <c r="J335" i="6"/>
  <c r="BK220" i="6"/>
  <c r="BK199" i="6"/>
  <c r="BK167" i="6"/>
  <c r="BK140" i="6"/>
  <c r="BK138" i="7"/>
  <c r="J152" i="7"/>
  <c r="BK163" i="7"/>
  <c r="J162" i="7"/>
  <c r="J151" i="7"/>
  <c r="BK170" i="7"/>
  <c r="J134" i="7"/>
  <c r="BK168" i="7"/>
  <c r="BK157" i="7"/>
  <c r="BK133" i="7"/>
  <c r="J155" i="8"/>
  <c r="BK131" i="8"/>
  <c r="BK157" i="8"/>
  <c r="BK137" i="8"/>
  <c r="BK166" i="8"/>
  <c r="BK136" i="8"/>
  <c r="J164" i="8"/>
  <c r="J151" i="8"/>
  <c r="J127" i="8"/>
  <c r="J149" i="8"/>
  <c r="BK147" i="9"/>
  <c r="J128" i="9"/>
  <c r="J147" i="9"/>
  <c r="BK140" i="9"/>
  <c r="J153" i="9"/>
  <c r="J134" i="9"/>
  <c r="J133" i="9"/>
  <c r="J141" i="9"/>
  <c r="BK144" i="9"/>
  <c r="BK144" i="10"/>
  <c r="J126" i="10"/>
  <c r="J143" i="10"/>
  <c r="BK140" i="10"/>
  <c r="J132" i="10"/>
  <c r="J134" i="11"/>
  <c r="BK124" i="11"/>
  <c r="J135" i="11"/>
  <c r="J217" i="12"/>
  <c r="BK201" i="12"/>
  <c r="BK178" i="12"/>
  <c r="J211" i="12"/>
  <c r="J197" i="12"/>
  <c r="J179" i="12"/>
  <c r="BK211" i="12"/>
  <c r="BK151" i="12"/>
  <c r="BK186" i="12"/>
  <c r="J150" i="12"/>
  <c r="J189" i="12"/>
  <c r="BK165" i="12"/>
  <c r="J140" i="12"/>
  <c r="BK133" i="13"/>
  <c r="J138" i="13"/>
  <c r="J132" i="13"/>
  <c r="J150" i="14"/>
  <c r="J177" i="14"/>
  <c r="J145" i="14"/>
  <c r="BK177" i="14"/>
  <c r="BK185" i="14"/>
  <c r="BK153" i="14"/>
  <c r="BK178" i="14"/>
  <c r="BK156" i="14"/>
  <c r="BK144" i="14"/>
  <c r="BK179" i="14"/>
  <c r="J148" i="14"/>
  <c r="BK134" i="14"/>
  <c r="BK131" i="14"/>
  <c r="J143" i="14"/>
  <c r="J201" i="15"/>
  <c r="BK155" i="15"/>
  <c r="BK204" i="15"/>
  <c r="BK147" i="15"/>
  <c r="BK131" i="15"/>
  <c r="J203" i="15"/>
  <c r="J185" i="15"/>
  <c r="J143" i="15"/>
  <c r="J212" i="15"/>
  <c r="J166" i="15"/>
  <c r="J196" i="15"/>
  <c r="BK171" i="15"/>
  <c r="BK223" i="15"/>
  <c r="J223" i="15"/>
  <c r="J163" i="15"/>
  <c r="J219" i="15"/>
  <c r="J218" i="15"/>
  <c r="J173" i="15"/>
  <c r="J142" i="15"/>
  <c r="J176" i="15"/>
  <c r="BK185" i="15"/>
  <c r="J133" i="15"/>
  <c r="J128" i="17"/>
  <c r="J135" i="17"/>
  <c r="BK123" i="17"/>
  <c r="J127" i="17"/>
  <c r="J170" i="18"/>
  <c r="BK148" i="18"/>
  <c r="J130" i="18"/>
  <c r="J164" i="18"/>
  <c r="J143" i="18"/>
  <c r="BK125" i="18"/>
  <c r="BK170" i="18"/>
  <c r="J165" i="18"/>
  <c r="J146" i="18"/>
  <c r="J153" i="18"/>
  <c r="J135" i="18"/>
  <c r="J204" i="2"/>
  <c r="BK321" i="2"/>
  <c r="BK305" i="2"/>
  <c r="BK275" i="2"/>
  <c r="J248" i="2"/>
  <c r="BK232" i="2"/>
  <c r="BK179" i="2"/>
  <c r="BK166" i="2"/>
  <c r="J343" i="2"/>
  <c r="J290" i="2"/>
  <c r="BK243" i="2"/>
  <c r="BK198" i="2"/>
  <c r="J321" i="2"/>
  <c r="BK200" i="2"/>
  <c r="BK335" i="2"/>
  <c r="J283" i="2"/>
  <c r="BK211" i="2"/>
  <c r="BK266" i="2"/>
  <c r="BK313" i="2"/>
  <c r="J302" i="2"/>
  <c r="BK178" i="2"/>
  <c r="BK161" i="2"/>
  <c r="J331" i="2"/>
  <c r="J267" i="2"/>
  <c r="BK214" i="2"/>
  <c r="BK202" i="2"/>
  <c r="BK167" i="2"/>
  <c r="BK299" i="2"/>
  <c r="J259" i="2"/>
  <c r="J285" i="2"/>
  <c r="BK345" i="2"/>
  <c r="BK318" i="2"/>
  <c r="J311" i="2"/>
  <c r="J295" i="2"/>
  <c r="J287" i="2"/>
  <c r="BK261" i="2"/>
  <c r="J253" i="2"/>
  <c r="J237" i="2"/>
  <c r="J231" i="2"/>
  <c r="BK183" i="2"/>
  <c r="BK175" i="2"/>
  <c r="J167" i="2"/>
  <c r="BK159" i="2"/>
  <c r="J326" i="2"/>
  <c r="J296" i="2"/>
  <c r="BK289" i="2"/>
  <c r="BK252" i="2"/>
  <c r="BK207" i="2"/>
  <c r="AS95" i="1"/>
  <c r="J183" i="2"/>
  <c r="BK333" i="2"/>
  <c r="BK284" i="2"/>
  <c r="J263" i="2"/>
  <c r="J349" i="2"/>
  <c r="BK326" i="2"/>
  <c r="J224" i="2"/>
  <c r="BK342" i="2"/>
  <c r="J312" i="2"/>
  <c r="J304" i="2"/>
  <c r="J174" i="2"/>
  <c r="J154" i="2"/>
  <c r="BK319" i="2"/>
  <c r="BK272" i="2"/>
  <c r="J244" i="2"/>
  <c r="J207" i="2"/>
  <c r="J200" i="2"/>
  <c r="J179" i="2"/>
  <c r="J347" i="2"/>
  <c r="J280" i="2"/>
  <c r="J257" i="2"/>
  <c r="BK244" i="2"/>
  <c r="BK169" i="2"/>
  <c r="J348" i="2"/>
  <c r="J230" i="2"/>
  <c r="J213" i="2"/>
  <c r="J192" i="2"/>
  <c r="BK331" i="2"/>
  <c r="BK259" i="2"/>
  <c r="J165" i="2"/>
  <c r="BK348" i="2"/>
  <c r="J307" i="2"/>
  <c r="J298" i="2"/>
  <c r="J289" i="2"/>
  <c r="BK258" i="2"/>
  <c r="BK238" i="2"/>
  <c r="J228" i="2"/>
  <c r="BK208" i="2"/>
  <c r="J175" i="2"/>
  <c r="BK280" i="3"/>
  <c r="BK268" i="3"/>
  <c r="BK259" i="3"/>
  <c r="J252" i="3"/>
  <c r="BK230" i="3"/>
  <c r="J219" i="3"/>
  <c r="J202" i="3"/>
  <c r="BK189" i="3"/>
  <c r="BK180" i="3"/>
  <c r="J154" i="3"/>
  <c r="J137" i="3"/>
  <c r="BK129" i="3"/>
  <c r="BK184" i="3"/>
  <c r="J267" i="3"/>
  <c r="J230" i="3"/>
  <c r="J209" i="3"/>
  <c r="BK170" i="3"/>
  <c r="J155" i="3"/>
  <c r="BK138" i="3"/>
  <c r="BK271" i="3"/>
  <c r="J225" i="3"/>
  <c r="BK148" i="3"/>
  <c r="BK269" i="3"/>
  <c r="J223" i="3"/>
  <c r="J188" i="3"/>
  <c r="BK153" i="3"/>
  <c r="BK279" i="3"/>
  <c r="J259" i="3"/>
  <c r="J238" i="3"/>
  <c r="BK229" i="3"/>
  <c r="BK205" i="3"/>
  <c r="J181" i="3"/>
  <c r="J173" i="3"/>
  <c r="BK159" i="3"/>
  <c r="BK265" i="3"/>
  <c r="BK225" i="3"/>
  <c r="J218" i="3"/>
  <c r="BK210" i="3"/>
  <c r="BK209" i="3"/>
  <c r="BK208" i="3"/>
  <c r="J206" i="3"/>
  <c r="BK202" i="3"/>
  <c r="J201" i="3"/>
  <c r="J189" i="3"/>
  <c r="BK188" i="3"/>
  <c r="BK187" i="3"/>
  <c r="BK186" i="3"/>
  <c r="BK185" i="3"/>
  <c r="BK177" i="3"/>
  <c r="J176" i="3"/>
  <c r="BK167" i="3"/>
  <c r="J166" i="3"/>
  <c r="J165" i="3"/>
  <c r="J164" i="3"/>
  <c r="BK156" i="3"/>
  <c r="BK155" i="3"/>
  <c r="J152" i="3"/>
  <c r="J143" i="3"/>
  <c r="J142" i="3"/>
  <c r="J140" i="3"/>
  <c r="J303" i="4"/>
  <c r="BK302" i="4"/>
  <c r="BK291" i="4"/>
  <c r="J288" i="4"/>
  <c r="BK287" i="4"/>
  <c r="J286" i="4"/>
  <c r="J285" i="4"/>
  <c r="BK284" i="4"/>
  <c r="J283" i="4"/>
  <c r="J253" i="4"/>
  <c r="BK241" i="4"/>
  <c r="BK233" i="4"/>
  <c r="J207" i="4"/>
  <c r="BK206" i="4"/>
  <c r="BK198" i="4"/>
  <c r="J197" i="4"/>
  <c r="J186" i="4"/>
  <c r="BK185" i="4"/>
  <c r="J173" i="4"/>
  <c r="J172" i="4"/>
  <c r="BK171" i="4"/>
  <c r="J170" i="4"/>
  <c r="J158" i="4"/>
  <c r="BK155" i="4"/>
  <c r="J144" i="4"/>
  <c r="J143" i="4"/>
  <c r="J305" i="4"/>
  <c r="J302" i="4"/>
  <c r="J299" i="4"/>
  <c r="J298" i="4"/>
  <c r="BK296" i="4"/>
  <c r="BK294" i="4"/>
  <c r="J293" i="4"/>
  <c r="J292" i="4"/>
  <c r="J291" i="4"/>
  <c r="BK289" i="4"/>
  <c r="BK288" i="4"/>
  <c r="BK286" i="4"/>
  <c r="J284" i="4"/>
  <c r="BK283" i="4"/>
  <c r="J274" i="4"/>
  <c r="J272" i="4"/>
  <c r="J270" i="4"/>
  <c r="J264" i="4"/>
  <c r="BK260" i="4"/>
  <c r="J255" i="4"/>
  <c r="BK251" i="4"/>
  <c r="J239" i="4"/>
  <c r="BK235" i="4"/>
  <c r="J221" i="4"/>
  <c r="BK211" i="4"/>
  <c r="J203" i="4"/>
  <c r="J193" i="4"/>
  <c r="BK182" i="4"/>
  <c r="BK156" i="4"/>
  <c r="J140" i="4"/>
  <c r="BK135" i="4"/>
  <c r="BK262" i="4"/>
  <c r="BK256" i="4"/>
  <c r="BK231" i="4"/>
  <c r="BK215" i="4"/>
  <c r="J181" i="4"/>
  <c r="BK138" i="4"/>
  <c r="J249" i="4"/>
  <c r="BK223" i="4"/>
  <c r="BK218" i="4"/>
  <c r="J176" i="4"/>
  <c r="BK277" i="4"/>
  <c r="J191" i="4"/>
  <c r="J142" i="4"/>
  <c r="BK136" i="4"/>
  <c r="J250" i="4"/>
  <c r="J208" i="4"/>
  <c r="BK306" i="4"/>
  <c r="BK300" i="4"/>
  <c r="BK293" i="4"/>
  <c r="BK276" i="4"/>
  <c r="J216" i="4"/>
  <c r="J168" i="4"/>
  <c r="BK144" i="4"/>
  <c r="J301" i="4"/>
  <c r="BK297" i="4"/>
  <c r="J279" i="4"/>
  <c r="BK270" i="4"/>
  <c r="J230" i="4"/>
  <c r="J188" i="4"/>
  <c r="BK142" i="4"/>
  <c r="BK275" i="4"/>
  <c r="BK253" i="4"/>
  <c r="BK246" i="4"/>
  <c r="J232" i="4"/>
  <c r="BK195" i="4"/>
  <c r="BK192" i="4"/>
  <c r="BK181" i="4"/>
  <c r="J165" i="4"/>
  <c r="BK149" i="4"/>
  <c r="BK265" i="4"/>
  <c r="BK243" i="4"/>
  <c r="BK239" i="4"/>
  <c r="BK230" i="4"/>
  <c r="J218" i="4"/>
  <c r="J210" i="4"/>
  <c r="BK196" i="4"/>
  <c r="BK178" i="4"/>
  <c r="BK168" i="4"/>
  <c r="BK151" i="4"/>
  <c r="J265" i="4"/>
  <c r="BK238" i="4"/>
  <c r="BK222" i="4"/>
  <c r="J205" i="4"/>
  <c r="J198" i="4"/>
  <c r="J179" i="4"/>
  <c r="BK141" i="4"/>
  <c r="J135" i="4"/>
  <c r="BK213" i="5"/>
  <c r="J207" i="5"/>
  <c r="J180" i="5"/>
  <c r="J170" i="5"/>
  <c r="BK156" i="5"/>
  <c r="BK152" i="5"/>
  <c r="J148" i="5"/>
  <c r="BK134" i="5"/>
  <c r="J206" i="5"/>
  <c r="J193" i="5"/>
  <c r="BK183" i="5"/>
  <c r="J169" i="5"/>
  <c r="BK164" i="5"/>
  <c r="BK136" i="5"/>
  <c r="BK218" i="5"/>
  <c r="J198" i="5"/>
  <c r="BK175" i="5"/>
  <c r="J167" i="5"/>
  <c r="J205" i="5"/>
  <c r="J196" i="5"/>
  <c r="J175" i="5"/>
  <c r="BK173" i="5"/>
  <c r="J149" i="5"/>
  <c r="J139" i="5"/>
  <c r="BK212" i="5"/>
  <c r="BK192" i="5"/>
  <c r="J152" i="5"/>
  <c r="BK139" i="5"/>
  <c r="BK208" i="5"/>
  <c r="J135" i="5"/>
  <c r="J213" i="5"/>
  <c r="BK195" i="5"/>
  <c r="J190" i="5"/>
  <c r="BK141" i="5"/>
  <c r="J172" i="5"/>
  <c r="J222" i="5"/>
  <c r="J185" i="5"/>
  <c r="J171" i="5"/>
  <c r="J158" i="5"/>
  <c r="BK201" i="5"/>
  <c r="BK142" i="5"/>
  <c r="BK355" i="6"/>
  <c r="BK339" i="6"/>
  <c r="BK326" i="6"/>
  <c r="BK319" i="6"/>
  <c r="BK301" i="6"/>
  <c r="BK276" i="6"/>
  <c r="BK267" i="6"/>
  <c r="BK240" i="6"/>
  <c r="J220" i="6"/>
  <c r="BK209" i="6"/>
  <c r="BK183" i="6"/>
  <c r="J326" i="6"/>
  <c r="BK314" i="6"/>
  <c r="J306" i="6"/>
  <c r="J293" i="6"/>
  <c r="BK277" i="6"/>
  <c r="J272" i="6"/>
  <c r="BK257" i="6"/>
  <c r="J249" i="6"/>
  <c r="BK228" i="6"/>
  <c r="J221" i="6"/>
  <c r="J198" i="6"/>
  <c r="J184" i="6"/>
  <c r="BK177" i="6"/>
  <c r="J165" i="6"/>
  <c r="J163" i="6"/>
  <c r="J146" i="6"/>
  <c r="BK373" i="6"/>
  <c r="J343" i="6"/>
  <c r="J260" i="6"/>
  <c r="J236" i="6"/>
  <c r="BK216" i="6"/>
  <c r="BK176" i="6"/>
  <c r="BK169" i="6"/>
  <c r="J367" i="6"/>
  <c r="BK315" i="6"/>
  <c r="BK255" i="6"/>
  <c r="BK204" i="6"/>
  <c r="J176" i="6"/>
  <c r="J137" i="6"/>
  <c r="BK358" i="6"/>
  <c r="BK335" i="6"/>
  <c r="J294" i="6"/>
  <c r="J239" i="6"/>
  <c r="J227" i="6"/>
  <c r="J178" i="6"/>
  <c r="BK150" i="6"/>
  <c r="J278" i="6"/>
  <c r="J231" i="6"/>
  <c r="BK163" i="6"/>
  <c r="J148" i="6"/>
  <c r="BK137" i="6"/>
  <c r="BK285" i="6"/>
  <c r="BK268" i="6"/>
  <c r="BK375" i="6"/>
  <c r="BK371" i="6"/>
  <c r="BK346" i="6"/>
  <c r="J319" i="6"/>
  <c r="BK311" i="6"/>
  <c r="J288" i="6"/>
  <c r="BK252" i="6"/>
  <c r="J243" i="6"/>
  <c r="BK170" i="6"/>
  <c r="J375" i="6"/>
  <c r="BK338" i="6"/>
  <c r="J382" i="6"/>
  <c r="J369" i="6"/>
  <c r="BK361" i="6"/>
  <c r="BK352" i="6"/>
  <c r="BK341" i="6"/>
  <c r="BK334" i="6"/>
  <c r="BK306" i="6"/>
  <c r="J303" i="6"/>
  <c r="BK288" i="6"/>
  <c r="J257" i="6"/>
  <c r="J251" i="6"/>
  <c r="J242" i="6"/>
  <c r="J233" i="6"/>
  <c r="BK231" i="6"/>
  <c r="J206" i="6"/>
  <c r="J199" i="6"/>
  <c r="BK195" i="6"/>
  <c r="BK191" i="6"/>
  <c r="BK175" i="6"/>
  <c r="J152" i="6"/>
  <c r="BK148" i="6"/>
  <c r="J138" i="6"/>
  <c r="BK370" i="6"/>
  <c r="J356" i="6"/>
  <c r="J351" i="6"/>
  <c r="J341" i="6"/>
  <c r="BK323" i="6"/>
  <c r="BK312" i="6"/>
  <c r="J299" i="6"/>
  <c r="J296" i="6"/>
  <c r="J285" i="6"/>
  <c r="J279" i="6"/>
  <c r="BK270" i="6"/>
  <c r="J262" i="6"/>
  <c r="BK251" i="6"/>
  <c r="BK230" i="6"/>
  <c r="BK224" i="6"/>
  <c r="BK210" i="6"/>
  <c r="J200" i="6"/>
  <c r="BK196" i="6"/>
  <c r="J191" i="6"/>
  <c r="J170" i="6"/>
  <c r="BK155" i="6"/>
  <c r="J147" i="6"/>
  <c r="BK145" i="7"/>
  <c r="J137" i="7"/>
  <c r="BK127" i="7"/>
  <c r="J161" i="7"/>
  <c r="BK136" i="7"/>
  <c r="BK159" i="7"/>
  <c r="J157" i="7"/>
  <c r="J126" i="7"/>
  <c r="J147" i="7"/>
  <c r="J141" i="7"/>
  <c r="J148" i="7"/>
  <c r="J143" i="7"/>
  <c r="J156" i="7"/>
  <c r="J173" i="7"/>
  <c r="J172" i="7"/>
  <c r="J160" i="7"/>
  <c r="BK146" i="7"/>
  <c r="BK137" i="7"/>
  <c r="J131" i="7"/>
  <c r="J157" i="8"/>
  <c r="J141" i="8"/>
  <c r="J128" i="8"/>
  <c r="BK165" i="8"/>
  <c r="BK155" i="8"/>
  <c r="BK140" i="8"/>
  <c r="J136" i="8"/>
  <c r="BK128" i="8"/>
  <c r="J159" i="8"/>
  <c r="BK146" i="9"/>
  <c r="J139" i="9"/>
  <c r="BK129" i="9"/>
  <c r="BK155" i="9"/>
  <c r="J146" i="9"/>
  <c r="BK142" i="9"/>
  <c r="BK143" i="9"/>
  <c r="BK128" i="9"/>
  <c r="BK156" i="9"/>
  <c r="J136" i="9"/>
  <c r="J151" i="10"/>
  <c r="J138" i="10"/>
  <c r="BK148" i="10"/>
  <c r="BK147" i="10"/>
  <c r="BK130" i="10"/>
  <c r="BK143" i="10"/>
  <c r="J129" i="10"/>
  <c r="J130" i="10"/>
  <c r="BK135" i="10"/>
  <c r="BK137" i="10"/>
  <c r="BK135" i="11"/>
  <c r="BK132" i="11"/>
  <c r="J131" i="11"/>
  <c r="J221" i="12"/>
  <c r="J215" i="12"/>
  <c r="J204" i="12"/>
  <c r="J195" i="12"/>
  <c r="J187" i="12"/>
  <c r="BK176" i="12"/>
  <c r="J210" i="12"/>
  <c r="BK204" i="12"/>
  <c r="J201" i="12"/>
  <c r="BK185" i="12"/>
  <c r="BK177" i="12"/>
  <c r="BK143" i="12"/>
  <c r="BK183" i="12"/>
  <c r="BK160" i="12"/>
  <c r="BK141" i="12"/>
  <c r="BK133" i="12"/>
  <c r="J185" i="12"/>
  <c r="J178" i="12"/>
  <c r="BK154" i="12"/>
  <c r="J138" i="12"/>
  <c r="J206" i="12"/>
  <c r="J208" i="12"/>
  <c r="J200" i="12"/>
  <c r="BK191" i="12"/>
  <c r="BK169" i="12"/>
  <c r="BK147" i="12"/>
  <c r="J132" i="12"/>
  <c r="J167" i="12"/>
  <c r="J163" i="12"/>
  <c r="BK159" i="12"/>
  <c r="J142" i="12"/>
  <c r="J134" i="12"/>
  <c r="J151" i="12"/>
  <c r="BK145" i="12"/>
  <c r="J136" i="12"/>
  <c r="J141" i="13"/>
  <c r="J135" i="13"/>
  <c r="BK127" i="13"/>
  <c r="BK123" i="13"/>
  <c r="BK137" i="13"/>
  <c r="BK130" i="13"/>
  <c r="J126" i="13"/>
  <c r="BK139" i="13"/>
  <c r="J139" i="13"/>
  <c r="BK124" i="13"/>
  <c r="J133" i="13"/>
  <c r="J178" i="14"/>
  <c r="J154" i="14"/>
  <c r="BK146" i="14"/>
  <c r="J182" i="14"/>
  <c r="BK168" i="14"/>
  <c r="BK154" i="14"/>
  <c r="BK137" i="14"/>
  <c r="J129" i="14"/>
  <c r="BK158" i="14"/>
  <c r="BK165" i="14"/>
  <c r="BK129" i="14"/>
  <c r="J170" i="14"/>
  <c r="J163" i="14"/>
  <c r="J183" i="14"/>
  <c r="J151" i="14"/>
  <c r="BK139" i="14"/>
  <c r="J137" i="14"/>
  <c r="J174" i="14"/>
  <c r="BK167" i="14"/>
  <c r="BK141" i="14"/>
  <c r="BK170" i="14"/>
  <c r="J134" i="14"/>
  <c r="BK132" i="14"/>
  <c r="J130" i="14"/>
  <c r="J165" i="14"/>
  <c r="J215" i="15"/>
  <c r="J205" i="15"/>
  <c r="BK188" i="15"/>
  <c r="J175" i="15"/>
  <c r="J140" i="15"/>
  <c r="J202" i="15"/>
  <c r="BK162" i="15"/>
  <c r="J145" i="15"/>
  <c r="BK141" i="15"/>
  <c r="J137" i="15"/>
  <c r="BK216" i="15"/>
  <c r="J209" i="15"/>
  <c r="BK196" i="15"/>
  <c r="BK187" i="15"/>
  <c r="BK181" i="15"/>
  <c r="J146" i="15"/>
  <c r="BK132" i="15"/>
  <c r="BK211" i="15"/>
  <c r="BK202" i="15"/>
  <c r="J164" i="15"/>
  <c r="J158" i="15"/>
  <c r="J132" i="15"/>
  <c r="BK145" i="15"/>
  <c r="J198" i="15"/>
  <c r="J190" i="15"/>
  <c r="BK142" i="15"/>
  <c r="BK227" i="15"/>
  <c r="J153" i="15"/>
  <c r="J193" i="15"/>
  <c r="J188" i="15"/>
  <c r="J227" i="15"/>
  <c r="BK159" i="15"/>
  <c r="J189" i="15"/>
  <c r="BK178" i="15"/>
  <c r="BK167" i="15"/>
  <c r="BK134" i="15"/>
  <c r="BK176" i="15"/>
  <c r="J157" i="15"/>
  <c r="J139" i="16"/>
  <c r="J129" i="16"/>
  <c r="J136" i="16"/>
  <c r="J127" i="16"/>
  <c r="BK128" i="16"/>
  <c r="BK139" i="16"/>
  <c r="BK138" i="16"/>
  <c r="J126" i="16"/>
  <c r="BK135" i="16"/>
  <c r="BK134" i="17"/>
  <c r="BK120" i="17"/>
  <c r="J126" i="17"/>
  <c r="BK161" i="18"/>
  <c r="BK153" i="18"/>
  <c r="BK139" i="18"/>
  <c r="J134" i="18"/>
  <c r="J126" i="18"/>
  <c r="J174" i="18"/>
  <c r="J160" i="18"/>
  <c r="BK152" i="18"/>
  <c r="BK156" i="18"/>
  <c r="BK128" i="18"/>
  <c r="J168" i="18"/>
  <c r="BK173" i="18"/>
  <c r="BK165" i="18"/>
  <c r="BK126" i="18"/>
  <c r="J163" i="18"/>
  <c r="BK142" i="18"/>
  <c r="J136" i="18"/>
  <c r="BK144" i="18"/>
  <c r="J140" i="18"/>
  <c r="J129" i="18"/>
  <c r="J328" i="2"/>
  <c r="J151" i="2"/>
  <c r="J325" i="2"/>
  <c r="BK312" i="2"/>
  <c r="BK341" i="2"/>
  <c r="J239" i="2"/>
  <c r="J189" i="2"/>
  <c r="J161" i="2"/>
  <c r="BK298" i="2"/>
  <c r="BK274" i="2"/>
  <c r="BK262" i="2"/>
  <c r="J344" i="2"/>
  <c r="J294" i="2"/>
  <c r="J241" i="2"/>
  <c r="BK186" i="2"/>
  <c r="J315" i="2"/>
  <c r="BK308" i="2"/>
  <c r="BK205" i="2"/>
  <c r="BK150" i="2"/>
  <c r="BK325" i="2"/>
  <c r="J274" i="2"/>
  <c r="BK246" i="2"/>
  <c r="J211" i="2"/>
  <c r="J203" i="2"/>
  <c r="J171" i="2"/>
  <c r="J301" i="2"/>
  <c r="J260" i="2"/>
  <c r="BK248" i="2"/>
  <c r="BK224" i="2"/>
  <c r="J157" i="2"/>
  <c r="J277" i="2"/>
  <c r="BK231" i="2"/>
  <c r="J220" i="2"/>
  <c r="BK196" i="2"/>
  <c r="J164" i="2"/>
  <c r="BK330" i="2"/>
  <c r="BK174" i="2"/>
  <c r="BK154" i="2"/>
  <c r="BK347" i="2"/>
  <c r="J308" i="2"/>
  <c r="J300" i="2"/>
  <c r="BK291" i="2"/>
  <c r="J266" i="2"/>
  <c r="BK253" i="2"/>
  <c r="J233" i="2"/>
  <c r="BK215" i="2"/>
  <c r="BK187" i="2"/>
  <c r="BK283" i="3"/>
  <c r="J274" i="3"/>
  <c r="BK257" i="3"/>
  <c r="BK239" i="3"/>
  <c r="BK228" i="3"/>
  <c r="J207" i="3"/>
  <c r="J196" i="3"/>
  <c r="BK183" i="3"/>
  <c r="BK173" i="3"/>
  <c r="BK165" i="3"/>
  <c r="BK145" i="3"/>
  <c r="J134" i="3"/>
  <c r="BK260" i="3"/>
  <c r="J215" i="3"/>
  <c r="BK175" i="3"/>
  <c r="BK142" i="3"/>
  <c r="J128" i="3"/>
  <c r="J229" i="3"/>
  <c r="J213" i="3"/>
  <c r="BK206" i="3"/>
  <c r="J240" i="3"/>
  <c r="J145" i="3"/>
  <c r="J269" i="3"/>
  <c r="BK194" i="3"/>
  <c r="J183" i="3"/>
  <c r="J150" i="3"/>
  <c r="BK262" i="3"/>
  <c r="BK241" i="3"/>
  <c r="J210" i="3"/>
  <c r="BK168" i="3"/>
  <c r="BK238" i="3"/>
  <c r="BK216" i="3"/>
  <c r="J182" i="3"/>
  <c r="J159" i="3"/>
  <c r="BK133" i="3"/>
  <c r="J270" i="3"/>
  <c r="J180" i="3"/>
  <c r="J157" i="3"/>
  <c r="J272" i="3"/>
  <c r="BK246" i="3"/>
  <c r="J221" i="3"/>
  <c r="BK151" i="3"/>
  <c r="BK277" i="3"/>
  <c r="J253" i="3"/>
  <c r="BK237" i="3"/>
  <c r="J224" i="3"/>
  <c r="J193" i="3"/>
  <c r="J178" i="3"/>
  <c r="BK169" i="3"/>
  <c r="BK137" i="3"/>
  <c r="J129" i="3"/>
  <c r="BK263" i="3"/>
  <c r="J256" i="3"/>
  <c r="BK229" i="4"/>
  <c r="BK191" i="4"/>
  <c r="BK145" i="4"/>
  <c r="BK261" i="4"/>
  <c r="J251" i="4"/>
  <c r="J211" i="4"/>
  <c r="J152" i="4"/>
  <c r="BK248" i="4"/>
  <c r="BK220" i="4"/>
  <c r="BK279" i="4"/>
  <c r="J271" i="4"/>
  <c r="BK264" i="4"/>
  <c r="J263" i="4"/>
  <c r="J262" i="4"/>
  <c r="BK257" i="4"/>
  <c r="BK209" i="4"/>
  <c r="J147" i="4"/>
  <c r="BK254" i="4"/>
  <c r="BK175" i="4"/>
  <c r="BK140" i="4"/>
  <c r="J234" i="4"/>
  <c r="BK301" i="4"/>
  <c r="J277" i="4"/>
  <c r="BK187" i="4"/>
  <c r="J149" i="4"/>
  <c r="BK299" i="4"/>
  <c r="J229" i="4"/>
  <c r="BK163" i="4"/>
  <c r="J257" i="4"/>
  <c r="BK224" i="4"/>
  <c r="J183" i="4"/>
  <c r="J153" i="4"/>
  <c r="BK263" i="4"/>
  <c r="J240" i="4"/>
  <c r="J220" i="4"/>
  <c r="J201" i="4"/>
  <c r="J169" i="4"/>
  <c r="BK278" i="4"/>
  <c r="BK226" i="4"/>
  <c r="BK204" i="4"/>
  <c r="BK188" i="4"/>
  <c r="BK137" i="4"/>
  <c r="J208" i="5"/>
  <c r="J179" i="5"/>
  <c r="BK158" i="5"/>
  <c r="J147" i="5"/>
  <c r="J209" i="5"/>
  <c r="J177" i="5"/>
  <c r="BK150" i="5"/>
  <c r="BK204" i="5"/>
  <c r="BK169" i="5"/>
  <c r="J182" i="5"/>
  <c r="BK143" i="5"/>
  <c r="BK220" i="5"/>
  <c r="BK138" i="5"/>
  <c r="BK149" i="5"/>
  <c r="BK199" i="5"/>
  <c r="J191" i="5"/>
  <c r="BK145" i="5"/>
  <c r="BK179" i="5"/>
  <c r="BK221" i="5"/>
  <c r="BK349" i="6"/>
  <c r="BK316" i="6"/>
  <c r="BK282" i="6"/>
  <c r="BK260" i="6"/>
  <c r="J219" i="6"/>
  <c r="BK368" i="6"/>
  <c r="BK313" i="6"/>
  <c r="BK290" i="6"/>
  <c r="J258" i="6"/>
  <c r="BK242" i="6"/>
  <c r="J204" i="6"/>
  <c r="J185" i="6"/>
  <c r="J166" i="6"/>
  <c r="J157" i="6"/>
  <c r="BK372" i="6"/>
  <c r="J305" i="6"/>
  <c r="J228" i="6"/>
  <c r="J173" i="6"/>
  <c r="BK139" i="6"/>
  <c r="BK296" i="6"/>
  <c r="J181" i="6"/>
  <c r="BK360" i="6"/>
  <c r="J267" i="6"/>
  <c r="J214" i="6"/>
  <c r="BK340" i="6"/>
  <c r="BK258" i="6"/>
  <c r="BK149" i="6"/>
  <c r="BK322" i="6"/>
  <c r="J378" i="6"/>
  <c r="BK357" i="6"/>
  <c r="J316" i="6"/>
  <c r="J253" i="6"/>
  <c r="BK197" i="6"/>
  <c r="BK337" i="6"/>
  <c r="J371" i="6"/>
  <c r="BK359" i="6"/>
  <c r="BK332" i="6"/>
  <c r="J282" i="6"/>
  <c r="J241" i="6"/>
  <c r="J205" i="6"/>
  <c r="BK188" i="6"/>
  <c r="BK157" i="6"/>
  <c r="BK144" i="6"/>
  <c r="J372" i="6"/>
  <c r="J352" i="6"/>
  <c r="J332" i="6"/>
  <c r="J213" i="6"/>
  <c r="J194" i="6"/>
  <c r="J162" i="6"/>
  <c r="J150" i="6"/>
  <c r="BK141" i="7"/>
  <c r="BK164" i="7"/>
  <c r="BK132" i="7"/>
  <c r="BK131" i="7"/>
  <c r="J165" i="7"/>
  <c r="J145" i="7"/>
  <c r="J138" i="7"/>
  <c r="J166" i="7"/>
  <c r="BK151" i="7"/>
  <c r="J129" i="7"/>
  <c r="BK142" i="8"/>
  <c r="J126" i="8"/>
  <c r="J156" i="8"/>
  <c r="BK138" i="8"/>
  <c r="J154" i="8"/>
  <c r="J150" i="8"/>
  <c r="J167" i="8"/>
  <c r="J131" i="8"/>
  <c r="J139" i="8"/>
  <c r="BK156" i="8"/>
  <c r="J133" i="8"/>
  <c r="BK131" i="9"/>
  <c r="J151" i="9"/>
  <c r="BK130" i="9"/>
  <c r="BK149" i="9"/>
  <c r="J132" i="9"/>
  <c r="BK153" i="9"/>
  <c r="J145" i="9"/>
  <c r="J131" i="9"/>
  <c r="J135" i="9"/>
  <c r="J141" i="10"/>
  <c r="BK151" i="10"/>
  <c r="BK132" i="10"/>
  <c r="J149" i="10"/>
  <c r="J137" i="10"/>
  <c r="BK126" i="11"/>
  <c r="BK131" i="11"/>
  <c r="J133" i="11"/>
  <c r="BK205" i="12"/>
  <c r="BK192" i="12"/>
  <c r="J174" i="12"/>
  <c r="BK206" i="12"/>
  <c r="J183" i="12"/>
  <c r="BK174" i="12"/>
  <c r="J156" i="12"/>
  <c r="BK132" i="12"/>
  <c r="J158" i="12"/>
  <c r="J212" i="12"/>
  <c r="BK150" i="12"/>
  <c r="BK207" i="12"/>
  <c r="J152" i="12"/>
  <c r="BK210" i="12"/>
  <c r="BK166" i="12"/>
  <c r="J161" i="12"/>
  <c r="J180" i="12"/>
  <c r="BK153" i="12"/>
  <c r="J143" i="13"/>
  <c r="BK128" i="13"/>
  <c r="BK141" i="13"/>
  <c r="J131" i="13"/>
  <c r="BK126" i="13"/>
  <c r="BK131" i="13"/>
  <c r="J180" i="14"/>
  <c r="J149" i="14"/>
  <c r="J140" i="14"/>
  <c r="J167" i="14"/>
  <c r="J142" i="14"/>
  <c r="J172" i="14"/>
  <c r="BK169" i="14"/>
  <c r="BK143" i="14"/>
  <c r="BK151" i="14"/>
  <c r="J147" i="14"/>
  <c r="BK166" i="14"/>
  <c r="J200" i="15"/>
  <c r="BK173" i="15"/>
  <c r="J211" i="15"/>
  <c r="BK151" i="15"/>
  <c r="BK138" i="15"/>
  <c r="BK210" i="15"/>
  <c r="BK193" i="15"/>
  <c r="BK169" i="15"/>
  <c r="BK135" i="15"/>
  <c r="BK203" i="15"/>
  <c r="BK163" i="15"/>
  <c r="J194" i="15"/>
  <c r="BK157" i="15"/>
  <c r="BK146" i="15"/>
  <c r="BK177" i="15"/>
  <c r="BK228" i="15"/>
  <c r="BK166" i="15"/>
  <c r="BK192" i="15"/>
  <c r="BK222" i="15"/>
  <c r="BK140" i="15"/>
  <c r="J162" i="15"/>
  <c r="BK165" i="15"/>
  <c r="J140" i="16"/>
  <c r="BK141" i="16"/>
  <c r="BK131" i="16"/>
  <c r="J133" i="16"/>
  <c r="BK140" i="16"/>
  <c r="BK127" i="17"/>
  <c r="J130" i="17"/>
  <c r="BK125" i="17"/>
  <c r="BK128" i="17"/>
  <c r="BK166" i="18"/>
  <c r="J152" i="18"/>
  <c r="BK135" i="18"/>
  <c r="BK177" i="18"/>
  <c r="J156" i="18"/>
  <c r="J138" i="18"/>
  <c r="BK150" i="18"/>
  <c r="BK133" i="18"/>
  <c r="J175" i="18"/>
  <c r="J176" i="18"/>
  <c r="BK143" i="18"/>
  <c r="BK127" i="18"/>
  <c r="BK254" i="2"/>
  <c r="J337" i="2"/>
  <c r="J309" i="2"/>
  <c r="J286" i="2"/>
  <c r="BK255" i="2"/>
  <c r="BK234" i="2"/>
  <c r="J209" i="2"/>
  <c r="J330" i="2"/>
  <c r="BK199" i="2"/>
  <c r="BK151" i="2"/>
  <c r="J275" i="2"/>
  <c r="BK157" i="2"/>
  <c r="BK277" i="2"/>
  <c r="BK193" i="2"/>
  <c r="BK314" i="2"/>
  <c r="J297" i="2"/>
  <c r="BK170" i="2"/>
  <c r="J152" i="2"/>
  <c r="J281" i="2"/>
  <c r="J215" i="2"/>
  <c r="BK181" i="2"/>
  <c r="J334" i="2"/>
  <c r="J258" i="2"/>
  <c r="BK217" i="2"/>
  <c r="J262" i="2"/>
  <c r="BK219" i="2"/>
  <c r="J181" i="2"/>
  <c r="J288" i="2"/>
  <c r="J155" i="2"/>
  <c r="J313" i="2"/>
  <c r="BK301" i="2"/>
  <c r="BK283" i="2"/>
  <c r="J256" i="2"/>
  <c r="J223" i="2"/>
  <c r="BK180" i="2"/>
  <c r="J279" i="3"/>
  <c r="J263" i="3"/>
  <c r="BK234" i="3"/>
  <c r="BK211" i="3"/>
  <c r="J194" i="3"/>
  <c r="BK171" i="3"/>
  <c r="BK146" i="3"/>
  <c r="J133" i="3"/>
  <c r="BK256" i="3"/>
  <c r="BK149" i="3"/>
  <c r="J248" i="3"/>
  <c r="BK223" i="3"/>
  <c r="J278" i="3"/>
  <c r="J203" i="3"/>
  <c r="J265" i="3"/>
  <c r="BK192" i="3"/>
  <c r="J268" i="3"/>
  <c r="BK218" i="3"/>
  <c r="BK130" i="3"/>
  <c r="BK240" i="3"/>
  <c r="BK212" i="3"/>
  <c r="BK160" i="3"/>
  <c r="BK139" i="3"/>
  <c r="BK272" i="3"/>
  <c r="J199" i="3"/>
  <c r="BK136" i="3"/>
  <c r="BK261" i="3"/>
  <c r="BK191" i="3"/>
  <c r="J284" i="3"/>
  <c r="BK273" i="3"/>
  <c r="BK249" i="3"/>
  <c r="J232" i="3"/>
  <c r="BK203" i="3"/>
  <c r="BK179" i="3"/>
  <c r="BK161" i="3"/>
  <c r="J130" i="3"/>
  <c r="BK252" i="3"/>
  <c r="BK231" i="3"/>
  <c r="J290" i="4"/>
  <c r="J282" i="4"/>
  <c r="J281" i="4"/>
  <c r="J273" i="4"/>
  <c r="BK271" i="4"/>
  <c r="J266" i="4"/>
  <c r="J261" i="4"/>
  <c r="J252" i="4"/>
  <c r="J247" i="4"/>
  <c r="J238" i="4"/>
  <c r="J236" i="4"/>
  <c r="BK214" i="4"/>
  <c r="BK201" i="4"/>
  <c r="J194" i="4"/>
  <c r="BK186" i="4"/>
  <c r="BK169" i="4"/>
  <c r="BK153" i="4"/>
  <c r="J296" i="4"/>
  <c r="BK282" i="4"/>
  <c r="BK240" i="4"/>
  <c r="J224" i="4"/>
  <c r="J202" i="4"/>
  <c r="BK162" i="4"/>
  <c r="J268" i="4"/>
  <c r="BK245" i="4"/>
  <c r="BK221" i="4"/>
  <c r="BK183" i="4"/>
  <c r="BK166" i="4"/>
  <c r="J278" i="4"/>
  <c r="J138" i="5"/>
  <c r="J219" i="5"/>
  <c r="BK198" i="5"/>
  <c r="J187" i="5"/>
  <c r="BK170" i="5"/>
  <c r="J157" i="5"/>
  <c r="BK135" i="5"/>
  <c r="BK217" i="5"/>
  <c r="BK185" i="5"/>
  <c r="BK171" i="5"/>
  <c r="BK206" i="5"/>
  <c r="BK184" i="5"/>
  <c r="J162" i="5"/>
  <c r="J142" i="5"/>
  <c r="BK133" i="5"/>
  <c r="BK186" i="5"/>
  <c r="J173" i="5"/>
  <c r="J141" i="5"/>
  <c r="J184" i="5"/>
  <c r="J221" i="5"/>
  <c r="J212" i="5"/>
  <c r="BK191" i="5"/>
  <c r="J166" i="5"/>
  <c r="J186" i="5"/>
  <c r="BK194" i="5"/>
  <c r="BK180" i="5"/>
  <c r="BK162" i="5"/>
  <c r="BK222" i="5"/>
  <c r="BK147" i="5"/>
  <c r="J134" i="5"/>
  <c r="BK345" i="6"/>
  <c r="J334" i="6"/>
  <c r="J323" i="6"/>
  <c r="J313" i="6"/>
  <c r="J280" i="6"/>
  <c r="J271" i="6"/>
  <c r="BK259" i="6"/>
  <c r="J229" i="6"/>
  <c r="J211" i="6"/>
  <c r="J188" i="6"/>
  <c r="BK166" i="6"/>
  <c r="BK320" i="6"/>
  <c r="J310" i="6"/>
  <c r="J301" i="6"/>
  <c r="BK280" i="6"/>
  <c r="J275" i="6"/>
  <c r="BK243" i="6"/>
  <c r="BK226" i="6"/>
  <c r="J207" i="6"/>
  <c r="BK194" i="6"/>
  <c r="BK181" i="6"/>
  <c r="BK171" i="6"/>
  <c r="J158" i="6"/>
  <c r="BK143" i="6"/>
  <c r="J368" i="6"/>
  <c r="J350" i="6"/>
  <c r="BK273" i="6"/>
  <c r="BK219" i="6"/>
  <c r="BK213" i="6"/>
  <c r="J179" i="6"/>
  <c r="BK168" i="6"/>
  <c r="J144" i="6"/>
  <c r="BK329" i="6"/>
  <c r="J312" i="6"/>
  <c r="J256" i="6"/>
  <c r="BK215" i="6"/>
  <c r="J174" i="6"/>
  <c r="BK367" i="6"/>
  <c r="J357" i="6"/>
  <c r="J307" i="6"/>
  <c r="BK241" i="6"/>
  <c r="BK237" i="6"/>
  <c r="BK184" i="6"/>
  <c r="J160" i="6"/>
  <c r="J331" i="6"/>
  <c r="J259" i="6"/>
  <c r="BK234" i="6"/>
  <c r="J215" i="6"/>
  <c r="BK147" i="6"/>
  <c r="BK299" i="6"/>
  <c r="J274" i="6"/>
  <c r="J377" i="6"/>
  <c r="J358" i="6"/>
  <c r="J327" i="6"/>
  <c r="J309" i="6"/>
  <c r="J289" i="6"/>
  <c r="J266" i="6"/>
  <c r="J244" i="6"/>
  <c r="BK233" i="6"/>
  <c r="J383" i="6"/>
  <c r="J363" i="6"/>
  <c r="J376" i="6"/>
  <c r="BK363" i="6"/>
  <c r="BK354" i="6"/>
  <c r="J339" i="6"/>
  <c r="BK327" i="6"/>
  <c r="BK295" i="6"/>
  <c r="J261" i="6"/>
  <c r="BK254" i="6"/>
  <c r="J248" i="6"/>
  <c r="BK235" i="6"/>
  <c r="J230" i="6"/>
  <c r="BK208" i="6"/>
  <c r="BK200" i="6"/>
  <c r="J193" i="6"/>
  <c r="J186" i="6"/>
  <c r="BK173" i="6"/>
  <c r="J154" i="6"/>
  <c r="J149" i="6"/>
  <c r="J140" i="6"/>
  <c r="J380" i="6"/>
  <c r="J362" i="6"/>
  <c r="J354" i="6"/>
  <c r="J346" i="6"/>
  <c r="J337" i="6"/>
  <c r="J322" i="6"/>
  <c r="BK309" i="6"/>
  <c r="BK297" i="6"/>
  <c r="BK294" i="6"/>
  <c r="BK286" i="6"/>
  <c r="J281" i="6"/>
  <c r="BK275" i="6"/>
  <c r="BK263" i="6"/>
  <c r="J252" i="6"/>
  <c r="BK245" i="6"/>
  <c r="BK225" i="6"/>
  <c r="BK211" i="6"/>
  <c r="BK203" i="6"/>
  <c r="J197" i="6"/>
  <c r="J189" i="6"/>
  <c r="BK178" i="6"/>
  <c r="BK159" i="6"/>
  <c r="BK154" i="6"/>
  <c r="J171" i="7"/>
  <c r="BK135" i="7"/>
  <c r="BK167" i="7"/>
  <c r="J158" i="7"/>
  <c r="J135" i="7"/>
  <c r="BK172" i="7"/>
  <c r="BK160" i="7"/>
  <c r="BK156" i="7"/>
  <c r="J127" i="7"/>
  <c r="BK150" i="7"/>
  <c r="J146" i="7"/>
  <c r="J159" i="7"/>
  <c r="J130" i="7"/>
  <c r="J139" i="7"/>
  <c r="BK130" i="7"/>
  <c r="BK171" i="7"/>
  <c r="J170" i="7"/>
  <c r="J155" i="7"/>
  <c r="BK144" i="7"/>
  <c r="J136" i="7"/>
  <c r="J168" i="8"/>
  <c r="J152" i="8"/>
  <c r="BK133" i="8"/>
  <c r="BK127" i="8"/>
  <c r="J158" i="8"/>
  <c r="BK146" i="8"/>
  <c r="BK129" i="8"/>
  <c r="J144" i="8"/>
  <c r="BK153" i="8"/>
  <c r="BK149" i="8"/>
  <c r="BK145" i="8"/>
  <c r="BK167" i="8"/>
  <c r="J162" i="8"/>
  <c r="BK162" i="8"/>
  <c r="J140" i="8"/>
  <c r="J165" i="8"/>
  <c r="J153" i="8"/>
  <c r="J142" i="8"/>
  <c r="BK164" i="8"/>
  <c r="J142" i="9"/>
  <c r="BK134" i="9"/>
  <c r="J155" i="9"/>
  <c r="BK152" i="9"/>
  <c r="J143" i="9"/>
  <c r="BK133" i="9"/>
  <c r="J125" i="9"/>
  <c r="BK138" i="9"/>
  <c r="BK126" i="9"/>
  <c r="J154" i="9"/>
  <c r="BK154" i="9"/>
  <c r="J152" i="9"/>
  <c r="BK136" i="9"/>
  <c r="J124" i="9"/>
  <c r="J137" i="9"/>
  <c r="BK149" i="10"/>
  <c r="J134" i="10"/>
  <c r="J150" i="10"/>
  <c r="J144" i="10"/>
  <c r="J127" i="10"/>
  <c r="BK150" i="10"/>
  <c r="BK142" i="10"/>
  <c r="BK136" i="10"/>
  <c r="J136" i="10"/>
  <c r="BK141" i="10"/>
  <c r="BK133" i="11"/>
  <c r="BK125" i="11"/>
  <c r="BK136" i="11"/>
  <c r="J132" i="11"/>
  <c r="J125" i="11"/>
  <c r="BK219" i="12"/>
  <c r="J209" i="12"/>
  <c r="J203" i="12"/>
  <c r="J194" i="12"/>
  <c r="J188" i="12"/>
  <c r="J169" i="12"/>
  <c r="BK209" i="12"/>
  <c r="BK203" i="12"/>
  <c r="J196" i="12"/>
  <c r="BK187" i="12"/>
  <c r="J182" i="12"/>
  <c r="BK215" i="12"/>
  <c r="J177" i="12"/>
  <c r="BK158" i="12"/>
  <c r="J155" i="12"/>
  <c r="J137" i="12"/>
  <c r="J191" i="12"/>
  <c r="BK173" i="12"/>
  <c r="J144" i="12"/>
  <c r="BK221" i="12"/>
  <c r="J186" i="12"/>
  <c r="BK149" i="12"/>
  <c r="J192" i="12"/>
  <c r="BK171" i="12"/>
  <c r="BK140" i="12"/>
  <c r="BK197" i="12"/>
  <c r="J168" i="12"/>
  <c r="J166" i="12"/>
  <c r="BK161" i="12"/>
  <c r="J149" i="12"/>
  <c r="J141" i="12"/>
  <c r="BK188" i="12"/>
  <c r="BK155" i="12"/>
  <c r="BK134" i="12"/>
  <c r="BK146" i="12"/>
  <c r="BK140" i="13"/>
  <c r="BK132" i="13"/>
  <c r="J127" i="13"/>
  <c r="J125" i="13"/>
  <c r="J128" i="13"/>
  <c r="J140" i="13"/>
  <c r="BK143" i="13"/>
  <c r="BK174" i="14"/>
  <c r="J153" i="14"/>
  <c r="BK148" i="14"/>
  <c r="BK187" i="14"/>
  <c r="BK171" i="14"/>
  <c r="J187" i="14"/>
  <c r="J171" i="14"/>
  <c r="J138" i="14"/>
  <c r="BK128" i="14"/>
  <c r="BK184" i="14"/>
  <c r="J185" i="14"/>
  <c r="J169" i="14"/>
  <c r="BK150" i="14"/>
  <c r="BK189" i="14"/>
  <c r="BK145" i="14"/>
  <c r="BK138" i="14"/>
  <c r="BK180" i="14"/>
  <c r="BK173" i="14"/>
  <c r="BK163" i="14"/>
  <c r="J139" i="14"/>
  <c r="J136" i="14"/>
  <c r="BK133" i="14"/>
  <c r="J132" i="14"/>
  <c r="J128" i="14"/>
  <c r="BK208" i="15"/>
  <c r="J195" i="15"/>
  <c r="BK182" i="15"/>
  <c r="J172" i="15"/>
  <c r="J136" i="15"/>
  <c r="BK205" i="15"/>
  <c r="BK200" i="15"/>
  <c r="BK149" i="15"/>
  <c r="BK139" i="15"/>
  <c r="J222" i="15"/>
  <c r="BK213" i="15"/>
  <c r="BK197" i="15"/>
  <c r="BK194" i="15"/>
  <c r="J184" i="15"/>
  <c r="BK148" i="15"/>
  <c r="BK137" i="15"/>
  <c r="BK133" i="15"/>
  <c r="J210" i="15"/>
  <c r="BK201" i="15"/>
  <c r="J165" i="15"/>
  <c r="BK153" i="15"/>
  <c r="J182" i="15"/>
  <c r="J167" i="15"/>
  <c r="J131" i="15"/>
  <c r="J171" i="15"/>
  <c r="J135" i="15"/>
  <c r="BK189" i="15"/>
  <c r="J141" i="15"/>
  <c r="BK183" i="15"/>
  <c r="J180" i="15"/>
  <c r="BK198" i="15"/>
  <c r="BK175" i="15"/>
  <c r="BK224" i="15"/>
  <c r="J155" i="15"/>
  <c r="J187" i="15"/>
  <c r="J179" i="15"/>
  <c r="J177" i="15"/>
  <c r="J138" i="15"/>
  <c r="BK179" i="15"/>
  <c r="J151" i="15"/>
  <c r="J141" i="16"/>
  <c r="J131" i="16"/>
  <c r="J135" i="16"/>
  <c r="BK125" i="16"/>
  <c r="BK123" i="16"/>
  <c r="BK130" i="16"/>
  <c r="BK127" i="16"/>
  <c r="J123" i="16"/>
  <c r="J130" i="16"/>
  <c r="J129" i="17"/>
  <c r="BK122" i="17"/>
  <c r="BK132" i="17"/>
  <c r="J134" i="17"/>
  <c r="BK129" i="17"/>
  <c r="BK130" i="17"/>
  <c r="J123" i="17"/>
  <c r="BK175" i="18"/>
  <c r="BK163" i="18"/>
  <c r="BK155" i="18"/>
  <c r="BK149" i="18"/>
  <c r="BK136" i="18"/>
  <c r="J128" i="18"/>
  <c r="BK169" i="18"/>
  <c r="J155" i="18"/>
  <c r="J177" i="18"/>
  <c r="BK134" i="18"/>
  <c r="J149" i="18"/>
  <c r="BK168" i="18"/>
  <c r="BK132" i="18"/>
  <c r="BK140" i="18"/>
  <c r="J162" i="18"/>
  <c r="BK146" i="18"/>
  <c r="J225" i="2"/>
  <c r="BK323" i="2"/>
  <c r="J299" i="2"/>
  <c r="J270" i="2"/>
  <c r="BK241" i="2"/>
  <c r="BK216" i="2"/>
  <c r="J176" i="2"/>
  <c r="J160" i="2"/>
  <c r="J322" i="2"/>
  <c r="BK273" i="2"/>
  <c r="J227" i="2"/>
  <c r="J170" i="2"/>
  <c r="BK229" i="2"/>
  <c r="J184" i="2"/>
  <c r="BK306" i="2"/>
  <c r="BK213" i="2"/>
  <c r="BK338" i="2"/>
  <c r="BK222" i="2"/>
  <c r="J317" i="2"/>
  <c r="BK295" i="2"/>
  <c r="J166" i="2"/>
  <c r="J148" i="2"/>
  <c r="J284" i="2"/>
  <c r="J242" i="2"/>
  <c r="BK206" i="2"/>
  <c r="BK194" i="2"/>
  <c r="J346" i="2"/>
  <c r="BK281" i="2"/>
  <c r="J246" i="2"/>
  <c r="J206" i="2"/>
  <c r="BK247" i="2"/>
  <c r="BK227" i="2"/>
  <c r="BK203" i="2"/>
  <c r="BK350" i="2"/>
  <c r="BK322" i="2"/>
  <c r="J217" i="2"/>
  <c r="BK147" i="2"/>
  <c r="J305" i="2"/>
  <c r="J293" i="2"/>
  <c r="BK270" i="2"/>
  <c r="J243" i="2"/>
  <c r="J221" i="2"/>
  <c r="J199" i="2"/>
  <c r="J146" i="2"/>
  <c r="BK270" i="3"/>
  <c r="J237" i="3"/>
  <c r="J217" i="3"/>
  <c r="BK195" i="3"/>
  <c r="J179" i="3"/>
  <c r="J161" i="3"/>
  <c r="J136" i="3"/>
  <c r="J273" i="3"/>
  <c r="BK200" i="3"/>
  <c r="J139" i="3"/>
  <c r="J233" i="3"/>
  <c r="J212" i="3"/>
  <c r="J239" i="3"/>
  <c r="J144" i="3"/>
  <c r="BK235" i="3"/>
  <c r="BK157" i="3"/>
  <c r="BK242" i="3"/>
  <c r="J156" i="3"/>
  <c r="J241" i="3"/>
  <c r="BK221" i="3"/>
  <c r="J187" i="3"/>
  <c r="J146" i="3"/>
  <c r="J281" i="3"/>
  <c r="J244" i="3"/>
  <c r="J171" i="3"/>
  <c r="J283" i="3"/>
  <c r="J260" i="3"/>
  <c r="J147" i="3"/>
  <c r="J266" i="3"/>
  <c r="J246" i="3"/>
  <c r="J220" i="3"/>
  <c r="J191" i="3"/>
  <c r="BK162" i="3"/>
  <c r="J275" i="3"/>
  <c r="J243" i="3"/>
  <c r="BK219" i="4"/>
  <c r="BK167" i="4"/>
  <c r="J287" i="4"/>
  <c r="BK242" i="4"/>
  <c r="J223" i="4"/>
  <c r="BK165" i="4"/>
  <c r="J246" i="4"/>
  <c r="J175" i="4"/>
  <c r="J241" i="4"/>
  <c r="J213" i="4"/>
  <c r="J163" i="4"/>
  <c r="BK244" i="4"/>
  <c r="BK158" i="4"/>
  <c r="J280" i="4"/>
  <c r="BK308" i="4"/>
  <c r="BK292" i="4"/>
  <c r="J215" i="4"/>
  <c r="BK150" i="4"/>
  <c r="BK295" i="4"/>
  <c r="J254" i="4"/>
  <c r="J187" i="4"/>
  <c r="J276" i="4"/>
  <c r="J248" i="4"/>
  <c r="BK199" i="4"/>
  <c r="J167" i="4"/>
  <c r="J138" i="4"/>
  <c r="J256" i="4"/>
  <c r="J228" i="4"/>
  <c r="BK212" i="4"/>
  <c r="BK179" i="4"/>
  <c r="BK164" i="4"/>
  <c r="BK259" i="4"/>
  <c r="J219" i="4"/>
  <c r="BK200" i="4"/>
  <c r="J178" i="4"/>
  <c r="J216" i="5"/>
  <c r="J200" i="5"/>
  <c r="BK177" i="5"/>
  <c r="J154" i="5"/>
  <c r="J143" i="5"/>
  <c r="J204" i="5"/>
  <c r="BK172" i="5"/>
  <c r="J153" i="5"/>
  <c r="J133" i="5"/>
  <c r="BK188" i="5"/>
  <c r="BK214" i="5"/>
  <c r="J189" i="5"/>
  <c r="BK157" i="5"/>
  <c r="BK187" i="5"/>
  <c r="J164" i="5"/>
  <c r="J201" i="5"/>
  <c r="BK205" i="5"/>
  <c r="BK148" i="5"/>
  <c r="BK209" i="5"/>
  <c r="BK159" i="5"/>
  <c r="BK146" i="5"/>
  <c r="J342" i="6"/>
  <c r="J320" i="6"/>
  <c r="J286" i="6"/>
  <c r="BK266" i="6"/>
  <c r="J210" i="6"/>
  <c r="BK369" i="6"/>
  <c r="BK307" i="6"/>
  <c r="J276" i="6"/>
  <c r="BK261" i="6"/>
  <c r="J238" i="6"/>
  <c r="J216" i="6"/>
  <c r="BK186" i="6"/>
  <c r="J175" i="6"/>
  <c r="J161" i="6"/>
  <c r="BK376" i="6"/>
  <c r="J340" i="6"/>
  <c r="J237" i="6"/>
  <c r="J209" i="6"/>
  <c r="J151" i="6"/>
  <c r="J324" i="6"/>
  <c r="J226" i="6"/>
  <c r="BK160" i="6"/>
  <c r="BK304" i="6"/>
  <c r="BK238" i="6"/>
  <c r="BK165" i="6"/>
  <c r="J308" i="6"/>
  <c r="J223" i="6"/>
  <c r="BK146" i="6"/>
  <c r="BK269" i="6"/>
  <c r="BK374" i="6"/>
  <c r="BK344" i="6"/>
  <c r="J292" i="6"/>
  <c r="BK249" i="6"/>
  <c r="J217" i="6"/>
  <c r="J374" i="6"/>
  <c r="J373" i="6"/>
  <c r="BK350" i="6"/>
  <c r="J338" i="6"/>
  <c r="J298" i="6"/>
  <c r="J255" i="6"/>
  <c r="J232" i="6"/>
  <c r="BK207" i="6"/>
  <c r="J196" i="6"/>
  <c r="J180" i="6"/>
  <c r="J155" i="6"/>
  <c r="J141" i="6"/>
  <c r="J359" i="6"/>
  <c r="BK333" i="6"/>
  <c r="J311" i="6"/>
  <c r="BK289" i="6"/>
  <c r="J277" i="6"/>
  <c r="BK253" i="6"/>
  <c r="BK227" i="6"/>
  <c r="BK206" i="6"/>
  <c r="BK187" i="6"/>
  <c r="BK161" i="6"/>
  <c r="BK173" i="7"/>
  <c r="J132" i="7"/>
  <c r="J150" i="7"/>
  <c r="J167" i="7"/>
  <c r="J154" i="7"/>
  <c r="BK134" i="7"/>
  <c r="BK139" i="7"/>
  <c r="BK155" i="7"/>
  <c r="J164" i="7"/>
  <c r="J149" i="7"/>
  <c r="BK160" i="8"/>
  <c r="BK135" i="8"/>
  <c r="J169" i="8"/>
  <c r="BK141" i="8"/>
  <c r="J160" i="8"/>
  <c r="BK158" i="8"/>
  <c r="J134" i="8"/>
  <c r="J163" i="8"/>
  <c r="J146" i="8"/>
  <c r="BK126" i="8"/>
  <c r="J147" i="8"/>
  <c r="BK135" i="9"/>
  <c r="J149" i="9"/>
  <c r="BK137" i="9"/>
  <c r="BK132" i="9"/>
  <c r="J135" i="10"/>
  <c r="J140" i="10"/>
  <c r="J148" i="10"/>
  <c r="BK126" i="10"/>
  <c r="J126" i="11"/>
  <c r="J128" i="11"/>
  <c r="BK216" i="12"/>
  <c r="BK196" i="12"/>
  <c r="BK182" i="12"/>
  <c r="BK217" i="12"/>
  <c r="BK195" i="12"/>
  <c r="BK181" i="12"/>
  <c r="BK136" i="12"/>
  <c r="BK157" i="12"/>
  <c r="J205" i="12"/>
  <c r="BK156" i="12"/>
  <c r="BK137" i="12"/>
  <c r="BK135" i="12"/>
  <c r="J193" i="12"/>
  <c r="J157" i="12"/>
  <c r="BK168" i="12"/>
  <c r="BK163" i="12"/>
  <c r="BK148" i="12"/>
  <c r="J175" i="12"/>
  <c r="BK152" i="12"/>
  <c r="J144" i="13"/>
  <c r="J130" i="13"/>
  <c r="BK144" i="13"/>
  <c r="J184" i="14"/>
  <c r="BK147" i="14"/>
  <c r="BK183" i="14"/>
  <c r="BK172" i="14"/>
  <c r="J146" i="14"/>
  <c r="J166" i="14"/>
  <c r="BK182" i="14"/>
  <c r="J141" i="14"/>
  <c r="BK175" i="14"/>
  <c r="BK162" i="14"/>
  <c r="BK135" i="14"/>
  <c r="J131" i="14"/>
  <c r="BK140" i="14"/>
  <c r="J199" i="15"/>
  <c r="BK156" i="15"/>
  <c r="BK164" i="15"/>
  <c r="BK143" i="15"/>
  <c r="BK218" i="15"/>
  <c r="J206" i="15"/>
  <c r="BK190" i="15"/>
  <c r="BK150" i="15"/>
  <c r="J213" i="15"/>
  <c r="J197" i="15"/>
  <c r="J150" i="15"/>
  <c r="BK180" i="15"/>
  <c r="BK219" i="15"/>
  <c r="J191" i="15"/>
  <c r="J224" i="15"/>
  <c r="BK225" i="15"/>
  <c r="J174" i="15"/>
  <c r="J148" i="15"/>
  <c r="BK172" i="15"/>
  <c r="J159" i="15"/>
  <c r="J128" i="16"/>
  <c r="J124" i="16"/>
  <c r="BK133" i="16"/>
  <c r="BK133" i="17"/>
  <c r="J125" i="17"/>
  <c r="J132" i="17"/>
  <c r="BK124" i="17"/>
  <c r="J169" i="18"/>
  <c r="BK154" i="18"/>
  <c r="J131" i="18"/>
  <c r="BK162" i="18"/>
  <c r="J150" i="18"/>
  <c r="BK160" i="18"/>
  <c r="BK164" i="18"/>
  <c r="J161" i="18"/>
  <c r="J154" i="18"/>
  <c r="J141" i="18"/>
  <c r="J125" i="18"/>
  <c r="J247" i="2"/>
  <c r="J195" i="2"/>
  <c r="BK317" i="2"/>
  <c r="J310" i="2"/>
  <c r="J292" i="2"/>
  <c r="J269" i="2"/>
  <c r="J249" i="2"/>
  <c r="BK236" i="2"/>
  <c r="J177" i="2"/>
  <c r="J168" i="2"/>
  <c r="BK152" i="2"/>
  <c r="J341" i="2"/>
  <c r="BK292" i="2"/>
  <c r="J272" i="2"/>
  <c r="J232" i="2"/>
  <c r="BK171" i="2"/>
  <c r="J333" i="2"/>
  <c r="BK235" i="2"/>
  <c r="J186" i="2"/>
  <c r="J158" i="2"/>
  <c r="BK285" i="2"/>
  <c r="J268" i="2"/>
  <c r="J156" i="2"/>
  <c r="BK303" i="2"/>
  <c r="BK192" i="2"/>
  <c r="BK334" i="2"/>
  <c r="BK311" i="2"/>
  <c r="BK293" i="2"/>
  <c r="BK177" i="2"/>
  <c r="BK155" i="2"/>
  <c r="J147" i="2"/>
  <c r="BK269" i="2"/>
  <c r="J265" i="2"/>
  <c r="J216" i="2"/>
  <c r="J205" i="2"/>
  <c r="BK176" i="2"/>
  <c r="BK349" i="2"/>
  <c r="J276" i="2"/>
  <c r="J255" i="2"/>
  <c r="BK223" i="2"/>
  <c r="BK158" i="2"/>
  <c r="BK346" i="2"/>
  <c r="BK228" i="2"/>
  <c r="BK209" i="2"/>
  <c r="BK182" i="2"/>
  <c r="BK344" i="2"/>
  <c r="BK233" i="2"/>
  <c r="J163" i="2"/>
  <c r="BK146" i="2"/>
  <c r="BK310" i="2"/>
  <c r="J303" i="2"/>
  <c r="BK296" i="2"/>
  <c r="BK287" i="2"/>
  <c r="BK268" i="2"/>
  <c r="BK240" i="2"/>
  <c r="BK225" i="2"/>
  <c r="BK220" i="2"/>
  <c r="J193" i="2"/>
  <c r="BK160" i="2"/>
  <c r="J277" i="3"/>
  <c r="J264" i="3"/>
  <c r="BK253" i="3"/>
  <c r="J235" i="3"/>
  <c r="BK220" i="3"/>
  <c r="J205" i="3"/>
  <c r="BK198" i="3"/>
  <c r="J175" i="3"/>
  <c r="J162" i="3"/>
  <c r="BK144" i="3"/>
  <c r="J132" i="3"/>
  <c r="BK258" i="3"/>
  <c r="BK201" i="3"/>
  <c r="J167" i="3"/>
  <c r="BK140" i="3"/>
  <c r="J242" i="3"/>
  <c r="BK215" i="3"/>
  <c r="BK207" i="3"/>
  <c r="J249" i="3"/>
  <c r="BK158" i="3"/>
  <c r="J138" i="3"/>
  <c r="BK193" i="3"/>
  <c r="BK181" i="3"/>
  <c r="BK143" i="3"/>
  <c r="BK217" i="3"/>
  <c r="J169" i="3"/>
  <c r="BK245" i="3"/>
  <c r="BK222" i="3"/>
  <c r="BK197" i="3"/>
  <c r="J168" i="3"/>
  <c r="BK154" i="3"/>
  <c r="BK176" i="3"/>
  <c r="J160" i="3"/>
  <c r="BK134" i="3"/>
  <c r="BK266" i="3"/>
  <c r="BK233" i="3"/>
  <c r="J209" i="4"/>
  <c r="J155" i="4"/>
  <c r="J294" i="4"/>
  <c r="BK252" i="4"/>
  <c r="BK228" i="4"/>
  <c r="BK210" i="4"/>
  <c r="J289" i="4"/>
  <c r="J222" i="4"/>
  <c r="BK170" i="4"/>
  <c r="BK217" i="4"/>
  <c r="J171" i="4"/>
  <c r="J297" i="4"/>
  <c r="J200" i="4"/>
  <c r="J141" i="4"/>
  <c r="BK205" i="4"/>
  <c r="BK298" i="4"/>
  <c r="J275" i="4"/>
  <c r="J154" i="4"/>
  <c r="J308" i="4"/>
  <c r="BK285" i="4"/>
  <c r="BK189" i="4"/>
  <c r="J162" i="4"/>
  <c r="BK249" i="4"/>
  <c r="BK208" i="4"/>
  <c r="J184" i="4"/>
  <c r="J156" i="4"/>
  <c r="BK274" i="4"/>
  <c r="J245" i="4"/>
  <c r="BK232" i="4"/>
  <c r="BK203" i="4"/>
  <c r="BK177" i="4"/>
  <c r="J269" i="4"/>
  <c r="J237" i="4"/>
  <c r="BK207" i="4"/>
  <c r="J199" i="4"/>
  <c r="BK161" i="4"/>
  <c r="J211" i="5"/>
  <c r="J181" i="5"/>
  <c r="BK166" i="5"/>
  <c r="J151" i="5"/>
  <c r="BK137" i="5"/>
  <c r="J192" i="5"/>
  <c r="BK168" i="5"/>
  <c r="J137" i="5"/>
  <c r="BK190" i="5"/>
  <c r="J218" i="5"/>
  <c r="BK197" i="5"/>
  <c r="BK161" i="5"/>
  <c r="J136" i="5"/>
  <c r="J210" i="5"/>
  <c r="BK196" i="5"/>
  <c r="BK200" i="5"/>
  <c r="J197" i="5"/>
  <c r="J146" i="5"/>
  <c r="BK160" i="5"/>
  <c r="BK216" i="5"/>
  <c r="BK366" i="6"/>
  <c r="J333" i="6"/>
  <c r="BK293" i="6"/>
  <c r="BK262" i="6"/>
  <c r="BK217" i="6"/>
  <c r="J187" i="6"/>
  <c r="BK317" i="6"/>
  <c r="BK292" i="6"/>
  <c r="BK271" i="6"/>
  <c r="J254" i="6"/>
  <c r="J224" i="6"/>
  <c r="BK190" i="6"/>
  <c r="J172" i="6"/>
  <c r="BK152" i="6"/>
  <c r="BK351" i="6"/>
  <c r="BK274" i="6"/>
  <c r="J225" i="6"/>
  <c r="J208" i="6"/>
  <c r="J142" i="6"/>
  <c r="BK305" i="6"/>
  <c r="BK205" i="6"/>
  <c r="BK138" i="6"/>
  <c r="BK348" i="6"/>
  <c r="J240" i="6"/>
  <c r="BK180" i="6"/>
  <c r="J315" i="6"/>
  <c r="BK232" i="6"/>
  <c r="J153" i="6"/>
  <c r="BK362" i="6"/>
  <c r="BK383" i="6"/>
  <c r="J348" i="6"/>
  <c r="BK310" i="6"/>
  <c r="J263" i="6"/>
  <c r="J234" i="6"/>
  <c r="BK382" i="6"/>
  <c r="BK380" i="6"/>
  <c r="J365" i="6"/>
  <c r="J344" i="6"/>
  <c r="J329" i="6"/>
  <c r="J290" i="6"/>
  <c r="BK247" i="6"/>
  <c r="BK221" i="6"/>
  <c r="BK198" i="6"/>
  <c r="J177" i="6"/>
  <c r="BK151" i="6"/>
  <c r="BK377" i="6"/>
  <c r="BK353" i="6"/>
  <c r="J325" i="6"/>
  <c r="BK302" i="6"/>
  <c r="J287" i="6"/>
  <c r="J273" i="6"/>
  <c r="BK248" i="6"/>
  <c r="BK214" i="6"/>
  <c r="BK193" i="6"/>
  <c r="J183" i="6"/>
  <c r="BK158" i="6"/>
  <c r="BK142" i="6"/>
  <c r="J133" i="7"/>
  <c r="BK149" i="7"/>
  <c r="BK161" i="7"/>
  <c r="BK148" i="7"/>
  <c r="BK166" i="7"/>
  <c r="J128" i="7"/>
  <c r="BK147" i="7"/>
  <c r="BK154" i="7"/>
  <c r="J168" i="7"/>
  <c r="BK143" i="7"/>
  <c r="J161" i="8"/>
  <c r="BK134" i="8"/>
  <c r="J171" i="8"/>
  <c r="BK154" i="8"/>
  <c r="BK163" i="8"/>
  <c r="BK152" i="8"/>
  <c r="J138" i="8"/>
  <c r="BK161" i="8"/>
  <c r="BK150" i="8"/>
  <c r="J166" i="8"/>
  <c r="BK139" i="8"/>
  <c r="J140" i="9"/>
  <c r="J126" i="9"/>
  <c r="BK145" i="9"/>
  <c r="J138" i="9"/>
  <c r="BK124" i="9"/>
  <c r="J127" i="9"/>
  <c r="J130" i="9"/>
  <c r="J156" i="9"/>
  <c r="BK151" i="9"/>
  <c r="J147" i="10"/>
  <c r="BK127" i="10"/>
  <c r="BK128" i="10"/>
  <c r="BK134" i="11"/>
  <c r="BK212" i="12"/>
  <c r="BK200" i="12"/>
  <c r="BK179" i="12"/>
  <c r="J216" i="12"/>
  <c r="BK194" i="12"/>
  <c r="BK180" i="12"/>
  <c r="J202" i="12"/>
  <c r="J159" i="12"/>
  <c r="BK139" i="12"/>
  <c r="J181" i="12"/>
  <c r="BK142" i="12"/>
  <c r="J184" i="12"/>
  <c r="J145" i="12"/>
  <c r="J173" i="12"/>
  <c r="J139" i="12"/>
  <c r="BK167" i="12"/>
  <c r="J160" i="12"/>
  <c r="J135" i="12"/>
  <c r="J154" i="12"/>
  <c r="BK144" i="12"/>
  <c r="J137" i="13"/>
  <c r="BK125" i="13"/>
  <c r="BK134" i="13"/>
  <c r="J124" i="13"/>
  <c r="BK129" i="13"/>
  <c r="J134" i="13"/>
  <c r="J156" i="14"/>
  <c r="BK142" i="14"/>
  <c r="BK160" i="14"/>
  <c r="J162" i="14"/>
  <c r="J155" i="14"/>
  <c r="BK181" i="14"/>
  <c r="BK149" i="14"/>
  <c r="BK152" i="14"/>
  <c r="J189" i="14"/>
  <c r="J168" i="14"/>
  <c r="BK136" i="14"/>
  <c r="J133" i="14"/>
  <c r="J173" i="14"/>
  <c r="BK209" i="15"/>
  <c r="J178" i="15"/>
  <c r="J134" i="15"/>
  <c r="BK174" i="15"/>
  <c r="BK144" i="15"/>
  <c r="J214" i="15"/>
  <c r="BK195" i="15"/>
  <c r="J183" i="15"/>
  <c r="J144" i="15"/>
  <c r="BK214" i="15"/>
  <c r="BK199" i="15"/>
  <c r="J208" i="15"/>
  <c r="BK170" i="15"/>
  <c r="J170" i="15"/>
  <c r="J181" i="15"/>
  <c r="BK160" i="15"/>
  <c r="BK158" i="15"/>
  <c r="J138" i="16"/>
  <c r="BK126" i="16"/>
  <c r="J134" i="16"/>
  <c r="BK124" i="16"/>
  <c r="BK135" i="17"/>
  <c r="J133" i="17"/>
  <c r="BK126" i="17"/>
  <c r="J121" i="17"/>
  <c r="BK121" i="17"/>
  <c r="J158" i="18"/>
  <c r="J144" i="18"/>
  <c r="J127" i="18"/>
  <c r="BK158" i="18"/>
  <c r="J139" i="18"/>
  <c r="J133" i="18"/>
  <c r="J166" i="18"/>
  <c r="BK172" i="18"/>
  <c r="BK141" i="18"/>
  <c r="J147" i="18"/>
  <c r="BK138" i="18"/>
  <c r="BK130" i="18"/>
  <c r="J323" i="2"/>
  <c r="J196" i="2"/>
  <c r="BK343" i="2"/>
  <c r="J314" i="2"/>
  <c r="J306" i="2"/>
  <c r="BK290" i="2"/>
  <c r="BK265" i="2"/>
  <c r="J252" i="2"/>
  <c r="J238" i="2"/>
  <c r="BK230" i="2"/>
  <c r="J180" i="2"/>
  <c r="J169" i="2"/>
  <c r="BK164" i="2"/>
  <c r="BK328" i="2"/>
  <c r="J291" i="2"/>
  <c r="BK280" i="2"/>
  <c r="J251" i="2"/>
  <c r="J219" i="2"/>
  <c r="BK163" i="2"/>
  <c r="J335" i="2"/>
  <c r="BK263" i="2"/>
  <c r="J187" i="2"/>
  <c r="J327" i="2"/>
  <c r="J273" i="2"/>
  <c r="BK221" i="2"/>
  <c r="BK351" i="2"/>
  <c r="BK327" i="2"/>
  <c r="BK242" i="2"/>
  <c r="BK189" i="2"/>
  <c r="J318" i="2"/>
  <c r="BK307" i="2"/>
  <c r="J194" i="2"/>
  <c r="BK165" i="2"/>
  <c r="J149" i="2"/>
  <c r="J324" i="2"/>
  <c r="BK239" i="2"/>
  <c r="J212" i="2"/>
  <c r="J182" i="2"/>
  <c r="BK145" i="2"/>
  <c r="BK297" i="2"/>
  <c r="BK256" i="2"/>
  <c r="J218" i="2"/>
  <c r="J350" i="2"/>
  <c r="J229" i="2"/>
  <c r="BK218" i="2"/>
  <c r="BK201" i="2"/>
  <c r="J345" i="2"/>
  <c r="BK251" i="2"/>
  <c r="J172" i="2"/>
  <c r="J150" i="2"/>
  <c r="BK315" i="2"/>
  <c r="BK304" i="2"/>
  <c r="BK294" i="2"/>
  <c r="J279" i="2"/>
  <c r="BK260" i="2"/>
  <c r="J236" i="2"/>
  <c r="J222" i="2"/>
  <c r="J214" i="2"/>
  <c r="BK184" i="2"/>
  <c r="BK148" i="2"/>
  <c r="BK275" i="3"/>
  <c r="J262" i="3"/>
  <c r="J250" i="3"/>
  <c r="J226" i="3"/>
  <c r="J214" i="3"/>
  <c r="J200" i="3"/>
  <c r="J186" i="3"/>
  <c r="J170" i="3"/>
  <c r="BK152" i="3"/>
  <c r="BK141" i="3"/>
  <c r="J131" i="3"/>
  <c r="BK255" i="3"/>
  <c r="BK196" i="3"/>
  <c r="J141" i="3"/>
  <c r="BK244" i="3"/>
  <c r="J227" i="3"/>
  <c r="J208" i="3"/>
  <c r="BK250" i="3"/>
  <c r="J163" i="3"/>
  <c r="BK127" i="3"/>
  <c r="BK204" i="3"/>
  <c r="J184" i="3"/>
  <c r="J149" i="3"/>
  <c r="BK219" i="3"/>
  <c r="J177" i="3"/>
  <c r="BK243" i="3"/>
  <c r="J228" i="3"/>
  <c r="BK199" i="3"/>
  <c r="BK163" i="3"/>
  <c r="BK147" i="3"/>
  <c r="BK132" i="3"/>
  <c r="J280" i="3"/>
  <c r="BK227" i="3"/>
  <c r="BK174" i="3"/>
  <c r="BK131" i="3"/>
  <c r="J271" i="3"/>
  <c r="BK232" i="3"/>
  <c r="J204" i="3"/>
  <c r="J185" i="3"/>
  <c r="BK281" i="3"/>
  <c r="BK264" i="3"/>
  <c r="BK248" i="3"/>
  <c r="J236" i="3"/>
  <c r="J216" i="3"/>
  <c r="J195" i="3"/>
  <c r="J192" i="3"/>
  <c r="BK172" i="3"/>
  <c r="J151" i="3"/>
  <c r="BK128" i="3"/>
  <c r="J257" i="3"/>
  <c r="J254" i="3"/>
  <c r="J227" i="4"/>
  <c r="J180" i="4"/>
  <c r="J137" i="4"/>
  <c r="J260" i="4"/>
  <c r="J226" i="4"/>
  <c r="J182" i="4"/>
  <c r="J231" i="4"/>
  <c r="J177" i="4"/>
  <c r="BK147" i="4"/>
  <c r="BK236" i="4"/>
  <c r="BK172" i="4"/>
  <c r="BK139" i="4"/>
  <c r="BK216" i="4"/>
  <c r="J145" i="4"/>
  <c r="J233" i="4"/>
  <c r="BK305" i="4"/>
  <c r="BK281" i="4"/>
  <c r="BK266" i="4"/>
  <c r="J151" i="4"/>
  <c r="BK303" i="4"/>
  <c r="BK272" i="4"/>
  <c r="BK197" i="4"/>
  <c r="J300" i="4"/>
  <c r="J244" i="4"/>
  <c r="J206" i="4"/>
  <c r="J185" i="4"/>
  <c r="J166" i="4"/>
  <c r="BK273" i="4"/>
  <c r="BK255" i="4"/>
  <c r="BK237" i="4"/>
  <c r="J217" i="4"/>
  <c r="BK174" i="4"/>
  <c r="BK154" i="4"/>
  <c r="J243" i="4"/>
  <c r="J212" i="4"/>
  <c r="J192" i="4"/>
  <c r="J139" i="4"/>
  <c r="BK210" i="5"/>
  <c r="J199" i="5"/>
  <c r="BK165" i="5"/>
  <c r="J150" i="5"/>
  <c r="J132" i="5"/>
  <c r="BK202" i="5"/>
  <c r="J174" i="5"/>
  <c r="BK151" i="5"/>
  <c r="BK211" i="5"/>
  <c r="BK182" i="5"/>
  <c r="BK207" i="5"/>
  <c r="J188" i="5"/>
  <c r="J160" i="5"/>
  <c r="J195" i="5"/>
  <c r="J178" i="5"/>
  <c r="J214" i="5"/>
  <c r="J220" i="5"/>
  <c r="BK189" i="5"/>
  <c r="J168" i="5"/>
  <c r="J161" i="5"/>
  <c r="BK178" i="5"/>
  <c r="J353" i="6"/>
  <c r="BK328" i="6"/>
  <c r="J304" i="6"/>
  <c r="BK272" i="6"/>
  <c r="BK239" i="6"/>
  <c r="J190" i="6"/>
  <c r="BK365" i="6"/>
  <c r="BK298" i="6"/>
  <c r="BK265" i="6"/>
  <c r="J245" i="6"/>
  <c r="BK223" i="6"/>
  <c r="J195" i="6"/>
  <c r="BK174" i="6"/>
  <c r="J164" i="6"/>
  <c r="BK378" i="6"/>
  <c r="J291" i="6"/>
  <c r="J235" i="6"/>
  <c r="J182" i="6"/>
  <c r="J143" i="6"/>
  <c r="J297" i="6"/>
  <c r="BK185" i="6"/>
  <c r="J361" i="6"/>
  <c r="BK303" i="6"/>
  <c r="BK236" i="6"/>
  <c r="BK164" i="6"/>
  <c r="BK279" i="6"/>
  <c r="BK222" i="6"/>
  <c r="BK141" i="6"/>
  <c r="J284" i="6"/>
  <c r="J345" i="6"/>
  <c r="BK308" i="6"/>
  <c r="BK287" i="6"/>
  <c r="BK145" i="6"/>
  <c r="BK381" i="6"/>
  <c r="BK356" i="6"/>
  <c r="J203" i="6"/>
  <c r="BK189" i="6"/>
  <c r="BK172" i="6"/>
  <c r="J145" i="6"/>
  <c r="J360" i="6"/>
  <c r="BK342" i="6"/>
  <c r="J314" i="6"/>
  <c r="BK291" i="6"/>
  <c r="BK278" i="6"/>
  <c r="J269" i="6"/>
  <c r="J247" i="6"/>
  <c r="J218" i="6"/>
  <c r="J201" i="6"/>
  <c r="J192" i="6"/>
  <c r="J168" i="6"/>
  <c r="BK153" i="6"/>
  <c r="J144" i="7"/>
  <c r="BK165" i="7"/>
  <c r="BK129" i="7"/>
  <c r="BK158" i="7"/>
  <c r="J142" i="7"/>
  <c r="BK162" i="7"/>
  <c r="J163" i="7"/>
  <c r="BK128" i="7"/>
  <c r="BK152" i="7"/>
  <c r="BK142" i="7"/>
  <c r="BK126" i="7"/>
  <c r="BK147" i="8"/>
  <c r="BK171" i="8"/>
  <c r="J145" i="8"/>
  <c r="J135" i="8"/>
  <c r="J129" i="8"/>
  <c r="J137" i="8"/>
  <c r="BK169" i="8"/>
  <c r="BK151" i="8"/>
  <c r="BK144" i="8"/>
  <c r="BK159" i="8"/>
  <c r="BK168" i="8"/>
  <c r="BK139" i="9"/>
  <c r="J123" i="9"/>
  <c r="BK141" i="9"/>
  <c r="BK127" i="9"/>
  <c r="J144" i="9"/>
  <c r="BK125" i="9"/>
  <c r="BK123" i="9"/>
  <c r="J129" i="9"/>
  <c r="BK129" i="10"/>
  <c r="BK134" i="10"/>
  <c r="J142" i="10"/>
  <c r="J128" i="10"/>
  <c r="BK138" i="10"/>
  <c r="J124" i="11"/>
  <c r="BK128" i="11"/>
  <c r="J136" i="11"/>
  <c r="BK208" i="12"/>
  <c r="BK193" i="12"/>
  <c r="J219" i="12"/>
  <c r="BK202" i="12"/>
  <c r="BK184" i="12"/>
  <c r="J176" i="12"/>
  <c r="BK175" i="12"/>
  <c r="J148" i="12"/>
  <c r="BK189" i="12"/>
  <c r="J143" i="12"/>
  <c r="J207" i="12"/>
  <c r="J146" i="12"/>
  <c r="J153" i="12"/>
  <c r="J133" i="12"/>
  <c r="J165" i="12"/>
  <c r="BK138" i="12"/>
  <c r="J171" i="12"/>
  <c r="J147" i="12"/>
  <c r="BK138" i="13"/>
  <c r="J129" i="13"/>
  <c r="BK135" i="13"/>
  <c r="J123" i="13"/>
  <c r="J158" i="14"/>
  <c r="J179" i="14"/>
  <c r="J175" i="14"/>
  <c r="J144" i="14"/>
  <c r="J152" i="14"/>
  <c r="J160" i="14"/>
  <c r="J181" i="14"/>
  <c r="BK155" i="14"/>
  <c r="J135" i="14"/>
  <c r="BK130" i="14"/>
  <c r="BK212" i="15"/>
  <c r="BK191" i="15"/>
  <c r="J139" i="15"/>
  <c r="J160" i="15"/>
  <c r="J130" i="15"/>
  <c r="J204" i="15"/>
  <c r="BK186" i="15"/>
  <c r="J147" i="15"/>
  <c r="BK215" i="15"/>
  <c r="J192" i="15"/>
  <c r="J186" i="15"/>
  <c r="J156" i="15"/>
  <c r="BK136" i="15"/>
  <c r="J149" i="15"/>
  <c r="J216" i="15"/>
  <c r="BK206" i="15"/>
  <c r="J228" i="15"/>
  <c r="J225" i="15"/>
  <c r="J169" i="15"/>
  <c r="BK184" i="15"/>
  <c r="BK130" i="15"/>
  <c r="BK134" i="16"/>
  <c r="J125" i="16"/>
  <c r="BK129" i="16"/>
  <c r="BK136" i="16"/>
  <c r="J124" i="17"/>
  <c r="J120" i="17"/>
  <c r="J122" i="17"/>
  <c r="BK174" i="18"/>
  <c r="BK157" i="18"/>
  <c r="BK147" i="18"/>
  <c r="J132" i="18"/>
  <c r="J173" i="18"/>
  <c r="J148" i="18"/>
  <c r="J157" i="18"/>
  <c r="J172" i="18"/>
  <c r="BK176" i="18"/>
  <c r="BK129" i="18"/>
  <c r="J142" i="18"/>
  <c r="BK131" i="18"/>
  <c r="P153" i="2" l="1"/>
  <c r="BK185" i="2"/>
  <c r="J185" i="2"/>
  <c r="J103" i="2"/>
  <c r="R191" i="2"/>
  <c r="R226" i="2"/>
  <c r="T250" i="2"/>
  <c r="R264" i="2"/>
  <c r="T271" i="2"/>
  <c r="T316" i="2"/>
  <c r="T329" i="2"/>
  <c r="R340" i="2"/>
  <c r="R339" i="2"/>
  <c r="BK126" i="3"/>
  <c r="P247" i="3"/>
  <c r="T282" i="3"/>
  <c r="BK127" i="14"/>
  <c r="J127" i="14" s="1"/>
  <c r="J98" i="14" s="1"/>
  <c r="BK164" i="14"/>
  <c r="J164" i="14" s="1"/>
  <c r="J102" i="14" s="1"/>
  <c r="T129" i="15"/>
  <c r="R154" i="15"/>
  <c r="BK161" i="15"/>
  <c r="J161" i="15"/>
  <c r="J101" i="15" s="1"/>
  <c r="R207" i="15"/>
  <c r="T217" i="15"/>
  <c r="BK226" i="15"/>
  <c r="J226" i="15"/>
  <c r="J107" i="15" s="1"/>
  <c r="R122" i="16"/>
  <c r="T132" i="16"/>
  <c r="T153" i="2"/>
  <c r="R185" i="2"/>
  <c r="P191" i="2"/>
  <c r="P226" i="2"/>
  <c r="P278" i="2"/>
  <c r="R320" i="2"/>
  <c r="R332" i="2"/>
  <c r="R336" i="2"/>
  <c r="R126" i="3"/>
  <c r="R282" i="3"/>
  <c r="BK134" i="4"/>
  <c r="J134" i="4" s="1"/>
  <c r="J100" i="4" s="1"/>
  <c r="R148" i="4"/>
  <c r="R190" i="4"/>
  <c r="T267" i="4"/>
  <c r="R130" i="5"/>
  <c r="R140" i="5"/>
  <c r="R155" i="5"/>
  <c r="T163" i="5"/>
  <c r="T215" i="5"/>
  <c r="R136" i="6"/>
  <c r="P202" i="6"/>
  <c r="BK246" i="6"/>
  <c r="J246" i="6" s="1"/>
  <c r="J102" i="6" s="1"/>
  <c r="T250" i="6"/>
  <c r="P283" i="6"/>
  <c r="BK318" i="6"/>
  <c r="BK330" i="6"/>
  <c r="J330" i="6" s="1"/>
  <c r="J109" i="6" s="1"/>
  <c r="T347" i="6"/>
  <c r="T379" i="6"/>
  <c r="P125" i="7"/>
  <c r="R153" i="7"/>
  <c r="P125" i="8"/>
  <c r="BK143" i="8"/>
  <c r="J143" i="8" s="1"/>
  <c r="J101" i="8" s="1"/>
  <c r="T143" i="8"/>
  <c r="R122" i="9"/>
  <c r="R121" i="9"/>
  <c r="R120" i="9" s="1"/>
  <c r="R150" i="9"/>
  <c r="P133" i="10"/>
  <c r="R146" i="10"/>
  <c r="R145" i="10"/>
  <c r="T123" i="11"/>
  <c r="T122" i="11" s="1"/>
  <c r="P131" i="12"/>
  <c r="P164" i="12"/>
  <c r="T199" i="12"/>
  <c r="T198" i="12" s="1"/>
  <c r="T122" i="13"/>
  <c r="BK176" i="14"/>
  <c r="J176" i="14" s="1"/>
  <c r="J103" i="14" s="1"/>
  <c r="R168" i="15"/>
  <c r="P221" i="15"/>
  <c r="P220" i="15" s="1"/>
  <c r="BK132" i="16"/>
  <c r="J132" i="16"/>
  <c r="J99" i="16" s="1"/>
  <c r="R153" i="2"/>
  <c r="P185" i="2"/>
  <c r="BK226" i="2"/>
  <c r="J226" i="2" s="1"/>
  <c r="J108" i="2" s="1"/>
  <c r="BK278" i="2"/>
  <c r="J278" i="2" s="1"/>
  <c r="J113" i="2" s="1"/>
  <c r="P316" i="2"/>
  <c r="P332" i="2"/>
  <c r="P336" i="2"/>
  <c r="T126" i="3"/>
  <c r="BK276" i="3"/>
  <c r="J276" i="3" s="1"/>
  <c r="J102" i="3" s="1"/>
  <c r="R134" i="4"/>
  <c r="R133" i="4"/>
  <c r="BK148" i="4"/>
  <c r="BK133" i="4" s="1"/>
  <c r="J148" i="4"/>
  <c r="J102" i="4" s="1"/>
  <c r="BK160" i="4"/>
  <c r="T190" i="4"/>
  <c r="P267" i="4"/>
  <c r="R304" i="4"/>
  <c r="R144" i="5"/>
  <c r="P155" i="5"/>
  <c r="T176" i="5"/>
  <c r="P136" i="6"/>
  <c r="T212" i="6"/>
  <c r="T246" i="6"/>
  <c r="BK250" i="6"/>
  <c r="J250" i="6"/>
  <c r="J103" i="6" s="1"/>
  <c r="T264" i="6"/>
  <c r="R300" i="6"/>
  <c r="P318" i="6"/>
  <c r="T321" i="6"/>
  <c r="P336" i="6"/>
  <c r="BK347" i="6"/>
  <c r="J347" i="6"/>
  <c r="J111" i="6"/>
  <c r="T364" i="6"/>
  <c r="P379" i="6"/>
  <c r="BK140" i="7"/>
  <c r="J140" i="7" s="1"/>
  <c r="J100" i="7" s="1"/>
  <c r="R125" i="8"/>
  <c r="R132" i="8"/>
  <c r="P148" i="8"/>
  <c r="T150" i="9"/>
  <c r="P125" i="10"/>
  <c r="BK139" i="10"/>
  <c r="J139" i="10" s="1"/>
  <c r="J101" i="10" s="1"/>
  <c r="BK146" i="10"/>
  <c r="J146" i="10" s="1"/>
  <c r="J103" i="10" s="1"/>
  <c r="BK123" i="11"/>
  <c r="J123" i="11"/>
  <c r="J98" i="11" s="1"/>
  <c r="R130" i="11"/>
  <c r="R129" i="11"/>
  <c r="R121" i="11" s="1"/>
  <c r="T131" i="12"/>
  <c r="BK190" i="12"/>
  <c r="J190" i="12"/>
  <c r="J103" i="12" s="1"/>
  <c r="BK214" i="12"/>
  <c r="J214" i="12" s="1"/>
  <c r="J107" i="12" s="1"/>
  <c r="BK122" i="13"/>
  <c r="J122" i="13" s="1"/>
  <c r="J98" i="13" s="1"/>
  <c r="P142" i="13"/>
  <c r="R164" i="14"/>
  <c r="T168" i="15"/>
  <c r="T221" i="15"/>
  <c r="T220" i="15"/>
  <c r="BK122" i="16"/>
  <c r="J122" i="16" s="1"/>
  <c r="J98" i="16" s="1"/>
  <c r="P137" i="16"/>
  <c r="R131" i="17"/>
  <c r="R118" i="17" s="1"/>
  <c r="R144" i="2"/>
  <c r="T173" i="2"/>
  <c r="BK191" i="2"/>
  <c r="J191" i="2" s="1"/>
  <c r="J106" i="2" s="1"/>
  <c r="T226" i="2"/>
  <c r="BK250" i="2"/>
  <c r="J250" i="2" s="1"/>
  <c r="J110" i="2" s="1"/>
  <c r="T264" i="2"/>
  <c r="P320" i="2"/>
  <c r="T332" i="2"/>
  <c r="T190" i="3"/>
  <c r="BK282" i="3"/>
  <c r="J282" i="3" s="1"/>
  <c r="J103" i="3" s="1"/>
  <c r="P154" i="15"/>
  <c r="T207" i="15"/>
  <c r="T226" i="15"/>
  <c r="R137" i="16"/>
  <c r="BK173" i="2"/>
  <c r="J173" i="2"/>
  <c r="J102" i="2" s="1"/>
  <c r="T185" i="2"/>
  <c r="T191" i="2"/>
  <c r="BK245" i="2"/>
  <c r="J245" i="2"/>
  <c r="J109" i="2" s="1"/>
  <c r="R250" i="2"/>
  <c r="BK271" i="2"/>
  <c r="J271" i="2" s="1"/>
  <c r="J112" i="2" s="1"/>
  <c r="BK316" i="2"/>
  <c r="J316" i="2" s="1"/>
  <c r="J114" i="2" s="1"/>
  <c r="BK329" i="2"/>
  <c r="J329" i="2" s="1"/>
  <c r="J116" i="2" s="1"/>
  <c r="P340" i="2"/>
  <c r="P339" i="2"/>
  <c r="R247" i="3"/>
  <c r="P134" i="4"/>
  <c r="P148" i="4"/>
  <c r="P160" i="4"/>
  <c r="BK225" i="4"/>
  <c r="J225" i="4" s="1"/>
  <c r="J107" i="4" s="1"/>
  <c r="BK267" i="4"/>
  <c r="J267" i="4" s="1"/>
  <c r="J108" i="4" s="1"/>
  <c r="T304" i="4"/>
  <c r="BK130" i="5"/>
  <c r="J130" i="5" s="1"/>
  <c r="J100" i="5" s="1"/>
  <c r="P144" i="5"/>
  <c r="BK155" i="5"/>
  <c r="BK176" i="5"/>
  <c r="J176" i="5" s="1"/>
  <c r="J105" i="5" s="1"/>
  <c r="R215" i="5"/>
  <c r="BK136" i="6"/>
  <c r="J136" i="6"/>
  <c r="J99" i="6" s="1"/>
  <c r="R212" i="6"/>
  <c r="R246" i="6"/>
  <c r="P250" i="6"/>
  <c r="BK283" i="6"/>
  <c r="J283" i="6" s="1"/>
  <c r="J105" i="6" s="1"/>
  <c r="T300" i="6"/>
  <c r="R321" i="6"/>
  <c r="BK336" i="6"/>
  <c r="J336" i="6"/>
  <c r="J110" i="6" s="1"/>
  <c r="T336" i="6"/>
  <c r="R364" i="6"/>
  <c r="R379" i="6"/>
  <c r="BK125" i="7"/>
  <c r="R140" i="7"/>
  <c r="BK153" i="7"/>
  <c r="J153" i="7" s="1"/>
  <c r="J101" i="7" s="1"/>
  <c r="BK169" i="7"/>
  <c r="J169" i="7"/>
  <c r="J102" i="7" s="1"/>
  <c r="T169" i="7"/>
  <c r="T125" i="8"/>
  <c r="T132" i="8"/>
  <c r="R148" i="8"/>
  <c r="P122" i="9"/>
  <c r="P121" i="9" s="1"/>
  <c r="P120" i="9" s="1"/>
  <c r="AU103" i="1" s="1"/>
  <c r="P150" i="9"/>
  <c r="R125" i="10"/>
  <c r="T133" i="10"/>
  <c r="T139" i="10"/>
  <c r="BK130" i="11"/>
  <c r="J130" i="11" s="1"/>
  <c r="J101" i="11" s="1"/>
  <c r="BK164" i="12"/>
  <c r="J164" i="12" s="1"/>
  <c r="J100" i="12" s="1"/>
  <c r="R199" i="12"/>
  <c r="R198" i="12"/>
  <c r="R136" i="13"/>
  <c r="T161" i="14"/>
  <c r="BK168" i="15"/>
  <c r="J168" i="15" s="1"/>
  <c r="J102" i="15" s="1"/>
  <c r="R221" i="15"/>
  <c r="R220" i="15" s="1"/>
  <c r="BK137" i="16"/>
  <c r="J137" i="16"/>
  <c r="J100" i="16" s="1"/>
  <c r="BK119" i="17"/>
  <c r="BK144" i="2"/>
  <c r="J144" i="2" s="1"/>
  <c r="J100" i="2" s="1"/>
  <c r="R173" i="2"/>
  <c r="P197" i="2"/>
  <c r="R278" i="2"/>
  <c r="R316" i="2"/>
  <c r="BK332" i="2"/>
  <c r="J332" i="2" s="1"/>
  <c r="J117" i="2" s="1"/>
  <c r="BK340" i="2"/>
  <c r="J340" i="2" s="1"/>
  <c r="J120" i="2" s="1"/>
  <c r="BK190" i="3"/>
  <c r="J190" i="3" s="1"/>
  <c r="J100" i="3" s="1"/>
  <c r="R276" i="3"/>
  <c r="BK190" i="4"/>
  <c r="J190" i="4"/>
  <c r="J106" i="4" s="1"/>
  <c r="T225" i="4"/>
  <c r="P304" i="4"/>
  <c r="BK144" i="5"/>
  <c r="J144" i="5"/>
  <c r="J102" i="5" s="1"/>
  <c r="T155" i="5"/>
  <c r="R163" i="5"/>
  <c r="P215" i="5"/>
  <c r="P212" i="6"/>
  <c r="R264" i="6"/>
  <c r="P300" i="6"/>
  <c r="R318" i="6"/>
  <c r="P330" i="6"/>
  <c r="P347" i="6"/>
  <c r="BK379" i="6"/>
  <c r="J379" i="6" s="1"/>
  <c r="J113" i="6" s="1"/>
  <c r="T125" i="7"/>
  <c r="P153" i="7"/>
  <c r="BK132" i="8"/>
  <c r="J132" i="8" s="1"/>
  <c r="J100" i="8" s="1"/>
  <c r="T148" i="8"/>
  <c r="BK122" i="9"/>
  <c r="J122" i="9" s="1"/>
  <c r="J98" i="9" s="1"/>
  <c r="BK133" i="10"/>
  <c r="J133" i="10"/>
  <c r="J100" i="10" s="1"/>
  <c r="T146" i="10"/>
  <c r="T145" i="10"/>
  <c r="R123" i="11"/>
  <c r="R122" i="11"/>
  <c r="BK172" i="12"/>
  <c r="J172" i="12" s="1"/>
  <c r="J102" i="12" s="1"/>
  <c r="P199" i="12"/>
  <c r="P198" i="12"/>
  <c r="R122" i="13"/>
  <c r="R121" i="13"/>
  <c r="R120" i="13"/>
  <c r="R142" i="13"/>
  <c r="R176" i="14"/>
  <c r="BK154" i="15"/>
  <c r="J154" i="15" s="1"/>
  <c r="J100" i="15" s="1"/>
  <c r="T161" i="15"/>
  <c r="BK217" i="15"/>
  <c r="J217" i="15" s="1"/>
  <c r="J104" i="15" s="1"/>
  <c r="R226" i="15"/>
  <c r="T119" i="17"/>
  <c r="P144" i="2"/>
  <c r="P143" i="2"/>
  <c r="P173" i="2"/>
  <c r="T197" i="2"/>
  <c r="R245" i="2"/>
  <c r="P250" i="2"/>
  <c r="P264" i="2"/>
  <c r="P271" i="2"/>
  <c r="BK320" i="2"/>
  <c r="J320" i="2"/>
  <c r="J115" i="2" s="1"/>
  <c r="P329" i="2"/>
  <c r="T340" i="2"/>
  <c r="T339" i="2" s="1"/>
  <c r="P126" i="3"/>
  <c r="BK247" i="3"/>
  <c r="J247" i="3" s="1"/>
  <c r="J101" i="3" s="1"/>
  <c r="P276" i="3"/>
  <c r="R160" i="4"/>
  <c r="P225" i="4"/>
  <c r="P130" i="5"/>
  <c r="T144" i="5"/>
  <c r="T129" i="5" s="1"/>
  <c r="T128" i="5" s="1"/>
  <c r="P176" i="5"/>
  <c r="BK202" i="6"/>
  <c r="J202" i="6"/>
  <c r="J100" i="6" s="1"/>
  <c r="T202" i="6"/>
  <c r="BK264" i="6"/>
  <c r="J264" i="6" s="1"/>
  <c r="J104" i="6" s="1"/>
  <c r="BK300" i="6"/>
  <c r="J300" i="6" s="1"/>
  <c r="J106" i="6" s="1"/>
  <c r="T318" i="6"/>
  <c r="R330" i="6"/>
  <c r="R347" i="6"/>
  <c r="P140" i="7"/>
  <c r="P169" i="7"/>
  <c r="T125" i="10"/>
  <c r="T124" i="10" s="1"/>
  <c r="T123" i="10" s="1"/>
  <c r="P139" i="10"/>
  <c r="P123" i="11"/>
  <c r="P122" i="11" s="1"/>
  <c r="BK131" i="12"/>
  <c r="J131" i="12"/>
  <c r="J98" i="12" s="1"/>
  <c r="T164" i="12"/>
  <c r="R172" i="12"/>
  <c r="BK199" i="12"/>
  <c r="BK198" i="12"/>
  <c r="J198" i="12" s="1"/>
  <c r="J104" i="12" s="1"/>
  <c r="R214" i="12"/>
  <c r="R213" i="12" s="1"/>
  <c r="P122" i="13"/>
  <c r="T136" i="13"/>
  <c r="T142" i="13"/>
  <c r="R127" i="14"/>
  <c r="P161" i="14"/>
  <c r="T164" i="14"/>
  <c r="P129" i="15"/>
  <c r="BK207" i="15"/>
  <c r="J207" i="15" s="1"/>
  <c r="J103" i="15" s="1"/>
  <c r="R132" i="16"/>
  <c r="R119" i="17"/>
  <c r="P124" i="18"/>
  <c r="P190" i="3"/>
  <c r="T276" i="3"/>
  <c r="T127" i="14"/>
  <c r="T126" i="14"/>
  <c r="T125" i="14" s="1"/>
  <c r="T176" i="14"/>
  <c r="BK129" i="15"/>
  <c r="J129" i="15" s="1"/>
  <c r="J98" i="15" s="1"/>
  <c r="R161" i="15"/>
  <c r="R217" i="15"/>
  <c r="BK131" i="17"/>
  <c r="J131" i="17" s="1"/>
  <c r="J98" i="17" s="1"/>
  <c r="T124" i="18"/>
  <c r="T131" i="17"/>
  <c r="T144" i="2"/>
  <c r="T143" i="2" s="1"/>
  <c r="R197" i="2"/>
  <c r="T278" i="2"/>
  <c r="R329" i="2"/>
  <c r="T336" i="2"/>
  <c r="T247" i="3"/>
  <c r="T134" i="4"/>
  <c r="T160" i="4"/>
  <c r="T159" i="4" s="1"/>
  <c r="R225" i="4"/>
  <c r="BK304" i="4"/>
  <c r="J304" i="4" s="1"/>
  <c r="J109" i="4" s="1"/>
  <c r="BK140" i="5"/>
  <c r="J140" i="5" s="1"/>
  <c r="J101" i="5" s="1"/>
  <c r="P140" i="5"/>
  <c r="BK163" i="5"/>
  <c r="J163" i="5"/>
  <c r="J104" i="5" s="1"/>
  <c r="P163" i="5"/>
  <c r="BK215" i="5"/>
  <c r="J215" i="5" s="1"/>
  <c r="J106" i="5" s="1"/>
  <c r="BK212" i="6"/>
  <c r="J212" i="6" s="1"/>
  <c r="J101" i="6" s="1"/>
  <c r="P264" i="6"/>
  <c r="T283" i="6"/>
  <c r="P321" i="6"/>
  <c r="T330" i="6"/>
  <c r="BK364" i="6"/>
  <c r="J364" i="6" s="1"/>
  <c r="J112" i="6" s="1"/>
  <c r="R125" i="7"/>
  <c r="T153" i="7"/>
  <c r="BK125" i="8"/>
  <c r="P132" i="8"/>
  <c r="P143" i="8"/>
  <c r="R143" i="8"/>
  <c r="BK150" i="9"/>
  <c r="J150" i="9" s="1"/>
  <c r="J100" i="9" s="1"/>
  <c r="R133" i="10"/>
  <c r="P146" i="10"/>
  <c r="P145" i="10" s="1"/>
  <c r="T130" i="11"/>
  <c r="T129" i="11"/>
  <c r="P172" i="12"/>
  <c r="R190" i="12"/>
  <c r="P214" i="12"/>
  <c r="P213" i="12" s="1"/>
  <c r="P136" i="13"/>
  <c r="P164" i="14"/>
  <c r="P168" i="15"/>
  <c r="BK221" i="15"/>
  <c r="J221" i="15" s="1"/>
  <c r="J106" i="15" s="1"/>
  <c r="P122" i="16"/>
  <c r="R145" i="18"/>
  <c r="BK153" i="2"/>
  <c r="J153" i="2" s="1"/>
  <c r="J101" i="2" s="1"/>
  <c r="BK197" i="2"/>
  <c r="J197" i="2" s="1"/>
  <c r="J107" i="2" s="1"/>
  <c r="P245" i="2"/>
  <c r="T245" i="2"/>
  <c r="BK264" i="2"/>
  <c r="J264" i="2" s="1"/>
  <c r="J111" i="2" s="1"/>
  <c r="R271" i="2"/>
  <c r="T320" i="2"/>
  <c r="BK336" i="2"/>
  <c r="J336" i="2" s="1"/>
  <c r="J118" i="2" s="1"/>
  <c r="R190" i="3"/>
  <c r="P282" i="3"/>
  <c r="T148" i="4"/>
  <c r="P190" i="4"/>
  <c r="R267" i="4"/>
  <c r="T130" i="5"/>
  <c r="T140" i="5"/>
  <c r="R176" i="5"/>
  <c r="T136" i="6"/>
  <c r="T135" i="6"/>
  <c r="R202" i="6"/>
  <c r="P246" i="6"/>
  <c r="R250" i="6"/>
  <c r="R283" i="6"/>
  <c r="BK321" i="6"/>
  <c r="J321" i="6" s="1"/>
  <c r="J108" i="6" s="1"/>
  <c r="R336" i="6"/>
  <c r="P364" i="6"/>
  <c r="T140" i="7"/>
  <c r="R169" i="7"/>
  <c r="BK148" i="8"/>
  <c r="J148" i="8" s="1"/>
  <c r="J102" i="8" s="1"/>
  <c r="T122" i="9"/>
  <c r="T121" i="9"/>
  <c r="T120" i="9" s="1"/>
  <c r="BK125" i="10"/>
  <c r="BK124" i="10" s="1"/>
  <c r="BK123" i="10" s="1"/>
  <c r="J123" i="10" s="1"/>
  <c r="J96" i="10" s="1"/>
  <c r="J125" i="10"/>
  <c r="J98" i="10" s="1"/>
  <c r="R139" i="10"/>
  <c r="P130" i="11"/>
  <c r="P129" i="11" s="1"/>
  <c r="R131" i="12"/>
  <c r="R164" i="12"/>
  <c r="T172" i="12"/>
  <c r="P190" i="12"/>
  <c r="T190" i="12"/>
  <c r="T214" i="12"/>
  <c r="T213" i="12" s="1"/>
  <c r="BK136" i="13"/>
  <c r="J136" i="13" s="1"/>
  <c r="J99" i="13" s="1"/>
  <c r="BK142" i="13"/>
  <c r="J142" i="13"/>
  <c r="J100" i="13" s="1"/>
  <c r="P127" i="14"/>
  <c r="P126" i="14" s="1"/>
  <c r="P125" i="14" s="1"/>
  <c r="AU108" i="1" s="1"/>
  <c r="BK161" i="14"/>
  <c r="J161" i="14" s="1"/>
  <c r="J101" i="14" s="1"/>
  <c r="R161" i="14"/>
  <c r="P176" i="14"/>
  <c r="R129" i="15"/>
  <c r="R128" i="15" s="1"/>
  <c r="R127" i="15" s="1"/>
  <c r="T154" i="15"/>
  <c r="P161" i="15"/>
  <c r="P207" i="15"/>
  <c r="P217" i="15"/>
  <c r="P226" i="15"/>
  <c r="P119" i="17"/>
  <c r="R124" i="18"/>
  <c r="P137" i="18"/>
  <c r="T137" i="18"/>
  <c r="P145" i="18"/>
  <c r="BK151" i="18"/>
  <c r="J151" i="18" s="1"/>
  <c r="J100" i="18" s="1"/>
  <c r="P151" i="18"/>
  <c r="T151" i="18"/>
  <c r="BK171" i="18"/>
  <c r="J171" i="18" s="1"/>
  <c r="J103" i="18" s="1"/>
  <c r="T122" i="16"/>
  <c r="T120" i="16" s="1"/>
  <c r="P132" i="16"/>
  <c r="T137" i="16"/>
  <c r="P131" i="17"/>
  <c r="BK124" i="18"/>
  <c r="BK137" i="18"/>
  <c r="J137" i="18"/>
  <c r="J98" i="18" s="1"/>
  <c r="R137" i="18"/>
  <c r="BK145" i="18"/>
  <c r="J145" i="18" s="1"/>
  <c r="J99" i="18" s="1"/>
  <c r="T145" i="18"/>
  <c r="R151" i="18"/>
  <c r="BK159" i="18"/>
  <c r="J159" i="18" s="1"/>
  <c r="J101" i="18" s="1"/>
  <c r="P159" i="18"/>
  <c r="R159" i="18"/>
  <c r="T159" i="18"/>
  <c r="BK167" i="18"/>
  <c r="J167" i="18" s="1"/>
  <c r="J102" i="18" s="1"/>
  <c r="P167" i="18"/>
  <c r="R167" i="18"/>
  <c r="T167" i="18"/>
  <c r="P171" i="18"/>
  <c r="R171" i="18"/>
  <c r="T171" i="18"/>
  <c r="BK188" i="2"/>
  <c r="J188" i="2"/>
  <c r="J104" i="2" s="1"/>
  <c r="BK157" i="4"/>
  <c r="J157" i="4"/>
  <c r="J103" i="4" s="1"/>
  <c r="BK307" i="4"/>
  <c r="J307" i="4"/>
  <c r="J110" i="4" s="1"/>
  <c r="BK130" i="8"/>
  <c r="J130" i="8" s="1"/>
  <c r="J99" i="8" s="1"/>
  <c r="BK188" i="14"/>
  <c r="J188" i="14" s="1"/>
  <c r="J105" i="14" s="1"/>
  <c r="BK146" i="4"/>
  <c r="J146" i="4" s="1"/>
  <c r="J101" i="4" s="1"/>
  <c r="BK170" i="8"/>
  <c r="J170" i="8" s="1"/>
  <c r="J103" i="8" s="1"/>
  <c r="BK148" i="9"/>
  <c r="J148" i="9" s="1"/>
  <c r="J99" i="9" s="1"/>
  <c r="BK131" i="10"/>
  <c r="J131" i="10"/>
  <c r="J99" i="10" s="1"/>
  <c r="BK157" i="14"/>
  <c r="J157" i="14"/>
  <c r="J99" i="14" s="1"/>
  <c r="BK127" i="11"/>
  <c r="J127" i="11"/>
  <c r="J99" i="11" s="1"/>
  <c r="BK162" i="12"/>
  <c r="J162" i="12" s="1"/>
  <c r="J99" i="12" s="1"/>
  <c r="BK170" i="12"/>
  <c r="BK218" i="12"/>
  <c r="J218" i="12" s="1"/>
  <c r="J108" i="12" s="1"/>
  <c r="BK220" i="12"/>
  <c r="J220" i="12" s="1"/>
  <c r="J109" i="12" s="1"/>
  <c r="BK159" i="14"/>
  <c r="J159" i="14" s="1"/>
  <c r="J100" i="14" s="1"/>
  <c r="BK186" i="14"/>
  <c r="J186" i="14"/>
  <c r="J104" i="14" s="1"/>
  <c r="BK152" i="15"/>
  <c r="J152" i="15"/>
  <c r="J99" i="15" s="1"/>
  <c r="BF129" i="18"/>
  <c r="BF133" i="18"/>
  <c r="J92" i="18"/>
  <c r="BF164" i="18"/>
  <c r="J91" i="18"/>
  <c r="F120" i="18"/>
  <c r="BF150" i="18"/>
  <c r="BF161" i="18"/>
  <c r="BF172" i="18"/>
  <c r="J117" i="18"/>
  <c r="BF155" i="18"/>
  <c r="BF169" i="18"/>
  <c r="BF173" i="18"/>
  <c r="BF125" i="18"/>
  <c r="BF127" i="18"/>
  <c r="BF144" i="18"/>
  <c r="BF148" i="18"/>
  <c r="BF152" i="18"/>
  <c r="BF156" i="18"/>
  <c r="BF166" i="18"/>
  <c r="BF168" i="18"/>
  <c r="BF176" i="18"/>
  <c r="E113" i="18"/>
  <c r="BF128" i="18"/>
  <c r="BF135" i="18"/>
  <c r="BF136" i="18"/>
  <c r="BF138" i="18"/>
  <c r="BF139" i="18"/>
  <c r="BF146" i="18"/>
  <c r="BF157" i="18"/>
  <c r="BF132" i="18"/>
  <c r="BF140" i="18"/>
  <c r="BF141" i="18"/>
  <c r="BF158" i="18"/>
  <c r="BF163" i="18"/>
  <c r="BF165" i="18"/>
  <c r="BF170" i="18"/>
  <c r="F91" i="18"/>
  <c r="BF131" i="18"/>
  <c r="BF142" i="18"/>
  <c r="BF147" i="18"/>
  <c r="BF149" i="18"/>
  <c r="BF153" i="18"/>
  <c r="BF154" i="18"/>
  <c r="BF160" i="18"/>
  <c r="BF175" i="18"/>
  <c r="BF126" i="18"/>
  <c r="BF130" i="18"/>
  <c r="BF134" i="18"/>
  <c r="BF143" i="18"/>
  <c r="BF162" i="18"/>
  <c r="BF174" i="18"/>
  <c r="BF177" i="18"/>
  <c r="J92" i="17"/>
  <c r="F115" i="17"/>
  <c r="BF126" i="17"/>
  <c r="BF129" i="17"/>
  <c r="E85" i="17"/>
  <c r="F114" i="17"/>
  <c r="J91" i="17"/>
  <c r="BF120" i="17"/>
  <c r="J112" i="17"/>
  <c r="BF123" i="17"/>
  <c r="BF128" i="17"/>
  <c r="BF127" i="17"/>
  <c r="BF122" i="17"/>
  <c r="BF125" i="17"/>
  <c r="BF133" i="17"/>
  <c r="BF124" i="17"/>
  <c r="BF130" i="17"/>
  <c r="BF121" i="17"/>
  <c r="BF132" i="17"/>
  <c r="BF134" i="17"/>
  <c r="BF135" i="17"/>
  <c r="J92" i="16"/>
  <c r="F116" i="16"/>
  <c r="BF124" i="16"/>
  <c r="BF126" i="16"/>
  <c r="BF128" i="16"/>
  <c r="BF138" i="16"/>
  <c r="J89" i="16"/>
  <c r="BF130" i="16"/>
  <c r="J91" i="16"/>
  <c r="F117" i="16"/>
  <c r="BF127" i="16"/>
  <c r="BF123" i="16"/>
  <c r="BF135" i="16"/>
  <c r="BF141" i="16"/>
  <c r="BF129" i="16"/>
  <c r="BF133" i="16"/>
  <c r="BF140" i="16"/>
  <c r="BF125" i="16"/>
  <c r="E110" i="16"/>
  <c r="BF139" i="16"/>
  <c r="BF134" i="16"/>
  <c r="BF131" i="16"/>
  <c r="BF136" i="16"/>
  <c r="BF131" i="15"/>
  <c r="BF143" i="15"/>
  <c r="BF144" i="15"/>
  <c r="BF153" i="15"/>
  <c r="BF162" i="15"/>
  <c r="BF170" i="15"/>
  <c r="BF172" i="15"/>
  <c r="BF177" i="15"/>
  <c r="BF182" i="15"/>
  <c r="BF198" i="15"/>
  <c r="BF206" i="15"/>
  <c r="BF135" i="15"/>
  <c r="BF139" i="15"/>
  <c r="BF141" i="15"/>
  <c r="BF173" i="15"/>
  <c r="BF193" i="15"/>
  <c r="BF210" i="15"/>
  <c r="BF156" i="15"/>
  <c r="BF160" i="15"/>
  <c r="BF163" i="15"/>
  <c r="BF187" i="15"/>
  <c r="BF192" i="15"/>
  <c r="BF195" i="15"/>
  <c r="BF199" i="15"/>
  <c r="BF205" i="15"/>
  <c r="BF211" i="15"/>
  <c r="BF212" i="15"/>
  <c r="BF216" i="15"/>
  <c r="BF227" i="15"/>
  <c r="BF176" i="15"/>
  <c r="BF178" i="15"/>
  <c r="BF186" i="15"/>
  <c r="BF201" i="15"/>
  <c r="BF209" i="15"/>
  <c r="BF223" i="15"/>
  <c r="BF225" i="15"/>
  <c r="BF228" i="15"/>
  <c r="F91" i="15"/>
  <c r="BF149" i="15"/>
  <c r="BF181" i="15"/>
  <c r="BF224" i="15"/>
  <c r="J91" i="15"/>
  <c r="J121" i="15"/>
  <c r="BF134" i="15"/>
  <c r="BF137" i="15"/>
  <c r="BF159" i="15"/>
  <c r="BF164" i="15"/>
  <c r="BF166" i="15"/>
  <c r="BF169" i="15"/>
  <c r="BF213" i="15"/>
  <c r="BF214" i="15"/>
  <c r="BF218" i="15"/>
  <c r="J124" i="15"/>
  <c r="BF132" i="15"/>
  <c r="BF142" i="15"/>
  <c r="BF150" i="15"/>
  <c r="BF165" i="15"/>
  <c r="BK126" i="14"/>
  <c r="J126" i="14"/>
  <c r="J97" i="14" s="1"/>
  <c r="F124" i="15"/>
  <c r="BF145" i="15"/>
  <c r="BF148" i="15"/>
  <c r="BF158" i="15"/>
  <c r="BF175" i="15"/>
  <c r="BF183" i="15"/>
  <c r="BF189" i="15"/>
  <c r="E117" i="15"/>
  <c r="BF138" i="15"/>
  <c r="BF171" i="15"/>
  <c r="BF174" i="15"/>
  <c r="BF179" i="15"/>
  <c r="BF185" i="15"/>
  <c r="BF190" i="15"/>
  <c r="BF204" i="15"/>
  <c r="BF208" i="15"/>
  <c r="BF130" i="15"/>
  <c r="BF136" i="15"/>
  <c r="BF147" i="15"/>
  <c r="BF151" i="15"/>
  <c r="BF155" i="15"/>
  <c r="BF157" i="15"/>
  <c r="BF191" i="15"/>
  <c r="BF194" i="15"/>
  <c r="BF200" i="15"/>
  <c r="BF219" i="15"/>
  <c r="BF133" i="15"/>
  <c r="BF140" i="15"/>
  <c r="BF146" i="15"/>
  <c r="BF167" i="15"/>
  <c r="BF180" i="15"/>
  <c r="BF197" i="15"/>
  <c r="BF215" i="15"/>
  <c r="BF184" i="15"/>
  <c r="BF188" i="15"/>
  <c r="BF196" i="15"/>
  <c r="BF202" i="15"/>
  <c r="BF203" i="15"/>
  <c r="BF222" i="15"/>
  <c r="BF137" i="14"/>
  <c r="BF138" i="14"/>
  <c r="BF141" i="14"/>
  <c r="BF158" i="14"/>
  <c r="BF160" i="14"/>
  <c r="E85" i="14"/>
  <c r="F91" i="14"/>
  <c r="J119" i="14"/>
  <c r="F122" i="14"/>
  <c r="BF128" i="14"/>
  <c r="BF130" i="14"/>
  <c r="BF131" i="14"/>
  <c r="BF132" i="14"/>
  <c r="BF133" i="14"/>
  <c r="BF134" i="14"/>
  <c r="BF135" i="14"/>
  <c r="BF144" i="14"/>
  <c r="BF173" i="14"/>
  <c r="BF146" i="14"/>
  <c r="BF151" i="14"/>
  <c r="BF165" i="14"/>
  <c r="BF166" i="14"/>
  <c r="BF171" i="14"/>
  <c r="BF185" i="14"/>
  <c r="BF142" i="14"/>
  <c r="BF143" i="14"/>
  <c r="BF147" i="14"/>
  <c r="BF150" i="14"/>
  <c r="BF153" i="14"/>
  <c r="BF168" i="14"/>
  <c r="BF174" i="14"/>
  <c r="BF178" i="14"/>
  <c r="BF181" i="14"/>
  <c r="BF184" i="14"/>
  <c r="BF172" i="14"/>
  <c r="BF175" i="14"/>
  <c r="BF179" i="14"/>
  <c r="J121" i="14"/>
  <c r="BF136" i="14"/>
  <c r="BF148" i="14"/>
  <c r="BF149" i="14"/>
  <c r="BF154" i="14"/>
  <c r="BF177" i="14"/>
  <c r="BF170" i="14"/>
  <c r="J92" i="14"/>
  <c r="BF167" i="14"/>
  <c r="BF129" i="14"/>
  <c r="BF139" i="14"/>
  <c r="BF140" i="14"/>
  <c r="BF145" i="14"/>
  <c r="BF152" i="14"/>
  <c r="BF155" i="14"/>
  <c r="BF156" i="14"/>
  <c r="BF162" i="14"/>
  <c r="BF163" i="14"/>
  <c r="BF169" i="14"/>
  <c r="BF180" i="14"/>
  <c r="BF183" i="14"/>
  <c r="BF187" i="14"/>
  <c r="BF189" i="14"/>
  <c r="BF182" i="14"/>
  <c r="J114" i="13"/>
  <c r="BF137" i="13"/>
  <c r="F116" i="13"/>
  <c r="BF127" i="13"/>
  <c r="BF129" i="13"/>
  <c r="F92" i="13"/>
  <c r="BF130" i="13"/>
  <c r="BF132" i="13"/>
  <c r="BF135" i="13"/>
  <c r="J199" i="12"/>
  <c r="J105" i="12" s="1"/>
  <c r="BF124" i="13"/>
  <c r="BF125" i="13"/>
  <c r="BF126" i="13"/>
  <c r="BF128" i="13"/>
  <c r="BF133" i="13"/>
  <c r="J92" i="13"/>
  <c r="J116" i="13"/>
  <c r="BF131" i="13"/>
  <c r="BF139" i="13"/>
  <c r="BF143" i="13"/>
  <c r="E110" i="13"/>
  <c r="BF123" i="13"/>
  <c r="BF134" i="13"/>
  <c r="BF140" i="13"/>
  <c r="BF141" i="13"/>
  <c r="BF144" i="13"/>
  <c r="BF138" i="13"/>
  <c r="BF137" i="12"/>
  <c r="BF153" i="12"/>
  <c r="BK129" i="11"/>
  <c r="J129" i="11"/>
  <c r="J100" i="11" s="1"/>
  <c r="J92" i="12"/>
  <c r="BF133" i="12"/>
  <c r="BF148" i="12"/>
  <c r="F91" i="12"/>
  <c r="F126" i="12"/>
  <c r="BF135" i="12"/>
  <c r="BF132" i="12"/>
  <c r="BF134" i="12"/>
  <c r="BF185" i="12"/>
  <c r="J123" i="12"/>
  <c r="BF145" i="12"/>
  <c r="BF146" i="12"/>
  <c r="BF151" i="12"/>
  <c r="BF152" i="12"/>
  <c r="BF160" i="12"/>
  <c r="BF161" i="12"/>
  <c r="BF163" i="12"/>
  <c r="BF165" i="12"/>
  <c r="BF166" i="12"/>
  <c r="BF167" i="12"/>
  <c r="BF171" i="12"/>
  <c r="BF184" i="12"/>
  <c r="BF200" i="12"/>
  <c r="BF201" i="12"/>
  <c r="BF204" i="12"/>
  <c r="BK122" i="11"/>
  <c r="J122" i="11" s="1"/>
  <c r="J97" i="11" s="1"/>
  <c r="BF142" i="12"/>
  <c r="BF149" i="12"/>
  <c r="BF187" i="12"/>
  <c r="BF202" i="12"/>
  <c r="BF136" i="12"/>
  <c r="BF196" i="12"/>
  <c r="BF206" i="12"/>
  <c r="BF210" i="12"/>
  <c r="BF212" i="12"/>
  <c r="J91" i="12"/>
  <c r="BF144" i="12"/>
  <c r="BF168" i="12"/>
  <c r="BF169" i="12"/>
  <c r="BF181" i="12"/>
  <c r="BF189" i="12"/>
  <c r="BF193" i="12"/>
  <c r="BF194" i="12"/>
  <c r="BF195" i="12"/>
  <c r="BF216" i="12"/>
  <c r="BF219" i="12"/>
  <c r="BF139" i="12"/>
  <c r="BF140" i="12"/>
  <c r="BF141" i="12"/>
  <c r="BF154" i="12"/>
  <c r="BF157" i="12"/>
  <c r="BF158" i="12"/>
  <c r="BF159" i="12"/>
  <c r="BF176" i="12"/>
  <c r="BF207" i="12"/>
  <c r="BF215" i="12"/>
  <c r="BF143" i="12"/>
  <c r="BF147" i="12"/>
  <c r="BF150" i="12"/>
  <c r="BF155" i="12"/>
  <c r="BF156" i="12"/>
  <c r="BF179" i="12"/>
  <c r="BF186" i="12"/>
  <c r="BF192" i="12"/>
  <c r="BF209" i="12"/>
  <c r="BF175" i="12"/>
  <c r="BF178" i="12"/>
  <c r="BF180" i="12"/>
  <c r="BF182" i="12"/>
  <c r="BF183" i="12"/>
  <c r="BF191" i="12"/>
  <c r="BF205" i="12"/>
  <c r="BF208" i="12"/>
  <c r="E85" i="12"/>
  <c r="BF138" i="12"/>
  <c r="BF173" i="12"/>
  <c r="BF174" i="12"/>
  <c r="BF177" i="12"/>
  <c r="BF188" i="12"/>
  <c r="BF197" i="12"/>
  <c r="BF203" i="12"/>
  <c r="BF211" i="12"/>
  <c r="BF217" i="12"/>
  <c r="BF221" i="12"/>
  <c r="BK145" i="10"/>
  <c r="J145" i="10" s="1"/>
  <c r="J102" i="10" s="1"/>
  <c r="E111" i="11"/>
  <c r="J92" i="11"/>
  <c r="BF134" i="11"/>
  <c r="BF124" i="11"/>
  <c r="F118" i="11"/>
  <c r="BF135" i="11"/>
  <c r="BF136" i="11"/>
  <c r="J91" i="11"/>
  <c r="F117" i="11"/>
  <c r="J89" i="11"/>
  <c r="BF132" i="11"/>
  <c r="BF125" i="11"/>
  <c r="BF126" i="11"/>
  <c r="BF131" i="11"/>
  <c r="BF133" i="11"/>
  <c r="BF128" i="11"/>
  <c r="J119" i="10"/>
  <c r="BF134" i="10"/>
  <c r="BF144" i="10"/>
  <c r="BF151" i="10"/>
  <c r="BF127" i="10"/>
  <c r="BF130" i="10"/>
  <c r="BF136" i="10"/>
  <c r="BF147" i="10"/>
  <c r="BF126" i="10"/>
  <c r="BF129" i="10"/>
  <c r="BF140" i="10"/>
  <c r="BF142" i="10"/>
  <c r="F92" i="10"/>
  <c r="F91" i="10"/>
  <c r="BF149" i="10"/>
  <c r="J89" i="10"/>
  <c r="BF132" i="10"/>
  <c r="BF143" i="10"/>
  <c r="BF135" i="10"/>
  <c r="BF148" i="10"/>
  <c r="J92" i="10"/>
  <c r="BF128" i="10"/>
  <c r="BF138" i="10"/>
  <c r="BF141" i="10"/>
  <c r="E85" i="10"/>
  <c r="BF137" i="10"/>
  <c r="BF150" i="10"/>
  <c r="BF130" i="9"/>
  <c r="BF141" i="9"/>
  <c r="BF147" i="9"/>
  <c r="J92" i="9"/>
  <c r="F117" i="9"/>
  <c r="BF152" i="9"/>
  <c r="BF132" i="9"/>
  <c r="BF138" i="9"/>
  <c r="BF154" i="9"/>
  <c r="J116" i="9"/>
  <c r="BF131" i="9"/>
  <c r="BF137" i="9"/>
  <c r="BF142" i="9"/>
  <c r="J125" i="8"/>
  <c r="J98" i="8"/>
  <c r="BF133" i="9"/>
  <c r="BF135" i="9"/>
  <c r="BF136" i="9"/>
  <c r="BF139" i="9"/>
  <c r="BF140" i="9"/>
  <c r="BF143" i="9"/>
  <c r="BF146" i="9"/>
  <c r="F116" i="9"/>
  <c r="BF124" i="9"/>
  <c r="BF127" i="9"/>
  <c r="BF134" i="9"/>
  <c r="BF149" i="9"/>
  <c r="E85" i="9"/>
  <c r="J114" i="9"/>
  <c r="BF123" i="9"/>
  <c r="BF125" i="9"/>
  <c r="BF126" i="9"/>
  <c r="BF128" i="9"/>
  <c r="BF129" i="9"/>
  <c r="BF144" i="9"/>
  <c r="BF151" i="9"/>
  <c r="BF153" i="9"/>
  <c r="BF156" i="9"/>
  <c r="BF145" i="9"/>
  <c r="BF155" i="9"/>
  <c r="E85" i="8"/>
  <c r="F91" i="8"/>
  <c r="J120" i="8"/>
  <c r="BF131" i="8"/>
  <c r="BF139" i="8"/>
  <c r="BF142" i="8"/>
  <c r="BF144" i="8"/>
  <c r="BF145" i="8"/>
  <c r="BF149" i="8"/>
  <c r="BF162" i="8"/>
  <c r="BF137" i="8"/>
  <c r="BF147" i="8"/>
  <c r="BF153" i="8"/>
  <c r="BF154" i="8"/>
  <c r="BF157" i="8"/>
  <c r="BF160" i="8"/>
  <c r="BF126" i="8"/>
  <c r="BF128" i="8"/>
  <c r="BF135" i="8"/>
  <c r="BF136" i="8"/>
  <c r="BF138" i="8"/>
  <c r="BF141" i="8"/>
  <c r="BF155" i="8"/>
  <c r="BF159" i="8"/>
  <c r="BF164" i="8"/>
  <c r="BF127" i="8"/>
  <c r="J91" i="8"/>
  <c r="BF167" i="8"/>
  <c r="J117" i="8"/>
  <c r="BF129" i="8"/>
  <c r="BF134" i="8"/>
  <c r="BF140" i="8"/>
  <c r="BF151" i="8"/>
  <c r="BF158" i="8"/>
  <c r="BF161" i="8"/>
  <c r="BF165" i="8"/>
  <c r="BF171" i="8"/>
  <c r="F120" i="8"/>
  <c r="BF133" i="8"/>
  <c r="BF152" i="8"/>
  <c r="BF168" i="8"/>
  <c r="BF146" i="8"/>
  <c r="BF150" i="8"/>
  <c r="BF156" i="8"/>
  <c r="BF163" i="8"/>
  <c r="BF166" i="8"/>
  <c r="BF169" i="8"/>
  <c r="E112" i="7"/>
  <c r="BF129" i="7"/>
  <c r="BF130" i="7"/>
  <c r="BF139" i="7"/>
  <c r="BF145" i="7"/>
  <c r="BF147" i="7"/>
  <c r="BF156" i="7"/>
  <c r="BF159" i="7"/>
  <c r="BF161" i="7"/>
  <c r="J94" i="7"/>
  <c r="BF132" i="7"/>
  <c r="BF137" i="7"/>
  <c r="BF141" i="7"/>
  <c r="J118" i="7"/>
  <c r="BF144" i="7"/>
  <c r="BF146" i="7"/>
  <c r="BF148" i="7"/>
  <c r="BF151" i="7"/>
  <c r="BF158" i="7"/>
  <c r="J120" i="7"/>
  <c r="BF136" i="7"/>
  <c r="BF154" i="7"/>
  <c r="BF157" i="7"/>
  <c r="F93" i="7"/>
  <c r="BF133" i="7"/>
  <c r="BF160" i="7"/>
  <c r="BF164" i="7"/>
  <c r="BF166" i="7"/>
  <c r="BF173" i="7"/>
  <c r="BF135" i="7"/>
  <c r="BF142" i="7"/>
  <c r="BF152" i="7"/>
  <c r="BF163" i="7"/>
  <c r="BF167" i="7"/>
  <c r="BF128" i="7"/>
  <c r="BF149" i="7"/>
  <c r="BF162" i="7"/>
  <c r="BF171" i="7"/>
  <c r="F94" i="7"/>
  <c r="BF131" i="7"/>
  <c r="BF138" i="7"/>
  <c r="BF150" i="7"/>
  <c r="BF155" i="7"/>
  <c r="BF165" i="7"/>
  <c r="BF170" i="7"/>
  <c r="BF172" i="7"/>
  <c r="BF126" i="7"/>
  <c r="BF127" i="7"/>
  <c r="BF134" i="7"/>
  <c r="BF143" i="7"/>
  <c r="BF168" i="7"/>
  <c r="E85" i="6"/>
  <c r="F93" i="6"/>
  <c r="J129" i="6"/>
  <c r="J132" i="6"/>
  <c r="BF155" i="6"/>
  <c r="BF157" i="6"/>
  <c r="BF163" i="6"/>
  <c r="BF169" i="6"/>
  <c r="BF171" i="6"/>
  <c r="BF173" i="6"/>
  <c r="BF175" i="6"/>
  <c r="BF207" i="6"/>
  <c r="BF227" i="6"/>
  <c r="BF257" i="6"/>
  <c r="BF260" i="6"/>
  <c r="BF293" i="6"/>
  <c r="BF294" i="6"/>
  <c r="BF303" i="6"/>
  <c r="BF310" i="6"/>
  <c r="BF314" i="6"/>
  <c r="BF315" i="6"/>
  <c r="BF324" i="6"/>
  <c r="BF327" i="6"/>
  <c r="BF365" i="6"/>
  <c r="BF370" i="6"/>
  <c r="BF373" i="6"/>
  <c r="BF376" i="6"/>
  <c r="J93" i="6"/>
  <c r="BF168" i="6"/>
  <c r="BF186" i="6"/>
  <c r="BF190" i="6"/>
  <c r="BF192" i="6"/>
  <c r="BF208" i="6"/>
  <c r="BF218" i="6"/>
  <c r="BF234" i="6"/>
  <c r="BF242" i="6"/>
  <c r="BF248" i="6"/>
  <c r="BF253" i="6"/>
  <c r="BF256" i="6"/>
  <c r="BF298" i="6"/>
  <c r="BF299" i="6"/>
  <c r="BF322" i="6"/>
  <c r="BF325" i="6"/>
  <c r="BF326" i="6"/>
  <c r="BF331" i="6"/>
  <c r="BF337" i="6"/>
  <c r="BF345" i="6"/>
  <c r="BF348" i="6"/>
  <c r="BF349" i="6"/>
  <c r="BF360" i="6"/>
  <c r="BF362" i="6"/>
  <c r="BF372" i="6"/>
  <c r="BF377" i="6"/>
  <c r="BF317" i="6"/>
  <c r="BF329" i="6"/>
  <c r="BF339" i="6"/>
  <c r="BF380" i="6"/>
  <c r="BF381" i="6"/>
  <c r="BF140" i="6"/>
  <c r="BF142" i="6"/>
  <c r="BF147" i="6"/>
  <c r="BF152" i="6"/>
  <c r="BF161" i="6"/>
  <c r="BF165" i="6"/>
  <c r="BF166" i="6"/>
  <c r="BF184" i="6"/>
  <c r="BF189" i="6"/>
  <c r="BF203" i="6"/>
  <c r="BF204" i="6"/>
  <c r="BF224" i="6"/>
  <c r="BF225" i="6"/>
  <c r="BF229" i="6"/>
  <c r="BF236" i="6"/>
  <c r="BF239" i="6"/>
  <c r="BF304" i="6"/>
  <c r="BF306" i="6"/>
  <c r="BF333" i="6"/>
  <c r="BF343" i="6"/>
  <c r="BF351" i="6"/>
  <c r="BF361" i="6"/>
  <c r="BF270" i="6"/>
  <c r="BF278" i="6"/>
  <c r="BF281" i="6"/>
  <c r="BF286" i="6"/>
  <c r="BF301" i="6"/>
  <c r="BF323" i="6"/>
  <c r="BF344" i="6"/>
  <c r="BF350" i="6"/>
  <c r="BF354" i="6"/>
  <c r="BF358" i="6"/>
  <c r="BF138" i="6"/>
  <c r="BF164" i="6"/>
  <c r="BF172" i="6"/>
  <c r="BF180" i="6"/>
  <c r="BF181" i="6"/>
  <c r="BF193" i="6"/>
  <c r="BF205" i="6"/>
  <c r="BF209" i="6"/>
  <c r="BF213" i="6"/>
  <c r="BF219" i="6"/>
  <c r="BF238" i="6"/>
  <c r="BF240" i="6"/>
  <c r="BF249" i="6"/>
  <c r="BF254" i="6"/>
  <c r="BF261" i="6"/>
  <c r="BF263" i="6"/>
  <c r="BF267" i="6"/>
  <c r="BF274" i="6"/>
  <c r="BF280" i="6"/>
  <c r="BF282" i="6"/>
  <c r="BF332" i="6"/>
  <c r="BF338" i="6"/>
  <c r="BF353" i="6"/>
  <c r="BF355" i="6"/>
  <c r="BF368" i="6"/>
  <c r="BF137" i="6"/>
  <c r="BF148" i="6"/>
  <c r="BF176" i="6"/>
  <c r="BF185" i="6"/>
  <c r="BF197" i="6"/>
  <c r="BF199" i="6"/>
  <c r="BF206" i="6"/>
  <c r="BF215" i="6"/>
  <c r="BF220" i="6"/>
  <c r="BF230" i="6"/>
  <c r="BF233" i="6"/>
  <c r="BF255" i="6"/>
  <c r="BF271" i="6"/>
  <c r="BF279" i="6"/>
  <c r="BF297" i="6"/>
  <c r="BF305" i="6"/>
  <c r="BF308" i="6"/>
  <c r="BF311" i="6"/>
  <c r="BF342" i="6"/>
  <c r="BF352" i="6"/>
  <c r="BF139" i="6"/>
  <c r="BF143" i="6"/>
  <c r="BF145" i="6"/>
  <c r="BF151" i="6"/>
  <c r="BF156" i="6"/>
  <c r="BF177" i="6"/>
  <c r="BF182" i="6"/>
  <c r="BF188" i="6"/>
  <c r="BF191" i="6"/>
  <c r="BF198" i="6"/>
  <c r="BF200" i="6"/>
  <c r="BF210" i="6"/>
  <c r="BF217" i="6"/>
  <c r="BF223" i="6"/>
  <c r="BF228" i="6"/>
  <c r="BF231" i="6"/>
  <c r="BF243" i="6"/>
  <c r="BF244" i="6"/>
  <c r="BF251" i="6"/>
  <c r="BF252" i="6"/>
  <c r="BF259" i="6"/>
  <c r="BF265" i="6"/>
  <c r="BF268" i="6"/>
  <c r="BF269" i="6"/>
  <c r="BF276" i="6"/>
  <c r="BF288" i="6"/>
  <c r="BF291" i="6"/>
  <c r="BF292" i="6"/>
  <c r="BF309" i="6"/>
  <c r="BF313" i="6"/>
  <c r="BF316" i="6"/>
  <c r="BF319" i="6"/>
  <c r="BF334" i="6"/>
  <c r="BF149" i="6"/>
  <c r="BF153" i="6"/>
  <c r="BF174" i="6"/>
  <c r="BF183" i="6"/>
  <c r="BF187" i="6"/>
  <c r="BF195" i="6"/>
  <c r="BF211" i="6"/>
  <c r="BF214" i="6"/>
  <c r="BF221" i="6"/>
  <c r="BF245" i="6"/>
  <c r="BF258" i="6"/>
  <c r="BF275" i="6"/>
  <c r="BF328" i="6"/>
  <c r="BF357" i="6"/>
  <c r="BF359" i="6"/>
  <c r="BF374" i="6"/>
  <c r="BF378" i="6"/>
  <c r="BF382" i="6"/>
  <c r="BF383" i="6"/>
  <c r="F94" i="6"/>
  <c r="BF144" i="6"/>
  <c r="BF150" i="6"/>
  <c r="BF154" i="6"/>
  <c r="BF158" i="6"/>
  <c r="BF178" i="6"/>
  <c r="BF179" i="6"/>
  <c r="BF216" i="6"/>
  <c r="BF222" i="6"/>
  <c r="BF232" i="6"/>
  <c r="BF235" i="6"/>
  <c r="BF247" i="6"/>
  <c r="BF262" i="6"/>
  <c r="BF266" i="6"/>
  <c r="BF273" i="6"/>
  <c r="BF284" i="6"/>
  <c r="BF285" i="6"/>
  <c r="BF295" i="6"/>
  <c r="BF296" i="6"/>
  <c r="BF312" i="6"/>
  <c r="BF141" i="6"/>
  <c r="BF146" i="6"/>
  <c r="BF159" i="6"/>
  <c r="BF160" i="6"/>
  <c r="BF162" i="6"/>
  <c r="BF167" i="6"/>
  <c r="BF170" i="6"/>
  <c r="BF194" i="6"/>
  <c r="BF196" i="6"/>
  <c r="BF201" i="6"/>
  <c r="BF226" i="6"/>
  <c r="BF237" i="6"/>
  <c r="BF241" i="6"/>
  <c r="BF272" i="6"/>
  <c r="BF277" i="6"/>
  <c r="BF287" i="6"/>
  <c r="BF289" i="6"/>
  <c r="BF290" i="6"/>
  <c r="BF302" i="6"/>
  <c r="BF307" i="6"/>
  <c r="BF320" i="6"/>
  <c r="BF335" i="6"/>
  <c r="BF340" i="6"/>
  <c r="BF341" i="6"/>
  <c r="BF346" i="6"/>
  <c r="BF356" i="6"/>
  <c r="BF363" i="6"/>
  <c r="BF366" i="6"/>
  <c r="BF367" i="6"/>
  <c r="BF369" i="6"/>
  <c r="BF371" i="6"/>
  <c r="BF375" i="6"/>
  <c r="F94" i="5"/>
  <c r="J124" i="5"/>
  <c r="BF135" i="5"/>
  <c r="BF139" i="5"/>
  <c r="BF152" i="5"/>
  <c r="BF156" i="5"/>
  <c r="BF158" i="5"/>
  <c r="BF179" i="5"/>
  <c r="BF182" i="5"/>
  <c r="BF188" i="5"/>
  <c r="BF198" i="5"/>
  <c r="BF206" i="5"/>
  <c r="BF212" i="5"/>
  <c r="F93" i="5"/>
  <c r="BF131" i="5"/>
  <c r="BF143" i="5"/>
  <c r="BF146" i="5"/>
  <c r="BF154" i="5"/>
  <c r="BF177" i="5"/>
  <c r="BF186" i="5"/>
  <c r="BF199" i="5"/>
  <c r="BF222" i="5"/>
  <c r="BF217" i="5"/>
  <c r="BF221" i="5"/>
  <c r="J160" i="4"/>
  <c r="J105" i="4" s="1"/>
  <c r="BF137" i="5"/>
  <c r="BF165" i="5"/>
  <c r="BF178" i="5"/>
  <c r="BF187" i="5"/>
  <c r="J91" i="5"/>
  <c r="BF132" i="5"/>
  <c r="BF138" i="5"/>
  <c r="BF162" i="5"/>
  <c r="BF164" i="5"/>
  <c r="BF171" i="5"/>
  <c r="BF174" i="5"/>
  <c r="BF181" i="5"/>
  <c r="BF214" i="5"/>
  <c r="E116" i="5"/>
  <c r="J125" i="5"/>
  <c r="BF136" i="5"/>
  <c r="BF142" i="5"/>
  <c r="BF150" i="5"/>
  <c r="BF157" i="5"/>
  <c r="BF170" i="5"/>
  <c r="BF173" i="5"/>
  <c r="BF180" i="5"/>
  <c r="BF189" i="5"/>
  <c r="BF209" i="5"/>
  <c r="BF133" i="5"/>
  <c r="BF147" i="5"/>
  <c r="BF148" i="5"/>
  <c r="BF160" i="5"/>
  <c r="BF161" i="5"/>
  <c r="BF169" i="5"/>
  <c r="BF183" i="5"/>
  <c r="BF184" i="5"/>
  <c r="BF202" i="5"/>
  <c r="BF204" i="5"/>
  <c r="BF211" i="5"/>
  <c r="BF201" i="5"/>
  <c r="BF216" i="5"/>
  <c r="BF145" i="5"/>
  <c r="BF192" i="5"/>
  <c r="BF203" i="5"/>
  <c r="BF208" i="5"/>
  <c r="BF210" i="5"/>
  <c r="BF167" i="5"/>
  <c r="BF172" i="5"/>
  <c r="BF191" i="5"/>
  <c r="BF193" i="5"/>
  <c r="BF197" i="5"/>
  <c r="BF200" i="5"/>
  <c r="BF207" i="5"/>
  <c r="BF213" i="5"/>
  <c r="BF134" i="5"/>
  <c r="BF149" i="5"/>
  <c r="BF153" i="5"/>
  <c r="BF159" i="5"/>
  <c r="BF166" i="5"/>
  <c r="BF185" i="5"/>
  <c r="BF195" i="5"/>
  <c r="BF196" i="5"/>
  <c r="BF141" i="5"/>
  <c r="BF151" i="5"/>
  <c r="BF168" i="5"/>
  <c r="BF175" i="5"/>
  <c r="BF190" i="5"/>
  <c r="BF194" i="5"/>
  <c r="BF205" i="5"/>
  <c r="BF218" i="5"/>
  <c r="BF219" i="5"/>
  <c r="BF220" i="5"/>
  <c r="J126" i="3"/>
  <c r="J99" i="3"/>
  <c r="J93" i="4"/>
  <c r="F128" i="4"/>
  <c r="BF141" i="4"/>
  <c r="BF142" i="4"/>
  <c r="BF219" i="4"/>
  <c r="BF239" i="4"/>
  <c r="BF240" i="4"/>
  <c r="BF244" i="4"/>
  <c r="BF245" i="4"/>
  <c r="BF247" i="4"/>
  <c r="BF248" i="4"/>
  <c r="BF249" i="4"/>
  <c r="BF271" i="4"/>
  <c r="BF158" i="4"/>
  <c r="BF191" i="4"/>
  <c r="BF192" i="4"/>
  <c r="BF199" i="4"/>
  <c r="BF202" i="4"/>
  <c r="BF204" i="4"/>
  <c r="BF216" i="4"/>
  <c r="BF224" i="4"/>
  <c r="BF266" i="4"/>
  <c r="E85" i="4"/>
  <c r="J94" i="4"/>
  <c r="J126" i="4"/>
  <c r="BF154" i="4"/>
  <c r="BF155" i="4"/>
  <c r="BF169" i="4"/>
  <c r="BF196" i="4"/>
  <c r="BF212" i="4"/>
  <c r="BF214" i="4"/>
  <c r="BF229" i="4"/>
  <c r="BF230" i="4"/>
  <c r="BF284" i="4"/>
  <c r="BF294" i="4"/>
  <c r="BF297" i="4"/>
  <c r="BF137" i="4"/>
  <c r="BF153" i="4"/>
  <c r="BF171" i="4"/>
  <c r="BF175" i="4"/>
  <c r="BF182" i="4"/>
  <c r="BF184" i="4"/>
  <c r="BF193" i="4"/>
  <c r="BF194" i="4"/>
  <c r="BF200" i="4"/>
  <c r="BF231" i="4"/>
  <c r="BF242" i="4"/>
  <c r="BF261" i="4"/>
  <c r="BF262" i="4"/>
  <c r="BF268" i="4"/>
  <c r="BF273" i="4"/>
  <c r="BF277" i="4"/>
  <c r="BF282" i="4"/>
  <c r="BF286" i="4"/>
  <c r="F94" i="4"/>
  <c r="BF136" i="4"/>
  <c r="BF145" i="4"/>
  <c r="BF156" i="4"/>
  <c r="BF195" i="4"/>
  <c r="BF203" i="4"/>
  <c r="BF205" i="4"/>
  <c r="BF218" i="4"/>
  <c r="BF222" i="4"/>
  <c r="BF227" i="4"/>
  <c r="BF237" i="4"/>
  <c r="BF241" i="4"/>
  <c r="BF257" i="4"/>
  <c r="BF270" i="4"/>
  <c r="BF278" i="4"/>
  <c r="BF279" i="4"/>
  <c r="BF287" i="4"/>
  <c r="BF288" i="4"/>
  <c r="BF290" i="4"/>
  <c r="BF306" i="4"/>
  <c r="BF308" i="4"/>
  <c r="BF209" i="4"/>
  <c r="BF252" i="4"/>
  <c r="BF260" i="4"/>
  <c r="BF269" i="4"/>
  <c r="BF275" i="4"/>
  <c r="BF291" i="4"/>
  <c r="BF296" i="4"/>
  <c r="BF143" i="4"/>
  <c r="BF147" i="4"/>
  <c r="BF150" i="4"/>
  <c r="BF170" i="4"/>
  <c r="BF173" i="4"/>
  <c r="BF178" i="4"/>
  <c r="BF181" i="4"/>
  <c r="BF198" i="4"/>
  <c r="BF201" i="4"/>
  <c r="BF226" i="4"/>
  <c r="BF233" i="4"/>
  <c r="BF235" i="4"/>
  <c r="BF140" i="4"/>
  <c r="BF211" i="4"/>
  <c r="BF220" i="4"/>
  <c r="BF228" i="4"/>
  <c r="BF246" i="4"/>
  <c r="BF259" i="4"/>
  <c r="BF281" i="4"/>
  <c r="BF135" i="4"/>
  <c r="BF139" i="4"/>
  <c r="BF144" i="4"/>
  <c r="BF152" i="4"/>
  <c r="BF167" i="4"/>
  <c r="BF185" i="4"/>
  <c r="BF187" i="4"/>
  <c r="BF206" i="4"/>
  <c r="BF208" i="4"/>
  <c r="BF251" i="4"/>
  <c r="BF255" i="4"/>
  <c r="BF264" i="4"/>
  <c r="BF265" i="4"/>
  <c r="BF295" i="4"/>
  <c r="BF163" i="4"/>
  <c r="BF166" i="4"/>
  <c r="BF172" i="4"/>
  <c r="BF186" i="4"/>
  <c r="BF189" i="4"/>
  <c r="BF232" i="4"/>
  <c r="BF236" i="4"/>
  <c r="BF238" i="4"/>
  <c r="BF263" i="4"/>
  <c r="BF272" i="4"/>
  <c r="BF280" i="4"/>
  <c r="BF161" i="4"/>
  <c r="BF164" i="4"/>
  <c r="BF168" i="4"/>
  <c r="BF174" i="4"/>
  <c r="BF176" i="4"/>
  <c r="BF180" i="4"/>
  <c r="BF183" i="4"/>
  <c r="BF188" i="4"/>
  <c r="BF197" i="4"/>
  <c r="BF207" i="4"/>
  <c r="BF210" i="4"/>
  <c r="BF213" i="4"/>
  <c r="BF215" i="4"/>
  <c r="BF217" i="4"/>
  <c r="BF221" i="4"/>
  <c r="BF223" i="4"/>
  <c r="BF234" i="4"/>
  <c r="BF243" i="4"/>
  <c r="BF250" i="4"/>
  <c r="BF253" i="4"/>
  <c r="BF254" i="4"/>
  <c r="BF256" i="4"/>
  <c r="BF258" i="4"/>
  <c r="BF276" i="4"/>
  <c r="BF289" i="4"/>
  <c r="BF292" i="4"/>
  <c r="BF293" i="4"/>
  <c r="BF298" i="4"/>
  <c r="BF299" i="4"/>
  <c r="BF301" i="4"/>
  <c r="BF302" i="4"/>
  <c r="BF303" i="4"/>
  <c r="BF138" i="4"/>
  <c r="BF149" i="4"/>
  <c r="BF151" i="4"/>
  <c r="BF162" i="4"/>
  <c r="BF165" i="4"/>
  <c r="BF177" i="4"/>
  <c r="BF179" i="4"/>
  <c r="BF274" i="4"/>
  <c r="BF283" i="4"/>
  <c r="BF285" i="4"/>
  <c r="BF300" i="4"/>
  <c r="BF305" i="4"/>
  <c r="J121" i="3"/>
  <c r="BF148" i="3"/>
  <c r="BF153" i="3"/>
  <c r="BF178" i="3"/>
  <c r="BF180" i="3"/>
  <c r="BF181" i="3"/>
  <c r="BF192" i="3"/>
  <c r="BF194" i="3"/>
  <c r="BF227" i="3"/>
  <c r="BF237" i="3"/>
  <c r="BF238" i="3"/>
  <c r="BF239" i="3"/>
  <c r="BF242" i="3"/>
  <c r="BF252" i="3"/>
  <c r="BF257" i="3"/>
  <c r="BF259" i="3"/>
  <c r="BF261" i="3"/>
  <c r="BF266" i="3"/>
  <c r="BF270" i="3"/>
  <c r="BF245" i="3"/>
  <c r="BF246" i="3"/>
  <c r="BF249" i="3"/>
  <c r="BF268" i="3"/>
  <c r="BF273" i="3"/>
  <c r="E113" i="3"/>
  <c r="J122" i="3"/>
  <c r="BF127" i="3"/>
  <c r="BF155" i="3"/>
  <c r="BF156" i="3"/>
  <c r="BF170" i="3"/>
  <c r="BF171" i="3"/>
  <c r="BF222" i="3"/>
  <c r="BF224" i="3"/>
  <c r="BF248" i="3"/>
  <c r="BF253" i="3"/>
  <c r="BF256" i="3"/>
  <c r="BF263" i="3"/>
  <c r="BF278" i="3"/>
  <c r="BF281" i="3"/>
  <c r="BF284" i="3"/>
  <c r="BF135" i="3"/>
  <c r="BF138" i="3"/>
  <c r="BF139" i="3"/>
  <c r="BF145" i="3"/>
  <c r="BF154" i="3"/>
  <c r="BF166" i="3"/>
  <c r="BF168" i="3"/>
  <c r="BF177" i="3"/>
  <c r="BF195" i="3"/>
  <c r="BF196" i="3"/>
  <c r="BF200" i="3"/>
  <c r="BF205" i="3"/>
  <c r="BF207" i="3"/>
  <c r="BF210" i="3"/>
  <c r="BF240" i="3"/>
  <c r="BF241" i="3"/>
  <c r="BF244" i="3"/>
  <c r="BF250" i="3"/>
  <c r="BF251" i="3"/>
  <c r="BF255" i="3"/>
  <c r="BF262" i="3"/>
  <c r="F122" i="3"/>
  <c r="BF132" i="3"/>
  <c r="BF137" i="3"/>
  <c r="BF142" i="3"/>
  <c r="BF162" i="3"/>
  <c r="BF182" i="3"/>
  <c r="BF184" i="3"/>
  <c r="BF191" i="3"/>
  <c r="BF204" i="3"/>
  <c r="BF206" i="3"/>
  <c r="BF228" i="3"/>
  <c r="BF236" i="3"/>
  <c r="BF283" i="3"/>
  <c r="J91" i="3"/>
  <c r="F121" i="3"/>
  <c r="BF130" i="3"/>
  <c r="BF131" i="3"/>
  <c r="BF152" i="3"/>
  <c r="BF169" i="3"/>
  <c r="BF174" i="3"/>
  <c r="BF185" i="3"/>
  <c r="BF211" i="3"/>
  <c r="BF213" i="3"/>
  <c r="BF217" i="3"/>
  <c r="BF226" i="3"/>
  <c r="BF234" i="3"/>
  <c r="BF264" i="3"/>
  <c r="BF265" i="3"/>
  <c r="BF128" i="3"/>
  <c r="BF133" i="3"/>
  <c r="BF147" i="3"/>
  <c r="BF150" i="3"/>
  <c r="BF172" i="3"/>
  <c r="BF187" i="3"/>
  <c r="BF198" i="3"/>
  <c r="BF202" i="3"/>
  <c r="BF223" i="3"/>
  <c r="BF229" i="3"/>
  <c r="BF243" i="3"/>
  <c r="BF260" i="3"/>
  <c r="BF272" i="3"/>
  <c r="BF136" i="3"/>
  <c r="BF141" i="3"/>
  <c r="BF144" i="3"/>
  <c r="BF151" i="3"/>
  <c r="BF158" i="3"/>
  <c r="BF167" i="3"/>
  <c r="BF173" i="3"/>
  <c r="BF186" i="3"/>
  <c r="BF188" i="3"/>
  <c r="BF197" i="3"/>
  <c r="BF199" i="3"/>
  <c r="BF208" i="3"/>
  <c r="BF215" i="3"/>
  <c r="BF220" i="3"/>
  <c r="BF258" i="3"/>
  <c r="BF129" i="3"/>
  <c r="BF146" i="3"/>
  <c r="BF149" i="3"/>
  <c r="BF160" i="3"/>
  <c r="BF165" i="3"/>
  <c r="BF183" i="3"/>
  <c r="BF201" i="3"/>
  <c r="BF212" i="3"/>
  <c r="BF214" i="3"/>
  <c r="BF218" i="3"/>
  <c r="BF221" i="3"/>
  <c r="BF225" i="3"/>
  <c r="BF230" i="3"/>
  <c r="BF209" i="3"/>
  <c r="BF231" i="3"/>
  <c r="BF271" i="3"/>
  <c r="BF134" i="3"/>
  <c r="BF143" i="3"/>
  <c r="BF159" i="3"/>
  <c r="BF161" i="3"/>
  <c r="BF176" i="3"/>
  <c r="BF189" i="3"/>
  <c r="BF219" i="3"/>
  <c r="BF235" i="3"/>
  <c r="BF140" i="3"/>
  <c r="BF157" i="3"/>
  <c r="BF163" i="3"/>
  <c r="BF164" i="3"/>
  <c r="BF175" i="3"/>
  <c r="BF179" i="3"/>
  <c r="BF193" i="3"/>
  <c r="BF203" i="3"/>
  <c r="BF216" i="3"/>
  <c r="BF232" i="3"/>
  <c r="BF233" i="3"/>
  <c r="BF254" i="3"/>
  <c r="BF267" i="3"/>
  <c r="BF269" i="3"/>
  <c r="BF274" i="3"/>
  <c r="BF275" i="3"/>
  <c r="BF277" i="3"/>
  <c r="BF279" i="3"/>
  <c r="BF280" i="3"/>
  <c r="F94" i="2"/>
  <c r="F138" i="2"/>
  <c r="BF145" i="2"/>
  <c r="BF147" i="2"/>
  <c r="BF149" i="2"/>
  <c r="BF194" i="2"/>
  <c r="BF200" i="2"/>
  <c r="BF216" i="2"/>
  <c r="BF234" i="2"/>
  <c r="BF242" i="2"/>
  <c r="BF246" i="2"/>
  <c r="BF257" i="2"/>
  <c r="BF266" i="2"/>
  <c r="BF274" i="2"/>
  <c r="BF301" i="2"/>
  <c r="BF305" i="2"/>
  <c r="BF310" i="2"/>
  <c r="BF311" i="2"/>
  <c r="BF313" i="2"/>
  <c r="BF318" i="2"/>
  <c r="BF319" i="2"/>
  <c r="BF331" i="2"/>
  <c r="BF346" i="2"/>
  <c r="J91" i="2"/>
  <c r="E130" i="2"/>
  <c r="J139" i="2"/>
  <c r="BF146" i="2"/>
  <c r="BF150" i="2"/>
  <c r="BF186" i="2"/>
  <c r="BF205" i="2"/>
  <c r="BF221" i="2"/>
  <c r="BF225" i="2"/>
  <c r="BF228" i="2"/>
  <c r="BF230" i="2"/>
  <c r="BF252" i="2"/>
  <c r="BF262" i="2"/>
  <c r="BF265" i="2"/>
  <c r="BF269" i="2"/>
  <c r="BF279" i="2"/>
  <c r="BF341" i="2"/>
  <c r="BF349" i="2"/>
  <c r="BF351" i="2"/>
  <c r="BF152" i="2"/>
  <c r="BF154" i="2"/>
  <c r="BF165" i="2"/>
  <c r="BF170" i="2"/>
  <c r="BF183" i="2"/>
  <c r="BF198" i="2"/>
  <c r="BF214" i="2"/>
  <c r="BF238" i="2"/>
  <c r="BF255" i="2"/>
  <c r="BF259" i="2"/>
  <c r="BF260" i="2"/>
  <c r="BF272" i="2"/>
  <c r="BF275" i="2"/>
  <c r="BF284" i="2"/>
  <c r="BF295" i="2"/>
  <c r="BF298" i="2"/>
  <c r="BF342" i="2"/>
  <c r="BF343" i="2"/>
  <c r="BF345" i="2"/>
  <c r="BF347" i="2"/>
  <c r="BF179" i="2"/>
  <c r="BF192" i="2"/>
  <c r="BF202" i="2"/>
  <c r="BF203" i="2"/>
  <c r="BF207" i="2"/>
  <c r="BF212" i="2"/>
  <c r="BF219" i="2"/>
  <c r="BF227" i="2"/>
  <c r="BF229" i="2"/>
  <c r="BF240" i="2"/>
  <c r="BF253" i="2"/>
  <c r="BF263" i="2"/>
  <c r="BF273" i="2"/>
  <c r="BF285" i="2"/>
  <c r="BF286" i="2"/>
  <c r="BF290" i="2"/>
  <c r="BF306" i="2"/>
  <c r="BF338" i="2"/>
  <c r="BF159" i="2"/>
  <c r="BF160" i="2"/>
  <c r="BF163" i="2"/>
  <c r="BF166" i="2"/>
  <c r="BF168" i="2"/>
  <c r="BF169" i="2"/>
  <c r="BF180" i="2"/>
  <c r="BF184" i="2"/>
  <c r="BF236" i="2"/>
  <c r="BF270" i="2"/>
  <c r="BF277" i="2"/>
  <c r="BF321" i="2"/>
  <c r="BF148" i="2"/>
  <c r="BF164" i="2"/>
  <c r="BF171" i="2"/>
  <c r="BF308" i="2"/>
  <c r="BF314" i="2"/>
  <c r="BF156" i="2"/>
  <c r="BF162" i="2"/>
  <c r="BF175" i="2"/>
  <c r="BF181" i="2"/>
  <c r="BF196" i="2"/>
  <c r="BF199" i="2"/>
  <c r="BF204" i="2"/>
  <c r="BF218" i="2"/>
  <c r="BF231" i="2"/>
  <c r="BF232" i="2"/>
  <c r="BF235" i="2"/>
  <c r="BF248" i="2"/>
  <c r="BF261" i="2"/>
  <c r="BF280" i="2"/>
  <c r="BF283" i="2"/>
  <c r="BF297" i="2"/>
  <c r="BF328" i="2"/>
  <c r="BF348" i="2"/>
  <c r="BF350" i="2"/>
  <c r="BF182" i="2"/>
  <c r="BF187" i="2"/>
  <c r="BF243" i="2"/>
  <c r="BF247" i="2"/>
  <c r="BF249" i="2"/>
  <c r="BF258" i="2"/>
  <c r="BF276" i="2"/>
  <c r="BF287" i="2"/>
  <c r="BF302" i="2"/>
  <c r="BF322" i="2"/>
  <c r="BF206" i="2"/>
  <c r="BF208" i="2"/>
  <c r="BF210" i="2"/>
  <c r="BF213" i="2"/>
  <c r="BF215" i="2"/>
  <c r="BF222" i="2"/>
  <c r="BF224" i="2"/>
  <c r="BF267" i="2"/>
  <c r="BF323" i="2"/>
  <c r="BF324" i="2"/>
  <c r="BF167" i="2"/>
  <c r="BF176" i="2"/>
  <c r="BF193" i="2"/>
  <c r="BF220" i="2"/>
  <c r="BF223" i="2"/>
  <c r="BF237" i="2"/>
  <c r="BF241" i="2"/>
  <c r="BF244" i="2"/>
  <c r="BF254" i="2"/>
  <c r="BF268" i="2"/>
  <c r="BF281" i="2"/>
  <c r="BF333" i="2"/>
  <c r="BF344" i="2"/>
  <c r="J93" i="2"/>
  <c r="BF151" i="2"/>
  <c r="BF155" i="2"/>
  <c r="BF157" i="2"/>
  <c r="BF161" i="2"/>
  <c r="BF174" i="2"/>
  <c r="BF178" i="2"/>
  <c r="BF195" i="2"/>
  <c r="BF211" i="2"/>
  <c r="BF217" i="2"/>
  <c r="BF233" i="2"/>
  <c r="BF239" i="2"/>
  <c r="BF251" i="2"/>
  <c r="BF282" i="2"/>
  <c r="BF288" i="2"/>
  <c r="BF289" i="2"/>
  <c r="BF293" i="2"/>
  <c r="BF294" i="2"/>
  <c r="BF303" i="2"/>
  <c r="BF307" i="2"/>
  <c r="BF309" i="2"/>
  <c r="BF312" i="2"/>
  <c r="BF315" i="2"/>
  <c r="BF317" i="2"/>
  <c r="BF327" i="2"/>
  <c r="BF158" i="2"/>
  <c r="BF172" i="2"/>
  <c r="BF177" i="2"/>
  <c r="BF189" i="2"/>
  <c r="BF201" i="2"/>
  <c r="BF209" i="2"/>
  <c r="BF256" i="2"/>
  <c r="BF291" i="2"/>
  <c r="BF292" i="2"/>
  <c r="BF296" i="2"/>
  <c r="BF299" i="2"/>
  <c r="BF300" i="2"/>
  <c r="BF304" i="2"/>
  <c r="BF325" i="2"/>
  <c r="BF326" i="2"/>
  <c r="BF330" i="2"/>
  <c r="BF334" i="2"/>
  <c r="BF335" i="2"/>
  <c r="BF337" i="2"/>
  <c r="AS94" i="1"/>
  <c r="F39" i="3"/>
  <c r="BD97" i="1"/>
  <c r="F37" i="4"/>
  <c r="BB98" i="1"/>
  <c r="F35" i="7"/>
  <c r="AZ101" i="1" s="1"/>
  <c r="F35" i="8"/>
  <c r="BB102" i="1"/>
  <c r="J33" i="9"/>
  <c r="AV103" i="1"/>
  <c r="F33" i="10"/>
  <c r="AZ104" i="1"/>
  <c r="F33" i="11"/>
  <c r="AZ105" i="1" s="1"/>
  <c r="F35" i="12"/>
  <c r="BB106" i="1" s="1"/>
  <c r="F36" i="16"/>
  <c r="BC110" i="1"/>
  <c r="F35" i="17"/>
  <c r="BB111" i="1"/>
  <c r="F37" i="18"/>
  <c r="BD112" i="1" s="1"/>
  <c r="F37" i="3"/>
  <c r="BB97" i="1" s="1"/>
  <c r="F38" i="4"/>
  <c r="BC98" i="1"/>
  <c r="J33" i="8"/>
  <c r="AV102" i="1" s="1"/>
  <c r="F36" i="9"/>
  <c r="BC103" i="1" s="1"/>
  <c r="F36" i="10"/>
  <c r="BC104" i="1" s="1"/>
  <c r="J33" i="12"/>
  <c r="AV106" i="1" s="1"/>
  <c r="J33" i="16"/>
  <c r="AV110" i="1" s="1"/>
  <c r="F35" i="18"/>
  <c r="BB112" i="1"/>
  <c r="F35" i="2"/>
  <c r="AZ96" i="1"/>
  <c r="F37" i="5"/>
  <c r="BB99" i="1" s="1"/>
  <c r="F38" i="7"/>
  <c r="BC101" i="1" s="1"/>
  <c r="F36" i="8"/>
  <c r="BC102" i="1"/>
  <c r="F37" i="9"/>
  <c r="BD103" i="1"/>
  <c r="F36" i="11"/>
  <c r="BC105" i="1" s="1"/>
  <c r="F36" i="14"/>
  <c r="BC108" i="1" s="1"/>
  <c r="F35" i="15"/>
  <c r="BB109" i="1" s="1"/>
  <c r="J35" i="4"/>
  <c r="AV98" i="1"/>
  <c r="F35" i="6"/>
  <c r="AZ100" i="1" s="1"/>
  <c r="F37" i="13"/>
  <c r="BD107" i="1" s="1"/>
  <c r="J33" i="14"/>
  <c r="AV108" i="1"/>
  <c r="F33" i="16"/>
  <c r="AZ110" i="1"/>
  <c r="F33" i="17"/>
  <c r="AZ111" i="1" s="1"/>
  <c r="F33" i="18"/>
  <c r="AZ112" i="1" s="1"/>
  <c r="J35" i="2"/>
  <c r="AV96" i="1" s="1"/>
  <c r="F38" i="5"/>
  <c r="BC99" i="1"/>
  <c r="J35" i="7"/>
  <c r="AV101" i="1" s="1"/>
  <c r="F33" i="8"/>
  <c r="AZ102" i="1" s="1"/>
  <c r="F35" i="9"/>
  <c r="BB103" i="1" s="1"/>
  <c r="F37" i="10"/>
  <c r="BD104" i="1"/>
  <c r="F35" i="11"/>
  <c r="BB105" i="1" s="1"/>
  <c r="F33" i="12"/>
  <c r="AZ106" i="1" s="1"/>
  <c r="F36" i="15"/>
  <c r="BC109" i="1" s="1"/>
  <c r="F38" i="3"/>
  <c r="BC97" i="1"/>
  <c r="F35" i="4"/>
  <c r="AZ98" i="1" s="1"/>
  <c r="F39" i="6"/>
  <c r="BD100" i="1" s="1"/>
  <c r="F35" i="13"/>
  <c r="BB107" i="1" s="1"/>
  <c r="J33" i="15"/>
  <c r="AV109" i="1" s="1"/>
  <c r="F39" i="2"/>
  <c r="BD96" i="1"/>
  <c r="F39" i="5"/>
  <c r="BD99" i="1"/>
  <c r="F39" i="7"/>
  <c r="BD101" i="1" s="1"/>
  <c r="F33" i="9"/>
  <c r="AZ103" i="1"/>
  <c r="F35" i="10"/>
  <c r="BB104" i="1"/>
  <c r="F37" i="11"/>
  <c r="BD105" i="1"/>
  <c r="F33" i="13"/>
  <c r="AZ107" i="1"/>
  <c r="F37" i="14"/>
  <c r="BD108" i="1"/>
  <c r="F35" i="16"/>
  <c r="BB110" i="1"/>
  <c r="F37" i="17"/>
  <c r="BD111" i="1"/>
  <c r="J35" i="3"/>
  <c r="AV97" i="1"/>
  <c r="F35" i="5"/>
  <c r="AZ99" i="1"/>
  <c r="J35" i="6"/>
  <c r="AV100" i="1"/>
  <c r="F36" i="12"/>
  <c r="BC106" i="1"/>
  <c r="F37" i="15"/>
  <c r="BD109" i="1" s="1"/>
  <c r="F38" i="2"/>
  <c r="BC96" i="1" s="1"/>
  <c r="J35" i="5"/>
  <c r="AV99" i="1"/>
  <c r="F38" i="6"/>
  <c r="BC100" i="1" s="1"/>
  <c r="F36" i="13"/>
  <c r="BC107" i="1"/>
  <c r="F35" i="14"/>
  <c r="BB108" i="1"/>
  <c r="F37" i="16"/>
  <c r="BD110" i="1"/>
  <c r="F36" i="17"/>
  <c r="BC111" i="1" s="1"/>
  <c r="F37" i="2"/>
  <c r="BB96" i="1" s="1"/>
  <c r="F37" i="6"/>
  <c r="BB100" i="1"/>
  <c r="J33" i="13"/>
  <c r="AV107" i="1" s="1"/>
  <c r="F33" i="14"/>
  <c r="AZ108" i="1" s="1"/>
  <c r="J33" i="17"/>
  <c r="AV111" i="1" s="1"/>
  <c r="F36" i="18"/>
  <c r="BC112" i="1"/>
  <c r="F35" i="3"/>
  <c r="AZ97" i="1"/>
  <c r="F39" i="4"/>
  <c r="BD98" i="1" s="1"/>
  <c r="F37" i="7"/>
  <c r="BB101" i="1"/>
  <c r="F37" i="8"/>
  <c r="BD102" i="1"/>
  <c r="J33" i="10"/>
  <c r="AV104" i="1"/>
  <c r="J33" i="11"/>
  <c r="AV105" i="1" s="1"/>
  <c r="F37" i="12"/>
  <c r="BD106" i="1"/>
  <c r="F33" i="15"/>
  <c r="AZ109" i="1" s="1"/>
  <c r="J33" i="18"/>
  <c r="AV112" i="1"/>
  <c r="BK123" i="18" l="1"/>
  <c r="J123" i="18" s="1"/>
  <c r="J96" i="18" s="1"/>
  <c r="BK118" i="17"/>
  <c r="J118" i="17" s="1"/>
  <c r="J30" i="17" s="1"/>
  <c r="BK128" i="15"/>
  <c r="J128" i="15" s="1"/>
  <c r="J97" i="15" s="1"/>
  <c r="BK121" i="13"/>
  <c r="J121" i="13" s="1"/>
  <c r="J97" i="13" s="1"/>
  <c r="BK130" i="12"/>
  <c r="J130" i="12" s="1"/>
  <c r="J97" i="12" s="1"/>
  <c r="BK121" i="9"/>
  <c r="J121" i="9" s="1"/>
  <c r="J97" i="9" s="1"/>
  <c r="BK124" i="7"/>
  <c r="J124" i="7" s="1"/>
  <c r="J98" i="7" s="1"/>
  <c r="BK135" i="6"/>
  <c r="J135" i="6" s="1"/>
  <c r="J32" i="6" s="1"/>
  <c r="BK129" i="5"/>
  <c r="J129" i="5" s="1"/>
  <c r="J99" i="5" s="1"/>
  <c r="BK339" i="2"/>
  <c r="J339" i="2" s="1"/>
  <c r="J119" i="2" s="1"/>
  <c r="BK190" i="2"/>
  <c r="J190" i="2" s="1"/>
  <c r="J105" i="2" s="1"/>
  <c r="J170" i="12"/>
  <c r="J101" i="12" s="1"/>
  <c r="J119" i="17"/>
  <c r="J97" i="17" s="1"/>
  <c r="J125" i="7"/>
  <c r="J99" i="7" s="1"/>
  <c r="J155" i="5"/>
  <c r="J103" i="5" s="1"/>
  <c r="BK213" i="12"/>
  <c r="J213" i="12" s="1"/>
  <c r="J106" i="12" s="1"/>
  <c r="J318" i="6"/>
  <c r="J107" i="6" s="1"/>
  <c r="T133" i="4"/>
  <c r="T132" i="4" s="1"/>
  <c r="R126" i="14"/>
  <c r="R125" i="14"/>
  <c r="T190" i="2"/>
  <c r="T142" i="2" s="1"/>
  <c r="R143" i="2"/>
  <c r="P124" i="7"/>
  <c r="AU101" i="1"/>
  <c r="R130" i="12"/>
  <c r="R129" i="12" s="1"/>
  <c r="R125" i="3"/>
  <c r="T124" i="7"/>
  <c r="P190" i="2"/>
  <c r="P142" i="2" s="1"/>
  <c r="AU96" i="1" s="1"/>
  <c r="P120" i="16"/>
  <c r="AU110" i="1" s="1"/>
  <c r="BK124" i="8"/>
  <c r="BK123" i="8" s="1"/>
  <c r="J123" i="8" s="1"/>
  <c r="J30" i="8" s="1"/>
  <c r="AG102" i="1" s="1"/>
  <c r="P125" i="3"/>
  <c r="AU97" i="1" s="1"/>
  <c r="BK143" i="2"/>
  <c r="J143" i="2"/>
  <c r="J99" i="2" s="1"/>
  <c r="R124" i="10"/>
  <c r="R123" i="10" s="1"/>
  <c r="T124" i="8"/>
  <c r="T123" i="8" s="1"/>
  <c r="BK159" i="4"/>
  <c r="J159" i="4"/>
  <c r="J104" i="4"/>
  <c r="R129" i="5"/>
  <c r="R128" i="5" s="1"/>
  <c r="R120" i="16"/>
  <c r="P128" i="15"/>
  <c r="P127" i="15" s="1"/>
  <c r="AU109" i="1" s="1"/>
  <c r="R124" i="8"/>
  <c r="R123" i="8"/>
  <c r="T128" i="15"/>
  <c r="T127" i="15" s="1"/>
  <c r="T123" i="18"/>
  <c r="T125" i="3"/>
  <c r="T121" i="13"/>
  <c r="T120" i="13" s="1"/>
  <c r="BK125" i="3"/>
  <c r="J125" i="3"/>
  <c r="J98" i="3" s="1"/>
  <c r="P118" i="17"/>
  <c r="AU111" i="1"/>
  <c r="R159" i="4"/>
  <c r="R132" i="4" s="1"/>
  <c r="T118" i="17"/>
  <c r="P159" i="4"/>
  <c r="T130" i="12"/>
  <c r="T129" i="12" s="1"/>
  <c r="T121" i="11"/>
  <c r="R124" i="7"/>
  <c r="P121" i="13"/>
  <c r="P120" i="13" s="1"/>
  <c r="AU107" i="1" s="1"/>
  <c r="P133" i="4"/>
  <c r="P132" i="4"/>
  <c r="AU98" i="1" s="1"/>
  <c r="P135" i="6"/>
  <c r="AU100" i="1" s="1"/>
  <c r="P130" i="12"/>
  <c r="P129" i="12" s="1"/>
  <c r="AU106" i="1" s="1"/>
  <c r="R123" i="18"/>
  <c r="R190" i="2"/>
  <c r="P121" i="11"/>
  <c r="AU105" i="1" s="1"/>
  <c r="P124" i="8"/>
  <c r="P123" i="8"/>
  <c r="AU102" i="1" s="1"/>
  <c r="P123" i="18"/>
  <c r="AU112" i="1"/>
  <c r="P129" i="5"/>
  <c r="P128" i="5" s="1"/>
  <c r="AU99" i="1" s="1"/>
  <c r="P124" i="10"/>
  <c r="P123" i="10"/>
  <c r="AU104" i="1" s="1"/>
  <c r="R135" i="6"/>
  <c r="BK120" i="16"/>
  <c r="J120" i="16" s="1"/>
  <c r="J96" i="16" s="1"/>
  <c r="J124" i="18"/>
  <c r="J97" i="18"/>
  <c r="BK220" i="15"/>
  <c r="J220" i="15" s="1"/>
  <c r="J105" i="15" s="1"/>
  <c r="AG111" i="1"/>
  <c r="BK125" i="14"/>
  <c r="J125" i="14"/>
  <c r="J96" i="14" s="1"/>
  <c r="BK121" i="11"/>
  <c r="J121" i="11" s="1"/>
  <c r="J96" i="11" s="1"/>
  <c r="J124" i="10"/>
  <c r="J97" i="10" s="1"/>
  <c r="AG100" i="1"/>
  <c r="J98" i="6"/>
  <c r="BK128" i="5"/>
  <c r="J128" i="5" s="1"/>
  <c r="J32" i="5" s="1"/>
  <c r="AG99" i="1" s="1"/>
  <c r="J133" i="4"/>
  <c r="J99" i="4" s="1"/>
  <c r="J36" i="5"/>
  <c r="AW99" i="1" s="1"/>
  <c r="AT99" i="1" s="1"/>
  <c r="AZ95" i="1"/>
  <c r="AV95" i="1"/>
  <c r="BC95" i="1"/>
  <c r="BD95" i="1"/>
  <c r="F34" i="8"/>
  <c r="BA102" i="1"/>
  <c r="J30" i="10"/>
  <c r="AG104" i="1"/>
  <c r="J34" i="11"/>
  <c r="AW105" i="1"/>
  <c r="AT105" i="1" s="1"/>
  <c r="J34" i="14"/>
  <c r="AW108" i="1" s="1"/>
  <c r="AT108" i="1" s="1"/>
  <c r="J36" i="3"/>
  <c r="AW97" i="1"/>
  <c r="AT97" i="1" s="1"/>
  <c r="F34" i="10"/>
  <c r="BA104" i="1" s="1"/>
  <c r="J34" i="13"/>
  <c r="AW107" i="1" s="1"/>
  <c r="AT107" i="1" s="1"/>
  <c r="F34" i="17"/>
  <c r="BA111" i="1" s="1"/>
  <c r="J34" i="18"/>
  <c r="AW112" i="1"/>
  <c r="AT112" i="1" s="1"/>
  <c r="J36" i="2"/>
  <c r="AW96" i="1" s="1"/>
  <c r="AT96" i="1" s="1"/>
  <c r="F34" i="16"/>
  <c r="BA110" i="1" s="1"/>
  <c r="F34" i="18"/>
  <c r="BA112" i="1" s="1"/>
  <c r="F36" i="5"/>
  <c r="BA99" i="1" s="1"/>
  <c r="BB95" i="1"/>
  <c r="AX95" i="1" s="1"/>
  <c r="J34" i="8"/>
  <c r="AW102" i="1" s="1"/>
  <c r="AT102" i="1" s="1"/>
  <c r="F34" i="12"/>
  <c r="BA106" i="1" s="1"/>
  <c r="F36" i="3"/>
  <c r="BA97" i="1" s="1"/>
  <c r="J34" i="10"/>
  <c r="AW104" i="1" s="1"/>
  <c r="AT104" i="1" s="1"/>
  <c r="F34" i="14"/>
  <c r="BA108" i="1"/>
  <c r="J36" i="4"/>
  <c r="AW98" i="1" s="1"/>
  <c r="AT98" i="1" s="1"/>
  <c r="J34" i="12"/>
  <c r="AW106" i="1" s="1"/>
  <c r="AT106" i="1" s="1"/>
  <c r="F36" i="2"/>
  <c r="BA96" i="1"/>
  <c r="J34" i="16"/>
  <c r="AW110" i="1" s="1"/>
  <c r="AT110" i="1" s="1"/>
  <c r="F36" i="4"/>
  <c r="BA98" i="1" s="1"/>
  <c r="F34" i="11"/>
  <c r="BA105" i="1" s="1"/>
  <c r="J34" i="15"/>
  <c r="AW109" i="1" s="1"/>
  <c r="AT109" i="1" s="1"/>
  <c r="J36" i="7"/>
  <c r="AW101" i="1" s="1"/>
  <c r="AT101" i="1" s="1"/>
  <c r="F34" i="9"/>
  <c r="BA103" i="1" s="1"/>
  <c r="F34" i="13"/>
  <c r="BA107" i="1" s="1"/>
  <c r="J34" i="17"/>
  <c r="AW111" i="1" s="1"/>
  <c r="AT111" i="1" s="1"/>
  <c r="AN111" i="1" s="1"/>
  <c r="J36" i="6"/>
  <c r="AW100" i="1" s="1"/>
  <c r="AT100" i="1" s="1"/>
  <c r="AN100" i="1" s="1"/>
  <c r="F36" i="6"/>
  <c r="BA100" i="1" s="1"/>
  <c r="F36" i="7"/>
  <c r="BA101" i="1"/>
  <c r="J34" i="9"/>
  <c r="AW103" i="1" s="1"/>
  <c r="AT103" i="1" s="1"/>
  <c r="F34" i="15"/>
  <c r="BA109" i="1" s="1"/>
  <c r="J30" i="18" l="1"/>
  <c r="AG112" i="1" s="1"/>
  <c r="AN112" i="1" s="1"/>
  <c r="J96" i="17"/>
  <c r="BK120" i="13"/>
  <c r="J120" i="13" s="1"/>
  <c r="J30" i="13" s="1"/>
  <c r="AG107" i="1" s="1"/>
  <c r="BK129" i="12"/>
  <c r="J129" i="12" s="1"/>
  <c r="J96" i="12" s="1"/>
  <c r="BK120" i="9"/>
  <c r="J120" i="9" s="1"/>
  <c r="J30" i="9" s="1"/>
  <c r="AG103" i="1" s="1"/>
  <c r="J32" i="7"/>
  <c r="AG101" i="1" s="1"/>
  <c r="AN101" i="1" s="1"/>
  <c r="BK142" i="2"/>
  <c r="J142" i="2" s="1"/>
  <c r="J32" i="2" s="1"/>
  <c r="AG96" i="1" s="1"/>
  <c r="AN102" i="1"/>
  <c r="R142" i="2"/>
  <c r="J124" i="8"/>
  <c r="J97" i="8" s="1"/>
  <c r="BK132" i="4"/>
  <c r="J132" i="4"/>
  <c r="J98" i="4"/>
  <c r="BK127" i="15"/>
  <c r="J127" i="15" s="1"/>
  <c r="J96" i="15" s="1"/>
  <c r="J96" i="8"/>
  <c r="J39" i="18"/>
  <c r="J39" i="17"/>
  <c r="AN107" i="1"/>
  <c r="J96" i="13"/>
  <c r="J39" i="13"/>
  <c r="AN104" i="1"/>
  <c r="AN103" i="1"/>
  <c r="J96" i="9"/>
  <c r="J39" i="10"/>
  <c r="J39" i="9"/>
  <c r="J39" i="8"/>
  <c r="J41" i="7"/>
  <c r="AN99" i="1"/>
  <c r="J98" i="5"/>
  <c r="J41" i="6"/>
  <c r="J41" i="5"/>
  <c r="AN96" i="1"/>
  <c r="J98" i="2"/>
  <c r="J41" i="2"/>
  <c r="AU95" i="1"/>
  <c r="AU94" i="1" s="1"/>
  <c r="BC94" i="1"/>
  <c r="W32" i="1" s="1"/>
  <c r="BD94" i="1"/>
  <c r="W33" i="1" s="1"/>
  <c r="J30" i="16"/>
  <c r="AG110" i="1" s="1"/>
  <c r="J30" i="11"/>
  <c r="AG105" i="1" s="1"/>
  <c r="AN105" i="1" s="1"/>
  <c r="BB94" i="1"/>
  <c r="W31" i="1" s="1"/>
  <c r="AZ94" i="1"/>
  <c r="W29" i="1" s="1"/>
  <c r="J32" i="3"/>
  <c r="AG97" i="1" s="1"/>
  <c r="J30" i="14"/>
  <c r="AG108" i="1"/>
  <c r="AN108" i="1"/>
  <c r="AY95" i="1"/>
  <c r="J30" i="12"/>
  <c r="AG106" i="1"/>
  <c r="AN106" i="1"/>
  <c r="BA95" i="1"/>
  <c r="J39" i="16" l="1"/>
  <c r="J41" i="3"/>
  <c r="J39" i="14"/>
  <c r="J39" i="12"/>
  <c r="J39" i="11"/>
  <c r="AN97" i="1"/>
  <c r="AN110" i="1"/>
  <c r="AY94" i="1"/>
  <c r="J30" i="15"/>
  <c r="AG109" i="1" s="1"/>
  <c r="AN109" i="1" s="1"/>
  <c r="J32" i="4"/>
  <c r="AG98" i="1"/>
  <c r="AN98" i="1" s="1"/>
  <c r="AW95" i="1"/>
  <c r="AT95" i="1" s="1"/>
  <c r="AX94" i="1"/>
  <c r="AV94" i="1"/>
  <c r="AK29" i="1" s="1"/>
  <c r="BA94" i="1"/>
  <c r="AW94" i="1" s="1"/>
  <c r="AK30" i="1" s="1"/>
  <c r="J41" i="4" l="1"/>
  <c r="J39" i="15"/>
  <c r="W30" i="1"/>
  <c r="AG95" i="1"/>
  <c r="AG94" i="1" s="1"/>
  <c r="AK26" i="1" s="1"/>
  <c r="AK35" i="1" s="1"/>
  <c r="AT94" i="1"/>
  <c r="AN94" i="1" l="1"/>
  <c r="AN95" i="1"/>
</calcChain>
</file>

<file path=xl/sharedStrings.xml><?xml version="1.0" encoding="utf-8"?>
<sst xmlns="http://schemas.openxmlformats.org/spreadsheetml/2006/main" count="21246" uniqueCount="3135">
  <si>
    <t>Export Komplet</t>
  </si>
  <si>
    <t/>
  </si>
  <si>
    <t>2.0</t>
  </si>
  <si>
    <t>False</t>
  </si>
  <si>
    <t>{dc601516-217c-4cb3-8d05-4bc3e38e024c}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</si>
  <si>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</si>
  <si>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</si>
  <si>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</si>
  <si>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</si>
  <si>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</si>
  <si>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</si>
  <si>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</si>
  <si>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Zupa</t>
  </si>
  <si>
    <t>Stavba:</t>
  </si>
  <si>
    <t>SOŠ Hnúšťa, vybudovanie tréningového centra v Rimavskej Sobote-úprava3</t>
  </si>
  <si>
    <t>JKSO:</t>
  </si>
  <si>
    <t>ČS:</t>
  </si>
  <si>
    <t>Miesto:</t>
  </si>
  <si>
    <t>Rimavská Sobota</t>
  </si>
  <si>
    <t>Dátum:</t>
  </si>
  <si>
    <t>14. 11. 2025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</si>
  <si>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</si>
  <si>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</si>
  <si>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</si>
  <si>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</si>
  <si>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</si>
  <si>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</si>
  <si>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</si>
  <si>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</si>
  <si>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</si>
  <si>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</si>
  <si>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</si>
  <si>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</si>
  <si>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</si>
  <si>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</si>
  <si>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</si>
  <si>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</si>
  <si>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</si>
  <si>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</si>
  <si>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</si>
  <si>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</si>
  <si>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</si>
  <si>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</si>
  <si>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</si>
  <si>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</si>
  <si>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</si>
  <si>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</si>
  <si>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</si>
  <si>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</si>
  <si>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</si>
  <si>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</si>
  <si>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</si>
  <si>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</si>
  <si>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</si>
  <si>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</si>
  <si>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</si>
  <si>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</si>
  <si>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</si>
  <si>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</si>
  <si>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</si>
  <si>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</si>
  <si>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</si>
  <si>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</si>
  <si>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</si>
  <si>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</si>
  <si>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</si>
  <si>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</si>
  <si>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</si>
  <si>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</si>
  <si>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</si>
  <si>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</si>
  <si>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</si>
  <si>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</si>
  <si>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</si>
  <si>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</si>
  <si>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SOŠ HNÚŠŤA VYBUDOVANIE TRÉNINGOVÉHO</t>
  </si>
  <si>
    <t>STA</t>
  </si>
  <si>
    <t>1</t>
  </si>
  <si>
    <t>{d3f10139-fa42-48e7-870d-aacb4937f78b}</t>
  </si>
  <si>
    <t>/</t>
  </si>
  <si>
    <t>01</t>
  </si>
  <si>
    <t>Architektúra</t>
  </si>
  <si>
    <t>Časť</t>
  </si>
  <si>
    <t>2</t>
  </si>
  <si>
    <t>{b65cfc79-3b20-4c9d-ab62-c471da8bc63a}</t>
  </si>
  <si>
    <t>02</t>
  </si>
  <si>
    <t>VZT</t>
  </si>
  <si>
    <t>{28c9b75b-48d3-48e8-b4af-e655b4991c67}</t>
  </si>
  <si>
    <t>04</t>
  </si>
  <si>
    <t>Zdravotechnika</t>
  </si>
  <si>
    <t>{8d0f1276-3f9e-47ed-8c41-637440f9ee99}</t>
  </si>
  <si>
    <t>05</t>
  </si>
  <si>
    <t>Vykurovanie</t>
  </si>
  <si>
    <t>{3ec5240d-6002-4246-adee-b2d94e3b31bc}</t>
  </si>
  <si>
    <t>06</t>
  </si>
  <si>
    <t>Elektroinštalácia</t>
  </si>
  <si>
    <t>{1fb914a7-f4e6-4130-a5d9-63ff929eeab9}</t>
  </si>
  <si>
    <t>07</t>
  </si>
  <si>
    <t>Slaboprúd - HSP</t>
  </si>
  <si>
    <t>{4d540f34-7df5-4293-be23-7075bd39396e}</t>
  </si>
  <si>
    <t>SO 02</t>
  </si>
  <si>
    <t>VJAZD A SPEVNENÉ PLOCHY</t>
  </si>
  <si>
    <t>{6aa19d36-2543-4bf6-9eea-faec8d4a9322}</t>
  </si>
  <si>
    <t>SO 03</t>
  </si>
  <si>
    <t>KRAJINNÁ ARCHITEKTÚRA</t>
  </si>
  <si>
    <t>{67c6d804-ae3a-45de-850c-16cab0fccf31}</t>
  </si>
  <si>
    <t>SO 03.1</t>
  </si>
  <si>
    <t>Oplotenie</t>
  </si>
  <si>
    <t>{f854fb73-080c-4ac4-8f37-495e65d6d5a3}</t>
  </si>
  <si>
    <t>SO 03.2</t>
  </si>
  <si>
    <t xml:space="preserve">Prístrešok pre nádoby na odpad </t>
  </si>
  <si>
    <t>{f9420a8b-d1a8-495f-9673-e27c45a0b665}</t>
  </si>
  <si>
    <t>Prípojka vody</t>
  </si>
  <si>
    <t>{ee1753d2-d3ba-40a9-b4ff-685192bc79b8}</t>
  </si>
  <si>
    <t>SO 04.1</t>
  </si>
  <si>
    <t>Požiarna nádrž</t>
  </si>
  <si>
    <t>{5a313513-3ceb-4e6b-9054-e964081f547c}</t>
  </si>
  <si>
    <t>SO 05</t>
  </si>
  <si>
    <t>Prípojka splaškovej kanalizácie</t>
  </si>
  <si>
    <t>{d99cff55-de64-4e51-8f3c-aecb27a666e9}</t>
  </si>
  <si>
    <t>SO 06</t>
  </si>
  <si>
    <t>Dažďová kanalizácia</t>
  </si>
  <si>
    <t>{f18f5cde-2c96-49ae-a0d8-db4194ea57c4}</t>
  </si>
  <si>
    <t>SO 07</t>
  </si>
  <si>
    <t>ELEKTRICKÁ PRÍPOJKA</t>
  </si>
  <si>
    <t>{896d277b-810f-4a24-958e-3a52e9729cfe}</t>
  </si>
  <si>
    <t>SO 08</t>
  </si>
  <si>
    <t>VONKAJŠIE OSVETLENIE</t>
  </si>
  <si>
    <t>{0cae34a9-01d5-4971-8433-e84962ca8dfb}</t>
  </si>
  <si>
    <t>SO 09</t>
  </si>
  <si>
    <t>Automatický závlahový systém</t>
  </si>
  <si>
    <t>{c2739739-7d9d-4bda-8232-79edde8e37c0}</t>
  </si>
  <si>
    <t>KRYCÍ LIST ROZPOČTU</t>
  </si>
  <si>
    <t>Objekt:</t>
  </si>
  <si>
    <t>SO 01 - SOŠ HNÚŠŤA VYBUDOVANIE TRÉNINGOVÉHO</t>
  </si>
  <si>
    <t>Časť:</t>
  </si>
  <si>
    <t>01 -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</si>
  <si>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</si>
  <si>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</si>
  <si>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</si>
  <si>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</si>
  <si>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</si>
  <si>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</si>
  <si>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</si>
  <si>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</si>
  <si>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</si>
  <si>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</si>
  <si>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</si>
  <si>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</si>
  <si>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</si>
  <si>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</si>
  <si>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</si>
  <si>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725 - Zdravotechnika - zariaďovacie predmety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</si>
  <si>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</si>
  <si>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</si>
  <si>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</si>
  <si>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</si>
  <si>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</si>
  <si>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</si>
  <si>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</si>
  <si>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Obklady</t>
  </si>
  <si>
    <t xml:space="preserve">    784 - Maľby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</si>
  <si>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</si>
  <si>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</si>
  <si>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</si>
  <si>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</si>
  <si>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</si>
  <si>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</si>
  <si>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</si>
  <si>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</si>
  <si>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</si>
  <si>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</si>
  <si>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</si>
  <si>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</si>
  <si>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</si>
  <si>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</si>
  <si>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</si>
  <si>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</si>
  <si>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</si>
  <si>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</si>
  <si>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</si>
  <si>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</si>
  <si>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</si>
  <si>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</si>
  <si>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</si>
  <si>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755262985</t>
  </si>
  <si>
    <t>122201102.S.1</t>
  </si>
  <si>
    <t>Odkopávka a prekopávka nezapažená v hornine 3, nad 100 do 1000 m3- základ pod generátor</t>
  </si>
  <si>
    <t>488467419</t>
  </si>
  <si>
    <t>3</t>
  </si>
  <si>
    <t>122201109.S</t>
  </si>
  <si>
    <t>Odkopávky a prekopávky nezapažené. Príplatok k cenám za lepivosť horniny 3</t>
  </si>
  <si>
    <t>1926557983</t>
  </si>
  <si>
    <t>132201201.S</t>
  </si>
  <si>
    <t>Výkop ryhy šírky 600-2000mm horn.3 do 100m3</t>
  </si>
  <si>
    <t>-1300433589</t>
  </si>
  <si>
    <t>5</t>
  </si>
  <si>
    <t>132201209.S</t>
  </si>
  <si>
    <t>Príplatok k cenám za lepivosť pri hĺbení rýh š. nad 600 do 2 000 mm zapaž. i nezapažených, s urovnaním dna v hornine 3</t>
  </si>
  <si>
    <t>-1918373675</t>
  </si>
  <si>
    <t>6</t>
  </si>
  <si>
    <t>133201201.S</t>
  </si>
  <si>
    <t>Výkop šachty nezapaženej, hornina 3 do 100 m3</t>
  </si>
  <si>
    <t>1991220856</t>
  </si>
  <si>
    <t>7</t>
  </si>
  <si>
    <t>133201209.S</t>
  </si>
  <si>
    <t>Príplatok k cenám za lepivosť horniny tr.3</t>
  </si>
  <si>
    <t>844456417</t>
  </si>
  <si>
    <t>8</t>
  </si>
  <si>
    <t>162501102.S</t>
  </si>
  <si>
    <t>Vodorovné premiestnenie výkopku po spevnenej ceste z horniny tr.1-4, do 100 m3 na vzdialenosť do 3000 m</t>
  </si>
  <si>
    <t>-416497202</t>
  </si>
  <si>
    <t>Zakladanie</t>
  </si>
  <si>
    <t>9</t>
  </si>
  <si>
    <t>215901101</t>
  </si>
  <si>
    <t>Zhutnenie podložia z hor. súdr. do 92%PS a nesúdr. Id do 0,8</t>
  </si>
  <si>
    <t>m2</t>
  </si>
  <si>
    <t>701625545</t>
  </si>
  <si>
    <t>10</t>
  </si>
  <si>
    <t>271533001.S1</t>
  </si>
  <si>
    <t>Násyp pod základové konštrukcie so zhutnením z  kameniva hrubého drveného fr.16/32 mm</t>
  </si>
  <si>
    <t>738394644</t>
  </si>
  <si>
    <t>11</t>
  </si>
  <si>
    <t>271533001.S2</t>
  </si>
  <si>
    <t>Násyp pod základové konštrukcie so zhutnením z  kameniva hrubého drveného fr.16/32 mm - základ pod generátor</t>
  </si>
  <si>
    <t>1013305018</t>
  </si>
  <si>
    <t>12</t>
  </si>
  <si>
    <t>271571111.S1</t>
  </si>
  <si>
    <t>Vankúše zhutnené pod základy zo štrkopiesku 16/32</t>
  </si>
  <si>
    <t>-1740060467</t>
  </si>
  <si>
    <t>13</t>
  </si>
  <si>
    <t>273321411.S</t>
  </si>
  <si>
    <t>Betón základových dosiek, železový (bez výstuže), tr. C 25/30</t>
  </si>
  <si>
    <t>1620466253</t>
  </si>
  <si>
    <t>14</t>
  </si>
  <si>
    <t>273321411.S1</t>
  </si>
  <si>
    <t>Betón základových dosiek, železový (bez výstuže), tr. C 25/30 - základ pod generátor</t>
  </si>
  <si>
    <t>-302900852</t>
  </si>
  <si>
    <t>15</t>
  </si>
  <si>
    <t>273351217.S</t>
  </si>
  <si>
    <t>Debnenie stien základových dosiek, zhotovenie-tradičné</t>
  </si>
  <si>
    <t>-1321933376</t>
  </si>
  <si>
    <t>16</t>
  </si>
  <si>
    <t>273351217.S1</t>
  </si>
  <si>
    <t>Debnenie stien základových dosiek, zhotovenie-tradičné - základ pod generátor</t>
  </si>
  <si>
    <t>-1396046465</t>
  </si>
  <si>
    <t>17</t>
  </si>
  <si>
    <t>273351218.S</t>
  </si>
  <si>
    <t>Debnenie stien základových dosiek, odstránenie-tradičné</t>
  </si>
  <si>
    <t>129285410</t>
  </si>
  <si>
    <t>18</t>
  </si>
  <si>
    <t>273351218.S1</t>
  </si>
  <si>
    <t>Debnenie stien základových dosiek, odstránenie-tradičné - základ pod generátor</t>
  </si>
  <si>
    <t>1550551664</t>
  </si>
  <si>
    <t>19</t>
  </si>
  <si>
    <t>273362021.S</t>
  </si>
  <si>
    <t>Výstuž základových dosiek zo zvár. sietí KARI</t>
  </si>
  <si>
    <t>t</t>
  </si>
  <si>
    <t>-1242587141</t>
  </si>
  <si>
    <t>20</t>
  </si>
  <si>
    <t>273362021.S1</t>
  </si>
  <si>
    <t>Dištančné pásy</t>
  </si>
  <si>
    <t>kg</t>
  </si>
  <si>
    <t>-1090355355</t>
  </si>
  <si>
    <t>21</t>
  </si>
  <si>
    <t>273362442.S</t>
  </si>
  <si>
    <t>Výstuž základových dosiek zo zvár. sietí KARI, priemer drôtu 8/8 mm, veľkosť oka 150x150 mm - základ pod generátor</t>
  </si>
  <si>
    <t>1200225648</t>
  </si>
  <si>
    <t>22</t>
  </si>
  <si>
    <t>274321411.S</t>
  </si>
  <si>
    <t>Betón základových pásov, železový (bez výstuže), tr. C 25/30</t>
  </si>
  <si>
    <t>-403951585</t>
  </si>
  <si>
    <t>274351215.S</t>
  </si>
  <si>
    <t>Debnenie stien základových pásov, zhotovenie-dielce</t>
  </si>
  <si>
    <t>-969605860</t>
  </si>
  <si>
    <t>24</t>
  </si>
  <si>
    <t>274351216.S</t>
  </si>
  <si>
    <t>Debnenie stien základových pásov, odstránenie-dielce</t>
  </si>
  <si>
    <t>1039091481</t>
  </si>
  <si>
    <t>25</t>
  </si>
  <si>
    <t>274361821.S</t>
  </si>
  <si>
    <t>Výstuž základových pásov a pätiek z ocele B500 (10505)</t>
  </si>
  <si>
    <t>-170295944</t>
  </si>
  <si>
    <t>26</t>
  </si>
  <si>
    <t>275321411.S</t>
  </si>
  <si>
    <t>Betón základových pätiek, železový (bez výstuže), tr. C 25/30</t>
  </si>
  <si>
    <t>-501353084</t>
  </si>
  <si>
    <t>27</t>
  </si>
  <si>
    <t>275321411.S1</t>
  </si>
  <si>
    <t>Betónová rampa</t>
  </si>
  <si>
    <t>ks</t>
  </si>
  <si>
    <t>2142777669</t>
  </si>
  <si>
    <t>Úpravy povrchov, podlahy, osadenie</t>
  </si>
  <si>
    <t>28</t>
  </si>
  <si>
    <t>612460124.S</t>
  </si>
  <si>
    <t>Príprava vnútorného podkladu stien penetráciou pod omietky a nátery</t>
  </si>
  <si>
    <t>103517576</t>
  </si>
  <si>
    <t>29</t>
  </si>
  <si>
    <t>612460301.S</t>
  </si>
  <si>
    <t>Vnútorná stierka stien sadrová, hr. 1 mm</t>
  </si>
  <si>
    <t>1444201481</t>
  </si>
  <si>
    <t>30</t>
  </si>
  <si>
    <t>622481119.S</t>
  </si>
  <si>
    <t>Potiahnutie vonkajších stien sklotextilnou mriežkou s celoplošným prilepením - sokel nad terénom</t>
  </si>
  <si>
    <t>1204897827</t>
  </si>
  <si>
    <t>31</t>
  </si>
  <si>
    <t>631313731.S</t>
  </si>
  <si>
    <t>Mazanina z betónu prostého (m2) hladená dreveným hladidlom, betón tr. C 25/30 hr. 100 mm - podkladný betón</t>
  </si>
  <si>
    <t>85751454</t>
  </si>
  <si>
    <t>32</t>
  </si>
  <si>
    <t>631323711.S</t>
  </si>
  <si>
    <t>Mazanina z betónu vystužená oceľovými vláknami tr.C25/30 hr. nad 80 do 120 mm</t>
  </si>
  <si>
    <t>-1759781012</t>
  </si>
  <si>
    <t>33</t>
  </si>
  <si>
    <t>632001011.S</t>
  </si>
  <si>
    <t>Zhotovenie separačnej fólie v podlahových vrstvách z PE</t>
  </si>
  <si>
    <t>972617374</t>
  </si>
  <si>
    <t>34</t>
  </si>
  <si>
    <t>M</t>
  </si>
  <si>
    <t>283230007500.S</t>
  </si>
  <si>
    <t>Oddeľovacia fólia na potery</t>
  </si>
  <si>
    <t>-1159466321</t>
  </si>
  <si>
    <t>35</t>
  </si>
  <si>
    <t>632441116.S</t>
  </si>
  <si>
    <t>Anhydritový samonivelizačný poter z betonárky, pevnosti v tlaku 20 MPa, hr. 40 mm</t>
  </si>
  <si>
    <t>2052391356</t>
  </si>
  <si>
    <t>36</t>
  </si>
  <si>
    <t>275321411.S2</t>
  </si>
  <si>
    <t>Zábradlie na betónovú rampu</t>
  </si>
  <si>
    <t>m</t>
  </si>
  <si>
    <t>1482576425</t>
  </si>
  <si>
    <t>37</t>
  </si>
  <si>
    <t>632441118.S</t>
  </si>
  <si>
    <t>Anhydritový samonivelizačný poter z betonárky, pevnosti v tlaku 20 MPa, hr. 50 mm</t>
  </si>
  <si>
    <t>292338556</t>
  </si>
  <si>
    <t>38</t>
  </si>
  <si>
    <t>632452118.S</t>
  </si>
  <si>
    <t>Cementový poter z betonárky, pevnosti v tlaku 20 MPa, hr. 50 mm</t>
  </si>
  <si>
    <t>-274027725</t>
  </si>
  <si>
    <t>Ostatné konštrukcie a práce-búranie</t>
  </si>
  <si>
    <t>39</t>
  </si>
  <si>
    <t>941955002.S</t>
  </si>
  <si>
    <t>Lešenie ľahké pracovné pomocné s výškou lešeňovej podlahy nad 1,20 do 1,90 m</t>
  </si>
  <si>
    <t>-1390662076</t>
  </si>
  <si>
    <t>40</t>
  </si>
  <si>
    <t>952901111.S</t>
  </si>
  <si>
    <t>Vyčistenie budov pri výške podlaží do 4 m</t>
  </si>
  <si>
    <t>-509919307</t>
  </si>
  <si>
    <t>99</t>
  </si>
  <si>
    <t>Presun hmôt HSV</t>
  </si>
  <si>
    <t>41</t>
  </si>
  <si>
    <t>998011001.S</t>
  </si>
  <si>
    <t>Presun hmôt pre budovy (801, 803, 812), zvislá konštr. z tehál, tvárnic, z kovu výšky do 6 m</t>
  </si>
  <si>
    <t>-1462671251</t>
  </si>
  <si>
    <t>PSV</t>
  </si>
  <si>
    <t>Práce a dodávky PSV</t>
  </si>
  <si>
    <t>711</t>
  </si>
  <si>
    <t>Izolácie proti vode a vlhkosti</t>
  </si>
  <si>
    <t>42</t>
  </si>
  <si>
    <t>711111001.S</t>
  </si>
  <si>
    <t>Zhotovenie izolácie proti zemnej vlhkosti vodorovná náterom penetračným za studena</t>
  </si>
  <si>
    <t>-2117393710</t>
  </si>
  <si>
    <t>43</t>
  </si>
  <si>
    <t>246170000900.S</t>
  </si>
  <si>
    <t>Lak asfaltový penetračný</t>
  </si>
  <si>
    <t>1302666060</t>
  </si>
  <si>
    <t>44</t>
  </si>
  <si>
    <t>711141559.S</t>
  </si>
  <si>
    <t>Zhotovenie izolácie proti zemnej vlhkosti a tlakovej vode vodorovná NAIP pritavením</t>
  </si>
  <si>
    <t>1543789906</t>
  </si>
  <si>
    <t>45</t>
  </si>
  <si>
    <t>628310001200.S</t>
  </si>
  <si>
    <t>Pás asfaltový s jemným posypom hr. 4,0 mm vystužený sklenenou rohožou a hliníkovou fóliou</t>
  </si>
  <si>
    <t>1146226576</t>
  </si>
  <si>
    <t>46</t>
  </si>
  <si>
    <t>998711201.S</t>
  </si>
  <si>
    <t>Presun hmôt pre izoláciu proti vode v objektoch výšky do 6 m</t>
  </si>
  <si>
    <t>%</t>
  </si>
  <si>
    <t>-1555002685</t>
  </si>
  <si>
    <t>712</t>
  </si>
  <si>
    <t>Izolácie striech, povlakové krytiny</t>
  </si>
  <si>
    <t>47</t>
  </si>
  <si>
    <t>712973220.S</t>
  </si>
  <si>
    <t>Detaily k PVC-P fóliam osadenie hotovej strešnej vpuste a chrliča</t>
  </si>
  <si>
    <t>-327264682</t>
  </si>
  <si>
    <t>48</t>
  </si>
  <si>
    <t>2810310300</t>
  </si>
  <si>
    <t>Zvislý strešný vtok TW 125 PVC S s integrovanou PVC manžetou</t>
  </si>
  <si>
    <t>-2045075875</t>
  </si>
  <si>
    <t>49</t>
  </si>
  <si>
    <t>2810311620</t>
  </si>
  <si>
    <t>Chrlič TWC 75 PVC s integrovanou PVC manžetou</t>
  </si>
  <si>
    <t>-910857393</t>
  </si>
  <si>
    <t>50</t>
  </si>
  <si>
    <t>311690001000.S</t>
  </si>
  <si>
    <t>Rozperný nit 6x30 mm do betónu, hliníkový</t>
  </si>
  <si>
    <t>-625114680</t>
  </si>
  <si>
    <t>51</t>
  </si>
  <si>
    <t>712990040.S</t>
  </si>
  <si>
    <t>Položenie geotextílie vodorovne alebo zvislo na strechy ploché do 10°</t>
  </si>
  <si>
    <t>-1364128515</t>
  </si>
  <si>
    <t>52</t>
  </si>
  <si>
    <t>693110004500.S</t>
  </si>
  <si>
    <t>Geotextília polypropylénová netkaná 300 g/m2</t>
  </si>
  <si>
    <t>362203454</t>
  </si>
  <si>
    <t>53</t>
  </si>
  <si>
    <t>71299.1</t>
  </si>
  <si>
    <t>Predpestovaný rozchodníkový koberec SEDUM hr. 30 mm / štrkový zásyp 60 mm</t>
  </si>
  <si>
    <t>-1692783810</t>
  </si>
  <si>
    <t>54</t>
  </si>
  <si>
    <t>71299.2</t>
  </si>
  <si>
    <t>Extenzívny strešný substrát hr. 30 mm</t>
  </si>
  <si>
    <t>1792374901</t>
  </si>
  <si>
    <t>55</t>
  </si>
  <si>
    <t>71299.3</t>
  </si>
  <si>
    <t>Hydroakumulačná doska z hydrofilnej vaty ISOVER FLORA hr. 50 mm, vodná kapacita 92,7%</t>
  </si>
  <si>
    <t>1072586906</t>
  </si>
  <si>
    <t>56</t>
  </si>
  <si>
    <t>71299.4</t>
  </si>
  <si>
    <t>Drenážna doska PLATON DE 25 Xtra , výška nopu 21 mm, skladová kapacita vody 8,4 l/m2</t>
  </si>
  <si>
    <t>-1857952534</t>
  </si>
  <si>
    <t>57</t>
  </si>
  <si>
    <t>71299.5</t>
  </si>
  <si>
    <t>Ochranná geotextília minimálne 300 g/m2</t>
  </si>
  <si>
    <t>1396765577</t>
  </si>
  <si>
    <t>58</t>
  </si>
  <si>
    <t>71299.6</t>
  </si>
  <si>
    <t>Hydroizolačné súvrstvie proti prerastaniu koreňov hr. min. 1,8 mm</t>
  </si>
  <si>
    <t>-1696348854</t>
  </si>
  <si>
    <t>59</t>
  </si>
  <si>
    <t>71299.7</t>
  </si>
  <si>
    <t>Vodivá separácia Controfoil</t>
  </si>
  <si>
    <t>2003661945</t>
  </si>
  <si>
    <t>60</t>
  </si>
  <si>
    <t>71299.8</t>
  </si>
  <si>
    <t>Poistná parozábrana PE fólia REWAFOL BAU 200 hr. 0,2 mm</t>
  </si>
  <si>
    <t>255336806</t>
  </si>
  <si>
    <t>61</t>
  </si>
  <si>
    <t>6937100001</t>
  </si>
  <si>
    <t xml:space="preserve">Dodanie a inštalácia istiacích bodov na existujúcu strešnú krytinu ( pod zelenú plochu alebo zasyp) Bez zásahu do skladby strechy (Pred zasypom)  </t>
  </si>
  <si>
    <t>2022850704</t>
  </si>
  <si>
    <t>62</t>
  </si>
  <si>
    <t>6937100001.1</t>
  </si>
  <si>
    <t xml:space="preserve">Dodanie a inštalácia istiacého systému FALLPROTEC Horizontál na trapéz </t>
  </si>
  <si>
    <t>-1318369313</t>
  </si>
  <si>
    <t>63</t>
  </si>
  <si>
    <t>7674241199</t>
  </si>
  <si>
    <t>Osadenie revíznej/inšpekčnej šachty</t>
  </si>
  <si>
    <t>-378547045</t>
  </si>
  <si>
    <t>64</t>
  </si>
  <si>
    <t>6937100002</t>
  </si>
  <si>
    <t>Dodávka revíznej/inšpekčnej šachty FSK 37 s dopravou</t>
  </si>
  <si>
    <t>-110684495</t>
  </si>
  <si>
    <t>65</t>
  </si>
  <si>
    <t>7674241199.1</t>
  </si>
  <si>
    <t>Osadenie L hliníkových profilov Optigrun ZP 100 dierovaná</t>
  </si>
  <si>
    <t>-1233705719</t>
  </si>
  <si>
    <t>66</t>
  </si>
  <si>
    <t>6937100003</t>
  </si>
  <si>
    <t>Dodávka L hliníkových profilov Optigrun ZP 100 dierovaná s dopravou</t>
  </si>
  <si>
    <t>1391202044</t>
  </si>
  <si>
    <t>67</t>
  </si>
  <si>
    <t>6937100004</t>
  </si>
  <si>
    <t>Dodávka spojovacieho prvku L hliníkových profilov Optigrun ZP 100 dierovaná s dopravou</t>
  </si>
  <si>
    <t>153188332</t>
  </si>
  <si>
    <t>68</t>
  </si>
  <si>
    <t>6937100005</t>
  </si>
  <si>
    <t>Dodávka rohového elementu L hliníkových profilov Optigrun ZP 100 dierovaná s dopravou</t>
  </si>
  <si>
    <t>-683839486</t>
  </si>
  <si>
    <t>69</t>
  </si>
  <si>
    <t>7674241199.2</t>
  </si>
  <si>
    <t>Štrkový oddeľovací lem hr. 100 mm - pri okraji atiky a strešných vpustoch vrátane dopravy</t>
  </si>
  <si>
    <t>-240062242</t>
  </si>
  <si>
    <t>70</t>
  </si>
  <si>
    <t>6937100006</t>
  </si>
  <si>
    <t>Kamenivo riečne fr. 16/22 s dopravou</t>
  </si>
  <si>
    <t>402622434</t>
  </si>
  <si>
    <t>71</t>
  </si>
  <si>
    <t>712991040.S</t>
  </si>
  <si>
    <t>Montáž podkladnej konštrukcie z OSB dosiek na atike šírky 411 - 620 mm pod klampiarske konštrukcie</t>
  </si>
  <si>
    <t>-1112768159</t>
  </si>
  <si>
    <t>72</t>
  </si>
  <si>
    <t>-609111783</t>
  </si>
  <si>
    <t>73</t>
  </si>
  <si>
    <t>607260000300.S</t>
  </si>
  <si>
    <t>Doska OSB nebrúsená hr. 18 mm</t>
  </si>
  <si>
    <t>1182545257</t>
  </si>
  <si>
    <t>74</t>
  </si>
  <si>
    <t>998712201.S</t>
  </si>
  <si>
    <t>Presun hmôt pre izoláciu povlakovej krytiny v objektoch výšky do 6 m</t>
  </si>
  <si>
    <t>795796411</t>
  </si>
  <si>
    <t>713</t>
  </si>
  <si>
    <t>Izolácie tepelné</t>
  </si>
  <si>
    <t>75</t>
  </si>
  <si>
    <t>713122111.S</t>
  </si>
  <si>
    <t>Montáž tepelnej izolácie podláh polystyrénom, kladeným voľne v jednej vrstve</t>
  </si>
  <si>
    <t>649225971</t>
  </si>
  <si>
    <t>76</t>
  </si>
  <si>
    <t>283720007800</t>
  </si>
  <si>
    <t>Doska EPS 100S hr. 60 mm, na zateplenie podláh a plochých striech, ISOVER</t>
  </si>
  <si>
    <t>-1498119327</t>
  </si>
  <si>
    <t>77</t>
  </si>
  <si>
    <t>283720007500</t>
  </si>
  <si>
    <t>Doska EPS 100S hr. 30 mm, na zateplenie podláh a plochých striech, ISOVER</t>
  </si>
  <si>
    <t>-1218020477</t>
  </si>
  <si>
    <t>78</t>
  </si>
  <si>
    <t>713122121.S</t>
  </si>
  <si>
    <t>Montáž tepelnej izolácie podláh polystyrénom, kladeným voľne v dvoch vrstvách</t>
  </si>
  <si>
    <t>-902715466</t>
  </si>
  <si>
    <t>79</t>
  </si>
  <si>
    <t>283720007700</t>
  </si>
  <si>
    <t>Doska EPS 100S hr. 50 mm, na zateplenie podláh a plochých striech, ISOVER</t>
  </si>
  <si>
    <t>890689644</t>
  </si>
  <si>
    <t>80</t>
  </si>
  <si>
    <t>283720007600</t>
  </si>
  <si>
    <t>Doska EPS 100S hr. 40 mm, na zateplenie podláh a plochých striech, ISOVER</t>
  </si>
  <si>
    <t>-1735533513</t>
  </si>
  <si>
    <t>81</t>
  </si>
  <si>
    <t>713131143r</t>
  </si>
  <si>
    <t>Montáž parotesnej fólie nad podhľad SDK</t>
  </si>
  <si>
    <t>-297496825</t>
  </si>
  <si>
    <t>82</t>
  </si>
  <si>
    <t>283230006700</t>
  </si>
  <si>
    <t>Parotesné zábrany DELTA-REFLEX, š. 1,5 m, hliníková vrstva uložená medzi vysoko transparentnou PES fóliou a PE fóliou s vystužujúcou mriežkou (180g/m2), DORKEN</t>
  </si>
  <si>
    <t>715530141</t>
  </si>
  <si>
    <t>83</t>
  </si>
  <si>
    <t>713131143r1</t>
  </si>
  <si>
    <t>Montáž parotesnej fólie na plochú strechu</t>
  </si>
  <si>
    <t>927016252</t>
  </si>
  <si>
    <t>84</t>
  </si>
  <si>
    <t>283230007150.S</t>
  </si>
  <si>
    <t xml:space="preserve">Parozábrana špeciálna, PE fólia  </t>
  </si>
  <si>
    <t>1817712612</t>
  </si>
  <si>
    <t>85</t>
  </si>
  <si>
    <t>713132216.S</t>
  </si>
  <si>
    <t>Montáž tepelnej izolácie podzemných stien a základov XPS použité ako stratené debnenie</t>
  </si>
  <si>
    <t>-1489332398</t>
  </si>
  <si>
    <t>86</t>
  </si>
  <si>
    <t>283750004100.S</t>
  </si>
  <si>
    <t>Doska XPS 700 hr. 200 mm, pre extrémne zaťaženie, parkoviská, haly</t>
  </si>
  <si>
    <t>1205769769</t>
  </si>
  <si>
    <t>87</t>
  </si>
  <si>
    <t>713141250.S</t>
  </si>
  <si>
    <t>Montáž tepelnej izolácie striech plochých do 10° minerálnou vlnou, dvojvrstvová kladenými voľne</t>
  </si>
  <si>
    <t>-1624955368</t>
  </si>
  <si>
    <t>88</t>
  </si>
  <si>
    <t>631440033.1</t>
  </si>
  <si>
    <t>Doska z minerálnej vlny hr. 260 mm</t>
  </si>
  <si>
    <t>-765058945</t>
  </si>
  <si>
    <t>89</t>
  </si>
  <si>
    <t>631440033.2</t>
  </si>
  <si>
    <t xml:space="preserve">Doska z minerálnej vlny hr.  80 mm </t>
  </si>
  <si>
    <t>779963889</t>
  </si>
  <si>
    <t>90</t>
  </si>
  <si>
    <t>631440033.3</t>
  </si>
  <si>
    <t>Doska z minerálnej vlny  nábehové kliny</t>
  </si>
  <si>
    <t>-1341290690</t>
  </si>
  <si>
    <t>91</t>
  </si>
  <si>
    <t>713166720.S</t>
  </si>
  <si>
    <t>Tepelná fúkaná izolácia z minerálnej vlny λ=0,038 striech šikmých sklon do 30 stupňov hrúbky od 250 do 400 mm</t>
  </si>
  <si>
    <t>416066586</t>
  </si>
  <si>
    <t>92</t>
  </si>
  <si>
    <t>998713201.S</t>
  </si>
  <si>
    <t>Presun hmôt pre izolácie tepelné v objektoch výšky do 6 m</t>
  </si>
  <si>
    <t>791140131</t>
  </si>
  <si>
    <t>725</t>
  </si>
  <si>
    <t>Zdravotechnika - zariaďovacie predmety</t>
  </si>
  <si>
    <t>93</t>
  </si>
  <si>
    <t>725190005.S</t>
  </si>
  <si>
    <t>Dodávka a montáž pisoárovej deliacej steny keramickej</t>
  </si>
  <si>
    <t>-230761410</t>
  </si>
  <si>
    <t>94</t>
  </si>
  <si>
    <t>725190101.S</t>
  </si>
  <si>
    <t>Dodávka a montáž sanitárnej priečky z HPL dosiek na WC a prezliekacie kabíny/boxy pre vlhké priestory s nerezovým kovaním</t>
  </si>
  <si>
    <t>1125886858</t>
  </si>
  <si>
    <t>95</t>
  </si>
  <si>
    <t>72519.1</t>
  </si>
  <si>
    <t>Líniový polep</t>
  </si>
  <si>
    <t xml:space="preserve">m </t>
  </si>
  <si>
    <t>-1908067826</t>
  </si>
  <si>
    <t>96</t>
  </si>
  <si>
    <t>72519.2</t>
  </si>
  <si>
    <t>Polep na sklo mliečnou  fóliou</t>
  </si>
  <si>
    <t>55501486</t>
  </si>
  <si>
    <t>763</t>
  </si>
  <si>
    <t>Konštrukcie - drevostavby</t>
  </si>
  <si>
    <t>97</t>
  </si>
  <si>
    <t>763112334.S</t>
  </si>
  <si>
    <t>Priečka SDK hr. 200 mm, kca CW+UW 100, dvojito opláštená doskou impregnovanou H2 15 mm, TI 150 mm</t>
  </si>
  <si>
    <t>38330478</t>
  </si>
  <si>
    <t>98</t>
  </si>
  <si>
    <t>763115712.S</t>
  </si>
  <si>
    <t>Priečka SDK hr. 100 mm, kca CW+UW 50, dvojito opláštená doskou impregnovanou H2 2x12,5 mm, TI 50 mm</t>
  </si>
  <si>
    <t>1226035329</t>
  </si>
  <si>
    <t>763115714.S</t>
  </si>
  <si>
    <t>Priečka SDK hr. 150 mm, kca CW+UW 100, dvojito opláštená doskou impregnovanou H2 2x12,5 mm, TI 100 mm</t>
  </si>
  <si>
    <t>2118571337</t>
  </si>
  <si>
    <t>100</t>
  </si>
  <si>
    <t>763115714.S1</t>
  </si>
  <si>
    <t>Priečka SDK hr. 300 mm, kca CW+UW 100, dvojito opláštená doskou impregnovanou H2 2x12,5 mm, TI 200 mm</t>
  </si>
  <si>
    <t>368734073</t>
  </si>
  <si>
    <t>101</t>
  </si>
  <si>
    <t>763116860</t>
  </si>
  <si>
    <t>Priečka SDK Rigips hr. 100 mm dvojito opláštená doskami HABITO 12,5 + RB 12,5 mm s tep. izoláciou, CW 50, 3.40.04 HB</t>
  </si>
  <si>
    <t>-1950222488</t>
  </si>
  <si>
    <t>102</t>
  </si>
  <si>
    <t>763116862</t>
  </si>
  <si>
    <t>Priečka SDK Rigips hr. 150 mm dvojito opláštená doskami HABITO 12,5 + RB 12,5 mm s tep. izoláciou, CW 100, 3.40.06 HB</t>
  </si>
  <si>
    <t>1177638673</t>
  </si>
  <si>
    <t>103</t>
  </si>
  <si>
    <t>763122311.1</t>
  </si>
  <si>
    <t xml:space="preserve">Predsadená SDK stena - obklad vnútorných stien na oceľový rošt. dosky 2x HABITO hr. 12,5 mm  </t>
  </si>
  <si>
    <t>858394232</t>
  </si>
  <si>
    <t>104</t>
  </si>
  <si>
    <t>763137035.S1</t>
  </si>
  <si>
    <t>Nosná končtrukcia z PZ profilov T24 na závesy + doplnky</t>
  </si>
  <si>
    <t>kpl</t>
  </si>
  <si>
    <t>687345492</t>
  </si>
  <si>
    <t>105</t>
  </si>
  <si>
    <t>763137035.S2</t>
  </si>
  <si>
    <t>Kazeta 1200x600x25mm ,  hrúbka vlákna 1mm</t>
  </si>
  <si>
    <t>-663837630</t>
  </si>
  <si>
    <t>106</t>
  </si>
  <si>
    <t>763137035.S3</t>
  </si>
  <si>
    <t>Montáž</t>
  </si>
  <si>
    <t>-355051988</t>
  </si>
  <si>
    <t>182</t>
  </si>
  <si>
    <t>763182291.S</t>
  </si>
  <si>
    <t>Montáž zárubní oceľových ostatných pre SDK priečky výšky do 4,75 m jednokrídlových</t>
  </si>
  <si>
    <t>1486979908</t>
  </si>
  <si>
    <t>183</t>
  </si>
  <si>
    <t>553310012400.S1</t>
  </si>
  <si>
    <t xml:space="preserve">Zárubňa  pre sadrokartónové priečky  </t>
  </si>
  <si>
    <t>1349462698</t>
  </si>
  <si>
    <t>107</t>
  </si>
  <si>
    <t>998763401.S</t>
  </si>
  <si>
    <t>Presun hmôt pre sadrokartónové konštrukcie v stavbách (objektoch) výšky do 7 m</t>
  </si>
  <si>
    <t>281033477</t>
  </si>
  <si>
    <t>764</t>
  </si>
  <si>
    <t>Konštrukcie klampiarske</t>
  </si>
  <si>
    <t>108</t>
  </si>
  <si>
    <t>764331430.S</t>
  </si>
  <si>
    <t>Lemovanie z pozinkovaného farbeného PZf plechu,sokla r.š. 330 mm</t>
  </si>
  <si>
    <t>-146076991</t>
  </si>
  <si>
    <t>109</t>
  </si>
  <si>
    <t>764410430.S</t>
  </si>
  <si>
    <t>Oplechovanie parapetov z pozinkovaného farbeného PZf plechu, vrátane rohov r.š. 200 mm</t>
  </si>
  <si>
    <t>2135858209</t>
  </si>
  <si>
    <t>110</t>
  </si>
  <si>
    <t>764430440.S</t>
  </si>
  <si>
    <t>Oplechovanie muriva a atík z pozinkovaného farbeného PZf plechu, vrátane rohov r.š. 500 mm</t>
  </si>
  <si>
    <t>902003862</t>
  </si>
  <si>
    <t>111</t>
  </si>
  <si>
    <t>764430450.S</t>
  </si>
  <si>
    <t>Oplechovanie muriva a atík z pozinkovaného farbeného PZf plechu, vrátane rohov r.š. 600 mm</t>
  </si>
  <si>
    <t>354309407</t>
  </si>
  <si>
    <t>112</t>
  </si>
  <si>
    <t>764430450.S1</t>
  </si>
  <si>
    <t>Oplechovanie muriva a atík z pozinkovaného farbeného PZf plechu, vrátane rohov r.š. 650 mm</t>
  </si>
  <si>
    <t>-2087961813</t>
  </si>
  <si>
    <t>113</t>
  </si>
  <si>
    <t>998764201.S</t>
  </si>
  <si>
    <t>Presun hmôt pre konštrukcie klampiarske v objektoch výšky do 6 m</t>
  </si>
  <si>
    <t>1055305861</t>
  </si>
  <si>
    <t>766</t>
  </si>
  <si>
    <t>Konštrukcie stolárske</t>
  </si>
  <si>
    <t>184</t>
  </si>
  <si>
    <t>766662112.S</t>
  </si>
  <si>
    <t>Montáž dverového krídla otočného jednokrídlového poldrážkového, do existujúcej zárubne, vrátane kovania</t>
  </si>
  <si>
    <t>-1374672171</t>
  </si>
  <si>
    <t>185</t>
  </si>
  <si>
    <t>549150000600.S</t>
  </si>
  <si>
    <t>Kľučka dverová a rozeta 2x, nehrdzavejúca oceľ, povrch nerez brúsený</t>
  </si>
  <si>
    <t>-1316482716</t>
  </si>
  <si>
    <t>186</t>
  </si>
  <si>
    <t>611610001000.S1</t>
  </si>
  <si>
    <t>Dvere vnútorné jednokrídlové, výplň papierová voština, povrch CPL laminát, mechanicky odolné, presklené</t>
  </si>
  <si>
    <t>1494803724</t>
  </si>
  <si>
    <t>114</t>
  </si>
  <si>
    <t>766694111.S</t>
  </si>
  <si>
    <t xml:space="preserve">Montáž parapetnej dosky drevenej šírky do 300 mm </t>
  </si>
  <si>
    <t>-431176519</t>
  </si>
  <si>
    <t>115</t>
  </si>
  <si>
    <t>611550000100.S</t>
  </si>
  <si>
    <t>Parapetná doska vnútorná, šírka 200 mm, z drevotriesky laminovanej, farba biela</t>
  </si>
  <si>
    <t>-1668257234</t>
  </si>
  <si>
    <t>116</t>
  </si>
  <si>
    <t>998766201.S</t>
  </si>
  <si>
    <t>Presun hmot pre konštrukcie stolárske v objektoch výšky do 6 m</t>
  </si>
  <si>
    <t>-1713063221</t>
  </si>
  <si>
    <t>767</t>
  </si>
  <si>
    <t>Konštrukcie doplnkové kovové</t>
  </si>
  <si>
    <t>187</t>
  </si>
  <si>
    <t>767161110.1</t>
  </si>
  <si>
    <t>Dodávka a  montáž zábradlia rovného z rúrok, vrátane spodnej stavby</t>
  </si>
  <si>
    <t>1898921400</t>
  </si>
  <si>
    <t>117</t>
  </si>
  <si>
    <t>767393.1</t>
  </si>
  <si>
    <t>Montáž krytiny striech  - izoblok 100/20</t>
  </si>
  <si>
    <t>1689255253</t>
  </si>
  <si>
    <t>118</t>
  </si>
  <si>
    <t>767393.2</t>
  </si>
  <si>
    <t>Fasádny systém - Fasádny stenový panel 250/1000, vertikálne kladený, so šírkou špáry 25 mm, súčiniteľ prestupu tepla U = 0,15 W/m2K, s hrúbkou panela 250 mm. Modul panela 600,900,1000 mm. Požiarna odolnosť EI 90.Hmotnosť 33,7kg/m2</t>
  </si>
  <si>
    <t>-391333941</t>
  </si>
  <si>
    <t>119</t>
  </si>
  <si>
    <t>767393.3</t>
  </si>
  <si>
    <t xml:space="preserve"> Fasádny systém - Fasádny stenový panel 250/600, vertikálne kladený, so šírkou špáry 25 mm, súčiniteľ prestupu tepla U = 0,15 W/m2K, s hrúbkou panela 250 mm. Modul panela 600,900,1000 mm. Požiarna odolnosť EI 90.Hmotnosť 33,7kg/m2</t>
  </si>
  <si>
    <t>1374067347</t>
  </si>
  <si>
    <t>120</t>
  </si>
  <si>
    <t>767393.4</t>
  </si>
  <si>
    <t>Fasádny systém - Fasádny stenový panel 250/900, horizontálne kladený, so šírkou špáry 25 mm, súčiniteľ prestupu tepla U = 0,15 W/m2K, s hrúbkou panela 250 mm. Modul panela 600,900,1000 mm. Požiarna odolnosť EI 90.Hmotnosť 33,7kg/m1</t>
  </si>
  <si>
    <t>741642368</t>
  </si>
  <si>
    <t>121</t>
  </si>
  <si>
    <t>767393.5</t>
  </si>
  <si>
    <t xml:space="preserve"> Fasádny systém – raktifikácia FALS - profily 55/129/55/5; C15/55/120/55/15/1</t>
  </si>
  <si>
    <t>-911425040</t>
  </si>
  <si>
    <t>122</t>
  </si>
  <si>
    <t>767393.5.1</t>
  </si>
  <si>
    <t>Fasádny systém - raktifikácia okien, dverí - L profily 170/55/3</t>
  </si>
  <si>
    <t>-145015094</t>
  </si>
  <si>
    <t>123</t>
  </si>
  <si>
    <t>767393.6</t>
  </si>
  <si>
    <t xml:space="preserve">Fasádny systém - vertikálne kombinované rohové elementy </t>
  </si>
  <si>
    <t>-1774373689</t>
  </si>
  <si>
    <t>124</t>
  </si>
  <si>
    <t>767393.7</t>
  </si>
  <si>
    <t>1289444058</t>
  </si>
  <si>
    <t>125</t>
  </si>
  <si>
    <t>767393.8</t>
  </si>
  <si>
    <t xml:space="preserve">Fasádny systém - detail zapustených žalúzií pri horizontálnych paneloch </t>
  </si>
  <si>
    <t>-343915478</t>
  </si>
  <si>
    <t>126</t>
  </si>
  <si>
    <t>767393.9</t>
  </si>
  <si>
    <t xml:space="preserve">Fasádny systém - AL profily HF21, HF16,  HF17 - ostenie, parapety a nadpražia okien a dverí </t>
  </si>
  <si>
    <t>-284117656</t>
  </si>
  <si>
    <t>127</t>
  </si>
  <si>
    <t>767393.10</t>
  </si>
  <si>
    <t xml:space="preserve">Fasádny systém - doprava fasádneho systému na stavbu </t>
  </si>
  <si>
    <t>-1513308705</t>
  </si>
  <si>
    <t>128</t>
  </si>
  <si>
    <t>767393.11</t>
  </si>
  <si>
    <t xml:space="preserve">Fasádny systém - výrobná projektová dokumentácia </t>
  </si>
  <si>
    <t>-720474348</t>
  </si>
  <si>
    <t>129</t>
  </si>
  <si>
    <t>767393.12</t>
  </si>
  <si>
    <t>Fasádny systém - montáž</t>
  </si>
  <si>
    <t>591859065</t>
  </si>
  <si>
    <t>130</t>
  </si>
  <si>
    <t>767612110.S</t>
  </si>
  <si>
    <t>Montáž okien hliníkových s hydroizolačnými expanznými páskami (expanzná)</t>
  </si>
  <si>
    <t>923055753</t>
  </si>
  <si>
    <t>131</t>
  </si>
  <si>
    <t>283550011300.S</t>
  </si>
  <si>
    <t>Komprimovaná parotesná PUR expanzná páska 5-30x74 mm, pre okenné a fasádne konštrukcie</t>
  </si>
  <si>
    <t>-954278715</t>
  </si>
  <si>
    <t>132</t>
  </si>
  <si>
    <t>5534100910pc</t>
  </si>
  <si>
    <t>Okná hliníkové, izolačné trojsklo</t>
  </si>
  <si>
    <t>1749511896</t>
  </si>
  <si>
    <t>133</t>
  </si>
  <si>
    <t>767640020.S</t>
  </si>
  <si>
    <t>Montáž   hliníkových dverí s hydroizolačnými expanznými páskami (expanzná)</t>
  </si>
  <si>
    <t>1292514289</t>
  </si>
  <si>
    <t>134</t>
  </si>
  <si>
    <t>2041398506</t>
  </si>
  <si>
    <t>135</t>
  </si>
  <si>
    <t>5534100970pc</t>
  </si>
  <si>
    <t>Dvere hliníkové, izolačné trojsklo</t>
  </si>
  <si>
    <t>1333561689</t>
  </si>
  <si>
    <t>136</t>
  </si>
  <si>
    <t>5531.01</t>
  </si>
  <si>
    <t>Rámová priečka, rozmer 4,20 x 3,00 m, vrátane dvojkrídlových hliníkových dvojito presklených dverí 1800/2200 mm do AL zárubne s nadsvetlíkom - ZP/06</t>
  </si>
  <si>
    <t>-1319252602</t>
  </si>
  <si>
    <t>137</t>
  </si>
  <si>
    <t>5531.03-05</t>
  </si>
  <si>
    <t>Rámová priečka, rozmer 4,80 x 3,00 m, vrátane 1ks dvojkrídlových hliníkových dvojito presklených dverí 1800/2200 mm do AL zárubne s nadsvetlíkom - ZP/01</t>
  </si>
  <si>
    <t>1784698040</t>
  </si>
  <si>
    <t>138</t>
  </si>
  <si>
    <t>5531.06-08</t>
  </si>
  <si>
    <t>Rámová priečka, rozmer 4,80 x 3,00 m, vrátane 1ks dvojkrídlových hliníkových dvojito presklených dverí 1800/2200 mm do AL zárubne s nadsvetlíkom - ZP/02</t>
  </si>
  <si>
    <t>65176183</t>
  </si>
  <si>
    <t>139</t>
  </si>
  <si>
    <t>5531.09</t>
  </si>
  <si>
    <t>Rámová priečka, rozmer 2,45 x 2,00 m - ZP/10</t>
  </si>
  <si>
    <t>-663848067</t>
  </si>
  <si>
    <t>140</t>
  </si>
  <si>
    <t>5531.11</t>
  </si>
  <si>
    <t>Rámová priečka, rozmer 2,94 x 3,00 m, vrátane hliníkového dvojito preskleného krídla 800/2100 mm do AL zárubne s nadsvetlíkom -ZP/03</t>
  </si>
  <si>
    <t>199313245</t>
  </si>
  <si>
    <t>141</t>
  </si>
  <si>
    <t>5531.12</t>
  </si>
  <si>
    <t>Rámová priečka, rozmer 3,63 x 3,00 m, vrátane hliníkového dvojito preskleného krídla 800/2100 mm do AL zárubne s nadsvetlíkom - ZP/04</t>
  </si>
  <si>
    <t>-37228869</t>
  </si>
  <si>
    <t>142</t>
  </si>
  <si>
    <t>5531.32</t>
  </si>
  <si>
    <t>Rámová priečka, rozmer 4,30 x 3,00 m, vrátane dvojkrídlových hliníkových dvojito presklených dverí 1800/2200 mm do AL zárubne s nadsvetlíkom - ZP/05</t>
  </si>
  <si>
    <t>813713567</t>
  </si>
  <si>
    <t>143</t>
  </si>
  <si>
    <t>5531.33a</t>
  </si>
  <si>
    <t>Rámová priečka, rozmer 2,98 x 3,00 m, vrátane dvojkrídlových hliníkových dvojito presklených dverí 1800/2200 mm do AL zárubne s nadsvetlíkom - ZP/07</t>
  </si>
  <si>
    <t>1768291204</t>
  </si>
  <si>
    <t>144</t>
  </si>
  <si>
    <t>5531.34-36</t>
  </si>
  <si>
    <t>Rámová priečka, rozmer 4,00 x 3,00 m, vrátane 1ks hliníkového dvojito preskleného krídla 900/2200 mm do AL zárubne s nadsvetlíkom - ZP/09</t>
  </si>
  <si>
    <t>-1193908270</t>
  </si>
  <si>
    <t>145</t>
  </si>
  <si>
    <t>5531.33b</t>
  </si>
  <si>
    <t>Rámová priečka, rozmer 2,00 x 3,00 m - ZP/08</t>
  </si>
  <si>
    <t>379614251</t>
  </si>
  <si>
    <t>146</t>
  </si>
  <si>
    <t>5531.13 14 15 16 19</t>
  </si>
  <si>
    <t>Rámová priečka, rozmer 0,80 x 2,10 m, vrátane 1ks dreveného krídla 800/2100 mm do AL zárubne</t>
  </si>
  <si>
    <t>227117940</t>
  </si>
  <si>
    <t>147</t>
  </si>
  <si>
    <t>5531.09 10 18 17a 17</t>
  </si>
  <si>
    <t>Rámová priečka, rozmer 0,90 x 2,10 m, vrátane 1ks dreveného krídla 900/2100 mm do AL zárubne</t>
  </si>
  <si>
    <t>-658803836</t>
  </si>
  <si>
    <t>148</t>
  </si>
  <si>
    <t>5531.20 21</t>
  </si>
  <si>
    <t>Rámová priečka, rozmer 1,00 x 2,10 m, vrátane 1ks dreveného krídla 1000/2100 mm do AL</t>
  </si>
  <si>
    <t>1912384884</t>
  </si>
  <si>
    <t>149</t>
  </si>
  <si>
    <t>5531.40</t>
  </si>
  <si>
    <t>Doprava   pre vnútorné zasklené priečky a dvere</t>
  </si>
  <si>
    <t>815664461</t>
  </si>
  <si>
    <t>150</t>
  </si>
  <si>
    <t>767660111.S1</t>
  </si>
  <si>
    <t>Montáž hliníkovej vonkajšej žalúzie na stenu alebo ostenie</t>
  </si>
  <si>
    <t>1983589621</t>
  </si>
  <si>
    <t>151</t>
  </si>
  <si>
    <t>611530034000.S1</t>
  </si>
  <si>
    <t xml:space="preserve">Žalúzie exteriérové hliníkové  </t>
  </si>
  <si>
    <t>-692200488</t>
  </si>
  <si>
    <t>152</t>
  </si>
  <si>
    <t>998767201.S</t>
  </si>
  <si>
    <t>Presun hmôt pre kovové stavebné doplnkové konštrukcie v objektoch výšky do 6 m</t>
  </si>
  <si>
    <t>-641045839</t>
  </si>
  <si>
    <t>771</t>
  </si>
  <si>
    <t>Podlahy z dlaždíc</t>
  </si>
  <si>
    <t>153</t>
  </si>
  <si>
    <t>771541215.S</t>
  </si>
  <si>
    <t xml:space="preserve">Montáž podláh z dlaždíc gres kladených do tmelu flexibil. mrazuvzdorného, vrátane prechodových líšt </t>
  </si>
  <si>
    <t>-1170367795</t>
  </si>
  <si>
    <t>154</t>
  </si>
  <si>
    <t>597740001910.S</t>
  </si>
  <si>
    <t>Dlaždice keramické,  gresové neglazované</t>
  </si>
  <si>
    <t>802371400</t>
  </si>
  <si>
    <t>155</t>
  </si>
  <si>
    <t>998771201.S</t>
  </si>
  <si>
    <t>Presun hmôt pre podlahy z dlaždíc v objektoch výšky do 6m</t>
  </si>
  <si>
    <t>356717157</t>
  </si>
  <si>
    <t>776</t>
  </si>
  <si>
    <t>Podlahy povlakové</t>
  </si>
  <si>
    <t>156</t>
  </si>
  <si>
    <t>776411000.S</t>
  </si>
  <si>
    <t>Lepenie podlahových líšt soklových</t>
  </si>
  <si>
    <t>819249789</t>
  </si>
  <si>
    <t>157</t>
  </si>
  <si>
    <t>283410017900.S</t>
  </si>
  <si>
    <t>Soklová PVC lišta pre vloženie pásikov z PVC podlahoviny hrúbky do 5 mm</t>
  </si>
  <si>
    <t>-971862861</t>
  </si>
  <si>
    <t>158</t>
  </si>
  <si>
    <t>776521100.S</t>
  </si>
  <si>
    <t>Lepenie povlakových podláh z PVC homogénnych pásov</t>
  </si>
  <si>
    <t>79075689</t>
  </si>
  <si>
    <t>159</t>
  </si>
  <si>
    <t>284110001800</t>
  </si>
  <si>
    <t>Podlaha PVC homogénna, Primo Plus PUR, hrúbka 2 mm, trieda záťaže 43, SPOLTEX</t>
  </si>
  <si>
    <t>-540789953</t>
  </si>
  <si>
    <t>160</t>
  </si>
  <si>
    <t>776990105.S</t>
  </si>
  <si>
    <t>Vysávanie podkladu pred kladením povlakovýck podláh</t>
  </si>
  <si>
    <t>1218750913</t>
  </si>
  <si>
    <t>161</t>
  </si>
  <si>
    <t>776990110.S</t>
  </si>
  <si>
    <t>Penetrovanie podkladu pred kladením povlakových podláh</t>
  </si>
  <si>
    <t>226678380</t>
  </si>
  <si>
    <t>162</t>
  </si>
  <si>
    <t>776992125.S</t>
  </si>
  <si>
    <t>Vyspravenie podkladu nivelačnou stierkou hr. 3 mm</t>
  </si>
  <si>
    <t>682656078</t>
  </si>
  <si>
    <t>163</t>
  </si>
  <si>
    <t>998776201.S</t>
  </si>
  <si>
    <t>Presun hmôt pre podlahy povlakové v objektoch výšky do 6 m</t>
  </si>
  <si>
    <t>829147582</t>
  </si>
  <si>
    <t>777</t>
  </si>
  <si>
    <t>Podlahy syntetické</t>
  </si>
  <si>
    <t>164</t>
  </si>
  <si>
    <t>777110015.S</t>
  </si>
  <si>
    <t>Dekoratívna hladká epoxidová samonivelačná podlaha do interiéru, penetrácia, 1x stierka, piesok, farbivo, uzatvárací náter</t>
  </si>
  <si>
    <t>-1843350363</t>
  </si>
  <si>
    <t>165</t>
  </si>
  <si>
    <t>998777201.S</t>
  </si>
  <si>
    <t>Presun hmôt pre podlahy syntetické v objektoch výšky do 6 m</t>
  </si>
  <si>
    <t>-657481425</t>
  </si>
  <si>
    <t>781</t>
  </si>
  <si>
    <t>Obklady</t>
  </si>
  <si>
    <t>166</t>
  </si>
  <si>
    <t>781445122.S</t>
  </si>
  <si>
    <t xml:space="preserve">Montáž obkladov vnútor. stien z obkladačiek kladených do tmelu v obmedzenom priestore  </t>
  </si>
  <si>
    <t>-2056016858</t>
  </si>
  <si>
    <t>167</t>
  </si>
  <si>
    <t>597640001510.S</t>
  </si>
  <si>
    <t xml:space="preserve">Obkládačky keramické </t>
  </si>
  <si>
    <t>150356625</t>
  </si>
  <si>
    <t>168</t>
  </si>
  <si>
    <t>998781201.S</t>
  </si>
  <si>
    <t>Presun hmôt pre obklady keramické v objektoch výšky do 6 m</t>
  </si>
  <si>
    <t>1731832644</t>
  </si>
  <si>
    <t>784</t>
  </si>
  <si>
    <t>Maľby</t>
  </si>
  <si>
    <t>169</t>
  </si>
  <si>
    <t>784410100.S</t>
  </si>
  <si>
    <t>Penetrovanie jednonásobné jemnozrnných podkladov výšky do 3,80 m</t>
  </si>
  <si>
    <t>10108179</t>
  </si>
  <si>
    <t>170</t>
  </si>
  <si>
    <t>784452271.S</t>
  </si>
  <si>
    <t>Maľby z maliarskych zmesí na vodnej báze, ručne nanášané dvojnásobné základné na podklad jemnozrnný výšky do 3,80 m</t>
  </si>
  <si>
    <t>960587814</t>
  </si>
  <si>
    <t>Práce a dodávky M</t>
  </si>
  <si>
    <t>43-M</t>
  </si>
  <si>
    <t>Montáž oceľových konštrukcií</t>
  </si>
  <si>
    <t>171</t>
  </si>
  <si>
    <t>43061pc1.1</t>
  </si>
  <si>
    <t xml:space="preserve">Oceľová nosná a nenosná konštrukcia haly - montáž vrátane dopravy </t>
  </si>
  <si>
    <t>1291467264</t>
  </si>
  <si>
    <t>172</t>
  </si>
  <si>
    <t>43061pc1.2</t>
  </si>
  <si>
    <t xml:space="preserve">Oceľova nosná a nenosná konštrukcia haly - dodávka vrátane výrobnej dokumentácie  </t>
  </si>
  <si>
    <t>-1223911706</t>
  </si>
  <si>
    <t>173</t>
  </si>
  <si>
    <t>43061pc2</t>
  </si>
  <si>
    <t>Spojovací materiál</t>
  </si>
  <si>
    <t>-1392430480</t>
  </si>
  <si>
    <t>174</t>
  </si>
  <si>
    <t>43061pc4.1</t>
  </si>
  <si>
    <t xml:space="preserve">Strešný plášť s podhľadom SO 01  - montáž  </t>
  </si>
  <si>
    <t>-1632496027</t>
  </si>
  <si>
    <t>175</t>
  </si>
  <si>
    <t>43061pc4.2</t>
  </si>
  <si>
    <t>Strešný plášť s podhľadom SO 01  -dodávka vrátane dopravy</t>
  </si>
  <si>
    <t>-484613714</t>
  </si>
  <si>
    <t>176</t>
  </si>
  <si>
    <t>43061pc5.1</t>
  </si>
  <si>
    <t>Strešný plášť  SO 02 + 03 - vysoký trapézový plech - montáž</t>
  </si>
  <si>
    <t>68732958</t>
  </si>
  <si>
    <t>177</t>
  </si>
  <si>
    <t>43061pc5.2</t>
  </si>
  <si>
    <t>Strešný plášť  SO 02 + 03 - vysoký trapézový plech - dodávka vrátane dopravy</t>
  </si>
  <si>
    <t>1875543930</t>
  </si>
  <si>
    <t>178</t>
  </si>
  <si>
    <t>43061pc6</t>
  </si>
  <si>
    <t>Odkvapy a zvody   SO 01</t>
  </si>
  <si>
    <t>-230068728</t>
  </si>
  <si>
    <t>179</t>
  </si>
  <si>
    <t>43061pc8</t>
  </si>
  <si>
    <t>Rebrík pre údržbu strechy</t>
  </si>
  <si>
    <t>-1855262672</t>
  </si>
  <si>
    <t>180</t>
  </si>
  <si>
    <t>43061pc11</t>
  </si>
  <si>
    <t>Geodet - zameranie</t>
  </si>
  <si>
    <t>-1873793469</t>
  </si>
  <si>
    <t>181</t>
  </si>
  <si>
    <t>43061pc12</t>
  </si>
  <si>
    <t>Odpady - likvidácia</t>
  </si>
  <si>
    <t>-187334227</t>
  </si>
  <si>
    <t>02 - VZT</t>
  </si>
  <si>
    <t>0001 - Zariadenie č.1 - Vetranie učební</t>
  </si>
  <si>
    <t>0002 - Zariadenie č.2 - Vetranie dielní</t>
  </si>
  <si>
    <t>0003 - Zariadenie č.3 - Vetranie hygienických zariadení</t>
  </si>
  <si>
    <t>0004 - Zariadenie č.4- Vetranie technických miestností</t>
  </si>
  <si>
    <t>0005 - Ostatné</t>
  </si>
  <si>
    <t>0001</t>
  </si>
  <si>
    <t>Zariadenie č.1 - Vetranie učební</t>
  </si>
  <si>
    <t>1.01</t>
  </si>
  <si>
    <t>Kompaktná rekuperačná jednotka ležatá-na strechu vrátane MaR. PRÍVODNÁ ČASŤ: tlmiaca manžeta, uzatváracia klapka, filter prívodný F7, doskový rekuperátor s obtokom, prívodný ventilátor s EC motorom 6100 m3/h (300Pa), priamy výparník pre vykurovanie v zime</t>
  </si>
  <si>
    <t>Pol423</t>
  </si>
  <si>
    <t>napr.ROOFPACK-A-DUO-DV-H 6000 ver.2018 sestav</t>
  </si>
  <si>
    <t>Pol424</t>
  </si>
  <si>
    <t>napr.IAE DUO DV 6000 ver. 2018 (970x620) pruž</t>
  </si>
  <si>
    <t>Pol425</t>
  </si>
  <si>
    <t>napr.SF-P 300 sifon podtl.</t>
  </si>
  <si>
    <t>Pol426</t>
  </si>
  <si>
    <t>napr.Digireg-DXr-Defrost modul pro odtávání</t>
  </si>
  <si>
    <t>1.01a</t>
  </si>
  <si>
    <t>Kondenzačná jednotka 400V/50Hz; Qchl=12.1kW napr.UUD3.U30 (42)</t>
  </si>
  <si>
    <t>Pol427</t>
  </si>
  <si>
    <t>napr.AHU-ELDS_02 pro MOV a Modbus kom.modul</t>
  </si>
  <si>
    <t>Pol428</t>
  </si>
  <si>
    <t>napr.Modul Omezení Výkonu „MOV“</t>
  </si>
  <si>
    <t>1.02</t>
  </si>
  <si>
    <t>Regulačná klapka napr. TUNE-R-100-1-H</t>
  </si>
  <si>
    <t>1.03</t>
  </si>
  <si>
    <t>Regulačná klapka napr. TUNE-R-125-1-H</t>
  </si>
  <si>
    <t>1.04</t>
  </si>
  <si>
    <t>Regulačná klapka napr. TUNE-R-160-1-H</t>
  </si>
  <si>
    <t>1.05</t>
  </si>
  <si>
    <t>Regulačná klapka napr. TUNE-R-250-1-H</t>
  </si>
  <si>
    <t>1.06</t>
  </si>
  <si>
    <t>Tlmič hluku bunkový s potrubím napr. Greif 600x1000 /1000mm - 6ks buniek G200x500x1000.1</t>
  </si>
  <si>
    <t>1.07</t>
  </si>
  <si>
    <t>Tlmič hluku bunkový s potrubím napr. Greif 600x1000 /1500mm - 6ks buniek G200x500x1500.1</t>
  </si>
  <si>
    <t>1.08</t>
  </si>
  <si>
    <t>Tlmič hluku bunkový s potrubím napr. Greif 600x1000 /2000mm - 6ks buniek G200x500x2000.1</t>
  </si>
  <si>
    <t>1.09</t>
  </si>
  <si>
    <t>Šikmý kus so sitom 600x1000</t>
  </si>
  <si>
    <t>1.10</t>
  </si>
  <si>
    <t>Tanierový ventil odvodný napr. EFF-100-SW vrátane montážneho rámika</t>
  </si>
  <si>
    <t>1.11</t>
  </si>
  <si>
    <t>Tanierový ventil odvodný napr. EFF-125-SW vrátane montážneho rámika</t>
  </si>
  <si>
    <t>1.12</t>
  </si>
  <si>
    <t>Tanierový ventil odvodný napr. EFF-160-SW vrátane montážneho rámika</t>
  </si>
  <si>
    <t>1.13</t>
  </si>
  <si>
    <t>Tanierový ventil odvodný napr. EFF-200-SW vrátane montážneho rámika</t>
  </si>
  <si>
    <t>1.14</t>
  </si>
  <si>
    <t>Tanierový ventil prívodný napr. TFF-100-SW vrátane montážneho rámika</t>
  </si>
  <si>
    <t>1.15</t>
  </si>
  <si>
    <t>Tanierový ventil prívodný napr. TFF-160-SW vrátane montážneho rámika</t>
  </si>
  <si>
    <t>1.16</t>
  </si>
  <si>
    <t>Tanierový ventil prívodný napr. TFF-200-SW vrátane montážneho rámika</t>
  </si>
  <si>
    <t>1.17</t>
  </si>
  <si>
    <t>Vírivý anemostat odvodný s pretlakovou komorou napr. VVKR-A-S-600-24-B-SW+PB-VVK-S-600-200-E-H-D1-J</t>
  </si>
  <si>
    <t>1.18</t>
  </si>
  <si>
    <t>Vírivý anemostat odvodný s pretlakovou komorou napr. VVKR-A-S-600-40-B-SW+PB-VVK-S-600-200-E-H-D1-J</t>
  </si>
  <si>
    <t>1.19</t>
  </si>
  <si>
    <t>Vírivý anemostat odvodný s pretlakovou komorou napr. VVKR-A-S-600-48-B-SW+PB-VVK-S-600-200-E-H-D1-J</t>
  </si>
  <si>
    <t>1.20</t>
  </si>
  <si>
    <t>Vírivý anemostat prívodný s pretlakovou komorou napr. VVKR-A-S-600-24-B-SW+PB-VVK-S-600-200-S-H-D1-J</t>
  </si>
  <si>
    <t>1.21</t>
  </si>
  <si>
    <t>Vírivý anemostat prívodný s pretlakovou komorou napr. VVKR-A-S-600-40-B-SW+PB-VVK-S-600-200-S-H-D1-J</t>
  </si>
  <si>
    <t>1.22</t>
  </si>
  <si>
    <t>Vírivý anemostat prívodný s pretlakovou komorou napr. VVKR-A-S-600-48-B-SW+PB-VVK-S-600-200-S-H-D1-J</t>
  </si>
  <si>
    <t>-</t>
  </si>
  <si>
    <t>Spiro potrubie Φ100</t>
  </si>
  <si>
    <t>bm</t>
  </si>
  <si>
    <t>-.1</t>
  </si>
  <si>
    <t>Spiro potrubie Φ125</t>
  </si>
  <si>
    <t>-.2</t>
  </si>
  <si>
    <t>Spiro potrubie Φ160</t>
  </si>
  <si>
    <t>-.3</t>
  </si>
  <si>
    <t>Spiro potrubie Φ200</t>
  </si>
  <si>
    <t>-.4</t>
  </si>
  <si>
    <t>Spiro potrubie Φ225</t>
  </si>
  <si>
    <t>-.5</t>
  </si>
  <si>
    <t>Spiro potrubie Φ250</t>
  </si>
  <si>
    <t>-.6</t>
  </si>
  <si>
    <t>Tvarovky Spiro potrubia Φ100</t>
  </si>
  <si>
    <t>-.7</t>
  </si>
  <si>
    <t>Tvarovky Spiro potrubia Φ125</t>
  </si>
  <si>
    <t>-.8</t>
  </si>
  <si>
    <t>Tvarovky Spiro potrubia Φ160</t>
  </si>
  <si>
    <t>-.9</t>
  </si>
  <si>
    <t>Tvarovky Spiro potrubia Φ200</t>
  </si>
  <si>
    <t>-.10</t>
  </si>
  <si>
    <t>Tvarovky Spiro potrubia Φ225</t>
  </si>
  <si>
    <t>-.11</t>
  </si>
  <si>
    <t>Tvarovky Spiro potrubia Φ250</t>
  </si>
  <si>
    <t>-.12</t>
  </si>
  <si>
    <t>Štvorhranné potrubie sk.1 do obvodu 1000 mm</t>
  </si>
  <si>
    <t>-.13</t>
  </si>
  <si>
    <t>Štvorhranné potrubie sk.1 do obvodu 1260 mm</t>
  </si>
  <si>
    <t>-.14</t>
  </si>
  <si>
    <t>Štvorhranné potrubie sk.1 do obvodu 1420 mm</t>
  </si>
  <si>
    <t>-.15</t>
  </si>
  <si>
    <t>Štvorhranné potrubie sk.1 do obvodu 1600 mm</t>
  </si>
  <si>
    <t>-.16</t>
  </si>
  <si>
    <t>Štvorhranné potrubie sk.1 do obvodu 1800 mm</t>
  </si>
  <si>
    <t>-.17</t>
  </si>
  <si>
    <t>Štvorhranné potrubie sk.1 do obvodu 2000 mm</t>
  </si>
  <si>
    <t>-.18</t>
  </si>
  <si>
    <t>Štvorhranné potrubie sk.1 do obvodu 2240 mm</t>
  </si>
  <si>
    <t>-.19</t>
  </si>
  <si>
    <t>Štvorhranné potrubie sk.1 do obvodu 3200 mm</t>
  </si>
  <si>
    <t>-.20</t>
  </si>
  <si>
    <t>Tvarovky do štvorhranného potrubia sk.1 do obvodu 1000 mm</t>
  </si>
  <si>
    <t>-.21</t>
  </si>
  <si>
    <t>Tvarovky do štvorhranného potrubia sk.1 do obvodu 1260 mm</t>
  </si>
  <si>
    <t>-.22</t>
  </si>
  <si>
    <t>Tvarovky do štvorhranného potrubia sk.1 do obvodu 1420 mm</t>
  </si>
  <si>
    <t>-.23</t>
  </si>
  <si>
    <t>Tvarovky do štvorhranného potrubia sk.1 do obvodu 1600 mm</t>
  </si>
  <si>
    <t>-.24</t>
  </si>
  <si>
    <t>Tvarovky do štvorhranného potrubia sk.1 do obvodu 1800 mm</t>
  </si>
  <si>
    <t>-.25</t>
  </si>
  <si>
    <t>Tvarovky do štvorhranného potrubia sk.1 do obvodu 2000 mm</t>
  </si>
  <si>
    <t>-.26</t>
  </si>
  <si>
    <t>Tvarovky do štvorhranného potrubia sk.1 do obvodu 2240 mm</t>
  </si>
  <si>
    <t>-.27</t>
  </si>
  <si>
    <t>Tvarovky do štvorhranného potrubia sk.1 do obvodu 3200 mm</t>
  </si>
  <si>
    <t>-.28</t>
  </si>
  <si>
    <t>Dvojica izolovaného Cu potrubia 9.52/15.88mm vrátane komunikačnej kabeláže</t>
  </si>
  <si>
    <t>-.29</t>
  </si>
  <si>
    <t>Kaučuková tepelná izolácia do exteriéru s hliníkovou vrstvou odolnou UV žiareniu napr. K-FLEX AL CLAD hrúbky 50mm- prívodné a odvodné potrubie v exteriéri</t>
  </si>
  <si>
    <t>-.30</t>
  </si>
  <si>
    <t>Samolepiaca, kaučuková tepelná izolácia s fóliou hrúbky 30mm napr. K-FLEX H DUCT - prívodné a odvodné potrubie vedené v podkrovnom priestore</t>
  </si>
  <si>
    <t>-.31</t>
  </si>
  <si>
    <t>Strešný prechod izolovaný do otvoru 780x600mm</t>
  </si>
  <si>
    <t>-.321</t>
  </si>
  <si>
    <t>Montážny, závesný, spojovací a tesniaci materiál, certifikovaný systém</t>
  </si>
  <si>
    <t>-.331</t>
  </si>
  <si>
    <t>Montáž Komplexné uvedenie do prevádzky Vyregulovanie distribúcie privádzaného a odvádzaného vzduchu Vykonanie všetkých skúšok</t>
  </si>
  <si>
    <t>hod</t>
  </si>
  <si>
    <t>0002</t>
  </si>
  <si>
    <t>Zariadenie č.2 - Vetranie dielní</t>
  </si>
  <si>
    <t>2.01</t>
  </si>
  <si>
    <t>Kompaktná rekuperačná jednotka ležatá-na strechu vrátane MaR. PRÍVODNÁ ČASŤ: tlmiaca manžeta, uzatváracia klapka, filter prívodný F7, doskový rekuperátor s obtokom, prívodný ventilátor s EC motorom 3150 m3/h (300Pa), priamy výparník pre vykurovanie v zime</t>
  </si>
  <si>
    <t>Pol429</t>
  </si>
  <si>
    <t>napr.ROOFPACK-A-DUO-DV-H 3000 ver.2018 sestav</t>
  </si>
  <si>
    <t>Pol430</t>
  </si>
  <si>
    <t>napr.IAE DUO DV 3000 ver. 2018 (470x620) pruž</t>
  </si>
  <si>
    <t>2.01a</t>
  </si>
  <si>
    <t>Kondenzačná jednotka 230V/50Hz; Qchl=6.8kW napr.UUC1.U40 (24)</t>
  </si>
  <si>
    <t>2.02</t>
  </si>
  <si>
    <t>2.03</t>
  </si>
  <si>
    <t>Tlmič hluku bunkový s potrubím napr. Greif 800x500 /1000mm - 4ks buniek G200x500x1000.1</t>
  </si>
  <si>
    <t>2.04</t>
  </si>
  <si>
    <t>Tlmič hluku bunkový s potrubím napr. Greif 800x500 /1500mm - 4ks buniek G200x500x1500.1</t>
  </si>
  <si>
    <t>2.05</t>
  </si>
  <si>
    <t>Tlmič hluku bunkový s potrubím napr. Greif 800x500 /2000mm - 4ks buniek G200x500x2000.1</t>
  </si>
  <si>
    <t>2.06</t>
  </si>
  <si>
    <t>Šikmý kus so sitom 500x800</t>
  </si>
  <si>
    <t>2.07</t>
  </si>
  <si>
    <t>Tanierový ventil odvodný napr. EFF-125-SW</t>
  </si>
  <si>
    <t>2.08</t>
  </si>
  <si>
    <t>Tanierový ventil odvodný napr. EFF-200-SW</t>
  </si>
  <si>
    <t>2.09</t>
  </si>
  <si>
    <t>Tanierový ventil prívodný napr. TFF-125-SW</t>
  </si>
  <si>
    <t>2.10</t>
  </si>
  <si>
    <t>Tanierový ventil prívodný napr. TFF-200-SW</t>
  </si>
  <si>
    <t>2.11</t>
  </si>
  <si>
    <t>2.12</t>
  </si>
  <si>
    <t>2.13</t>
  </si>
  <si>
    <t>2.14</t>
  </si>
  <si>
    <t>2.15</t>
  </si>
  <si>
    <t>2.16</t>
  </si>
  <si>
    <t>2.17</t>
  </si>
  <si>
    <t>Regulačná klapka do kruhové potrubia Φ160 s prípravou pre servopohon napr.TUNE-R-160-3-M0</t>
  </si>
  <si>
    <t>2.18</t>
  </si>
  <si>
    <t>Regulačná klapka do kruhové potrubia Φ200 s prípravou pre servopohon napr.TUNE-R-200-3-M0</t>
  </si>
  <si>
    <t>2.19</t>
  </si>
  <si>
    <t>Regulačná klapka do kruhové potrubia Φ250 s prípravou pre servopohon napr.TUNE-R-250-3-M0</t>
  </si>
  <si>
    <t>188</t>
  </si>
  <si>
    <t>190</t>
  </si>
  <si>
    <t>192</t>
  </si>
  <si>
    <t>194</t>
  </si>
  <si>
    <t>196</t>
  </si>
  <si>
    <t>198</t>
  </si>
  <si>
    <t>200</t>
  </si>
  <si>
    <t>202</t>
  </si>
  <si>
    <t>204</t>
  </si>
  <si>
    <t>206</t>
  </si>
  <si>
    <t>208</t>
  </si>
  <si>
    <t>210</t>
  </si>
  <si>
    <t>212</t>
  </si>
  <si>
    <t>214</t>
  </si>
  <si>
    <t>216</t>
  </si>
  <si>
    <t>-.37</t>
  </si>
  <si>
    <t>Štvorhranné potrubie sk.1 do obvodu 2840 mm</t>
  </si>
  <si>
    <t>218</t>
  </si>
  <si>
    <t>220</t>
  </si>
  <si>
    <t>222</t>
  </si>
  <si>
    <t>224</t>
  </si>
  <si>
    <t>226</t>
  </si>
  <si>
    <t>228</t>
  </si>
  <si>
    <t>230</t>
  </si>
  <si>
    <t>-.38</t>
  </si>
  <si>
    <t>Tvarovky do štvorhranného potrubia sk.1 do obvodu 2840 mm</t>
  </si>
  <si>
    <t>232</t>
  </si>
  <si>
    <t>234</t>
  </si>
  <si>
    <t>236</t>
  </si>
  <si>
    <t>238</t>
  </si>
  <si>
    <t>-.39</t>
  </si>
  <si>
    <t>Strešný prechod izolovaný do otvoru 500x600mm</t>
  </si>
  <si>
    <t>240</t>
  </si>
  <si>
    <t>-.322</t>
  </si>
  <si>
    <t>242</t>
  </si>
  <si>
    <t>-.332</t>
  </si>
  <si>
    <t>244</t>
  </si>
  <si>
    <t>0003</t>
  </si>
  <si>
    <t>Zariadenie č.3 - Vetranie hygienických zariadení</t>
  </si>
  <si>
    <t>3.01</t>
  </si>
  <si>
    <t>Ventilátor do kruhového potrubia, 80m3/h / 100Pa, 230V/50Hz napr. Mixvent TD-350/125 T</t>
  </si>
  <si>
    <t>252</t>
  </si>
  <si>
    <t>Pol431</t>
  </si>
  <si>
    <t>napr.MAA 125/600 tlmič</t>
  </si>
  <si>
    <t>254</t>
  </si>
  <si>
    <t>Pol432</t>
  </si>
  <si>
    <t>napr.RSK 125 spätná klapka</t>
  </si>
  <si>
    <t>256</t>
  </si>
  <si>
    <t>3.02</t>
  </si>
  <si>
    <t>Ventilátor do kruhového potrubia, 275m3/h / 170Pa, 230V/50Hz napr. Mixvent TD-500/160 T</t>
  </si>
  <si>
    <t>258</t>
  </si>
  <si>
    <t>Pol433</t>
  </si>
  <si>
    <t>napr.MAA 160/600 tlmič</t>
  </si>
  <si>
    <t>260</t>
  </si>
  <si>
    <t>Pol434</t>
  </si>
  <si>
    <t>napr.RSK 160 spätná klapka</t>
  </si>
  <si>
    <t>262</t>
  </si>
  <si>
    <t>3.03</t>
  </si>
  <si>
    <t>Ventilátor do kruhového potrubia, 130m3/h / 170Pa, 230V/50Hz napr. Mixvent TD-500/160 T</t>
  </si>
  <si>
    <t>264</t>
  </si>
  <si>
    <t>266</t>
  </si>
  <si>
    <t>268</t>
  </si>
  <si>
    <t>3.04</t>
  </si>
  <si>
    <t>Ventilátor do kruhového potrubia, 380m3/h / 170Pa, 230V/50Hz napr. Mixvent TD-500/160 T</t>
  </si>
  <si>
    <t>270</t>
  </si>
  <si>
    <t>272</t>
  </si>
  <si>
    <t>274</t>
  </si>
  <si>
    <t>3.05</t>
  </si>
  <si>
    <t>Strešná výfuková hlavica Ø100</t>
  </si>
  <si>
    <t>276</t>
  </si>
  <si>
    <t>3.06</t>
  </si>
  <si>
    <t>Strešná výfuková hlavica Ø125</t>
  </si>
  <si>
    <t>278</t>
  </si>
  <si>
    <t>3.07</t>
  </si>
  <si>
    <t>Strešná výfuková hlavica Ø160</t>
  </si>
  <si>
    <t>280</t>
  </si>
  <si>
    <t>3.08</t>
  </si>
  <si>
    <t>282</t>
  </si>
  <si>
    <t>3.09</t>
  </si>
  <si>
    <t>284</t>
  </si>
  <si>
    <t>3.10</t>
  </si>
  <si>
    <t>286</t>
  </si>
  <si>
    <t>288</t>
  </si>
  <si>
    <t>290</t>
  </si>
  <si>
    <t>292</t>
  </si>
  <si>
    <t>294</t>
  </si>
  <si>
    <t>296</t>
  </si>
  <si>
    <t>298</t>
  </si>
  <si>
    <t>-.40</t>
  </si>
  <si>
    <t>Samolepiaca, kaučuková tepelná izolácia s fóliou hrúbky 30mm napr. K-FLEX H DUCT - potrubie v dĺžke 1m pod zaústením do strechy</t>
  </si>
  <si>
    <t>300</t>
  </si>
  <si>
    <t>-.41</t>
  </si>
  <si>
    <t>Strešný prechod izolovaný do otvoru Ø260</t>
  </si>
  <si>
    <t>302</t>
  </si>
  <si>
    <t>-.32</t>
  </si>
  <si>
    <t>304</t>
  </si>
  <si>
    <t>-.33</t>
  </si>
  <si>
    <t>306</t>
  </si>
  <si>
    <t>0004</t>
  </si>
  <si>
    <t>Zariadenie č.4- Vetranie technických miestností</t>
  </si>
  <si>
    <t>4.01</t>
  </si>
  <si>
    <t>Nástenný ventilátor, 230V/50Hz; 160m3/h/150Pa, napr. EBB 250 HM DESIGN IP44</t>
  </si>
  <si>
    <t>312</t>
  </si>
  <si>
    <t>4.02</t>
  </si>
  <si>
    <t>314</t>
  </si>
  <si>
    <t>4.03</t>
  </si>
  <si>
    <t>Hliníková vonkajšia mriežka napr. IGC-100</t>
  </si>
  <si>
    <t>316</t>
  </si>
  <si>
    <t>318</t>
  </si>
  <si>
    <t>4.04</t>
  </si>
  <si>
    <t>-1214282609</t>
  </si>
  <si>
    <t>0005</t>
  </si>
  <si>
    <t>Ostatné</t>
  </si>
  <si>
    <t>Pol310</t>
  </si>
  <si>
    <t>Projekt skutkového stavu vzduchotechniky v 3 sadách v 3 samostatných zakladačoch.  Výkresovú dokumentáciu vyhotoviť v .dwg; texty a návody samostatne.</t>
  </si>
  <si>
    <t>322</t>
  </si>
  <si>
    <t>Pol311</t>
  </si>
  <si>
    <t>Dokumentácia k dodaným zariadeniam - scan v digitálnej forme odovzdaná na kompatibilnom dátovom nosiči vrátane predpisov pre prevádzku a údržbu, protokolov o meraní a nastavení zariadenia, príslušných osvedčení, atestov, certifikátov a revíznych správ.</t>
  </si>
  <si>
    <t>324</t>
  </si>
  <si>
    <t>04 - Zdravotechnika</t>
  </si>
  <si>
    <t xml:space="preserve">    4 - Vodorovné konštrukcie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</si>
  <si>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</si>
  <si>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</si>
  <si>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</si>
  <si>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>132201202.S</t>
  </si>
  <si>
    <t>Výkop ryhy šírky 600-2000mm horn.3 od 100 do 1000 m3</t>
  </si>
  <si>
    <t>162201101.S</t>
  </si>
  <si>
    <t>Vodorovné premiestnenie výkopku z horniny 1-4 do 20m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</si>
  <si>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</si>
  <si>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</si>
  <si>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</si>
  <si>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</si>
  <si>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167101102.S</t>
  </si>
  <si>
    <t>Nakladanie neuľahnutého výkopku z hornín tr.1-4 nad 100 do 1000 m3</t>
  </si>
  <si>
    <t>171201202.S</t>
  </si>
  <si>
    <t>Uloženie sypaniny na skládky nad 100 do 1000 m3</t>
  </si>
  <si>
    <t>171209002.S</t>
  </si>
  <si>
    <t>Poplatok za skládku - zemina a kamenivo (17 05) ostatné</t>
  </si>
  <si>
    <t>174101002.S</t>
  </si>
  <si>
    <t>Zásyp sypaninou so zhutnením jám, šachiet, rýh, zárezov alebo okolo objektov nad 100 do 1000 m3</t>
  </si>
  <si>
    <t>175101101.S</t>
  </si>
  <si>
    <t>Obsyp potrubia sypaninou z vhodných hornín 1 až 4 bez prehodenia sypaniny</t>
  </si>
  <si>
    <t>583310002700.S</t>
  </si>
  <si>
    <t>Štrkopiesok frakcia 0-8 mm</t>
  </si>
  <si>
    <t>Vodorovné konštrukcie</t>
  </si>
  <si>
    <t>451573111.S</t>
  </si>
  <si>
    <t>Lôžko pod potrubie, stoky a drobné objekty, v otvorenom výkope z piesku a štrkopiesku do 63 mm</t>
  </si>
  <si>
    <t>Rúrové vedenie</t>
  </si>
  <si>
    <t>871221462.S</t>
  </si>
  <si>
    <t>Potrubie vodovodné z PE 100 SDR17/PN10 zvárané natupo D 63x3,8 mm</t>
  </si>
  <si>
    <t>871264200.S</t>
  </si>
  <si>
    <t>Potrubie kanalizačné hladké plnostenné PP SN 10 DN 100</t>
  </si>
  <si>
    <t>871324204.S</t>
  </si>
  <si>
    <t>Potrubie kanalizačné hladké plnostenné PP SN 10 DN 150</t>
  </si>
  <si>
    <t>871354206.S</t>
  </si>
  <si>
    <t>Potrubie kanalizačné hladké plnostenné PP SN 10 DN 200</t>
  </si>
  <si>
    <t>892233111.S</t>
  </si>
  <si>
    <t>Preplach a dezinfekcia vodovodného potrubia DN od 40 do 70</t>
  </si>
  <si>
    <t>892241111.S</t>
  </si>
  <si>
    <t>Ostatné práce na rúrovom vedení, tlakové skúšky vodovodného potrubia DN do 80</t>
  </si>
  <si>
    <t>892311000.S</t>
  </si>
  <si>
    <t>Skúška tesnosti kanalizácie do D 150 mm</t>
  </si>
  <si>
    <t>892351000.S</t>
  </si>
  <si>
    <t>Skúška tesnosti kanalizácie D 200 mm</t>
  </si>
  <si>
    <t>971056012.S</t>
  </si>
  <si>
    <t>Prierazy a prestupy vodovodných a kanalizačných stúpačiek</t>
  </si>
  <si>
    <t>713482111.S</t>
  </si>
  <si>
    <t>Montáž trubíc z PE, hr.do 10 mm,vnút.priemer do 38 mm</t>
  </si>
  <si>
    <t>283310001100</t>
  </si>
  <si>
    <t>Izolačná PE trubica TUBOLIT DG 18x9 mm (d potrubia x hr. izolácie), nadrezaná, AZ FLEX</t>
  </si>
  <si>
    <t>283310001300</t>
  </si>
  <si>
    <t>Izolačná PE trubica TUBOLIT DG 22x9 mm (d potrubia x hr. izolácie), nadrezaná, AZ FLEX</t>
  </si>
  <si>
    <t>283310001500</t>
  </si>
  <si>
    <t>Izolačná PE trubica TUBOLIT DG 28x9 mm (d potrubia x hr. izolácie), nadrezaná, AZ FLEX</t>
  </si>
  <si>
    <t>283310001600</t>
  </si>
  <si>
    <t>Izolačná PE trubica TUBOLIT DG 35x9 mm (d potrubia x hr. izolácie), nadrezaná, AZ FLEX</t>
  </si>
  <si>
    <t>713482112.S</t>
  </si>
  <si>
    <t>Montáž trubíc z PE, hr.do 10 mm,vnút.priemer 39-70 mm</t>
  </si>
  <si>
    <t>283310001800</t>
  </si>
  <si>
    <t>Izolačná PE trubica TUBOLIT DG 42x9 mm (d potrubia x hr. izolácie), nadrezaná, AZ FLEX</t>
  </si>
  <si>
    <t>713482114.S</t>
  </si>
  <si>
    <t>Montáž trubíc z PE, hr.do 10 mm,vnút.priem. od 96 mm</t>
  </si>
  <si>
    <t>283310026600.S</t>
  </si>
  <si>
    <t>Izolačná trubica elastomérová dxhr. 114x9 mm, dĺ. 2 m, pre izolovanie chladenia, klimatizácie, vzduchotechniky, vody a kúrenia</t>
  </si>
  <si>
    <t>713482121.S</t>
  </si>
  <si>
    <t>Montáž trubíc z PE, hr.15-20 mm,vnút.priemer do 38 mm</t>
  </si>
  <si>
    <t>283310003700</t>
  </si>
  <si>
    <t>Izolačná PE trubica TUBOLIT DG 50x13 mm (d potrubia x hr. izolácie), nadrezaná, AZ FLEX</t>
  </si>
  <si>
    <t>283310004600</t>
  </si>
  <si>
    <t>Izolačná PE trubica TUBOLIT DG 18x20 mm (d potrubia x hr. izolácie), nadrezaná, AZ FLEX</t>
  </si>
  <si>
    <t>283310004700</t>
  </si>
  <si>
    <t>Izolačná PE trubica TUBOLIT DG 22x20 mm (d potrubia x hr. izolácie), nadrezaná, AZ FLEX</t>
  </si>
  <si>
    <t>283320010300</t>
  </si>
  <si>
    <t>Páska EPDM, dĺ 15 m, šxhr. 50x3 mm, pre izolácie potrubí z EPDM, pre izoláciu potrubia, AZ FLEX</t>
  </si>
  <si>
    <t>713482131.S</t>
  </si>
  <si>
    <t>Montáž trubíc z PE, hr.30 mm,vnút.priemer do 38 mm</t>
  </si>
  <si>
    <t>283310006400</t>
  </si>
  <si>
    <t>Izolačná PE trubica TUBOLIT DG 35x30 mm (d potrubia x hr. izolácie), rozrezaná, AZ FLEX</t>
  </si>
  <si>
    <t>713482165.S</t>
  </si>
  <si>
    <t>Montáž trubíc z EPDM, DN 40</t>
  </si>
  <si>
    <t>109059</t>
  </si>
  <si>
    <t>Potrubné puzdro ROCKWOOL 800 s hr. izolácie 40 mm, DN 42, pre izoláciu rozvodov tepla, ROCKWOOL</t>
  </si>
  <si>
    <t>713482166.S</t>
  </si>
  <si>
    <t>Montáž trubíc z EPDM, DN 50</t>
  </si>
  <si>
    <t>74252</t>
  </si>
  <si>
    <t>Potrubné puzdro ROCKWOOL 800 s hr. izolácie 40 mm, DN 54, pre izoláciu rozvodov tepla, ROCKWOOL</t>
  </si>
  <si>
    <t>713530800.S</t>
  </si>
  <si>
    <t>Montáž protipožiarnej manžety na prestup potrubia d 32-64 mm, EI120, z jednej strany</t>
  </si>
  <si>
    <t>449410001702</t>
  </si>
  <si>
    <t>Protipožiarna manžeta CFS-C P 50/1,5", HILTI</t>
  </si>
  <si>
    <t>449410002550</t>
  </si>
  <si>
    <t>Protipožiarna speňujúca páska HILTI CFS-W EL W45/1.8"</t>
  </si>
  <si>
    <t>449410002600</t>
  </si>
  <si>
    <t>Protipožiarny akrylátový tmel HILTI CFS-S ACR, objem 310 ml</t>
  </si>
  <si>
    <t>713530805.S</t>
  </si>
  <si>
    <t>Montáž protipožiarnej manžety na prestup potrubia d 65-91 mm, EI120, z jednej strany</t>
  </si>
  <si>
    <t>449410001706</t>
  </si>
  <si>
    <t>Protipožiarna manžeta CFS-C P 75/2.5", HILTI</t>
  </si>
  <si>
    <t>713530810.S</t>
  </si>
  <si>
    <t>Montáž protipožiarnej manžety na prestup potrubia d 92-125 mm, EI120, z jednej strany</t>
  </si>
  <si>
    <t>449410001710</t>
  </si>
  <si>
    <t>Protipožiarna manžeta CFS-C P 110/4", HILTI</t>
  </si>
  <si>
    <t>998713102.S</t>
  </si>
  <si>
    <t>Presun hmôt pre izolácie tepelné v objektoch výšky nad 6 m do 12 m</t>
  </si>
  <si>
    <t>721</t>
  </si>
  <si>
    <t>Zdravotechnika - vnútorná kanalizácia</t>
  </si>
  <si>
    <t>721172013.S</t>
  </si>
  <si>
    <t>Potrubie odpadové HT z PP, vodorovné DN 110</t>
  </si>
  <si>
    <t>721172023.S</t>
  </si>
  <si>
    <t>Potrubie odpadové HT z PP, zvislé DN 110</t>
  </si>
  <si>
    <t>721172032.S</t>
  </si>
  <si>
    <t>Potrubie odpadové HT z PP, pripojovacie DN 40</t>
  </si>
  <si>
    <t>721172033.S</t>
  </si>
  <si>
    <t>Potrubie odpadové HT z PP, pripojovacie DN 50</t>
  </si>
  <si>
    <t>721172034.S</t>
  </si>
  <si>
    <t>Potrubie odpadové HT z PP, pripojovacie DN 75</t>
  </si>
  <si>
    <t>721172035.S</t>
  </si>
  <si>
    <t>Potrubie odpadové HT z PP, pripojovacie DN 110</t>
  </si>
  <si>
    <t>721171571.S_R</t>
  </si>
  <si>
    <t>Potrubie odhlučnené dažďové z rúr PP Dxt 110x3,6 mm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</si>
  <si>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</si>
  <si>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</si>
  <si>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</si>
  <si>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</si>
  <si>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</si>
  <si>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</si>
  <si>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</si>
  <si>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</si>
  <si>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</si>
  <si>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</si>
  <si>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721213000.S</t>
  </si>
  <si>
    <t>Montáž podlahového vpustu so zvislým odtokom DN 50</t>
  </si>
  <si>
    <t>286630024000.S</t>
  </si>
  <si>
    <t>Podlahový vpust, vertikálny odtok DN 50, mriežka/krytka plast, zápachová uzávierka</t>
  </si>
  <si>
    <t>721213015.S</t>
  </si>
  <si>
    <t>Montáž podlahového vpustu s zvislým odtokom DN 110</t>
  </si>
  <si>
    <t>286630029100.S</t>
  </si>
  <si>
    <t>Podlahový vpust, vertikálny odtok DN 110, mriežka/krytka nerez, zápachová uzávierka</t>
  </si>
  <si>
    <t>721229021.S</t>
  </si>
  <si>
    <t>Montáž podlahového odtokového žlabu dĺžky 800 mm pre montáž k stene</t>
  </si>
  <si>
    <t>552240011400.S</t>
  </si>
  <si>
    <t>Žľab sprchový bez krytu nerezový DN 50, zvislý odtok, dĺ. 800 mm, montáž k stene</t>
  </si>
  <si>
    <t>721230139.S</t>
  </si>
  <si>
    <t>Montáž strešného vtoku pre mPVC izolácie s ohrevom DN 75</t>
  </si>
  <si>
    <t>HL310K</t>
  </si>
  <si>
    <t>Teleso vpuste DN50/75/110 vertikálne s izolačným tanierom, bez nadstavca a mriežky</t>
  </si>
  <si>
    <t>HL080.8E</t>
  </si>
  <si>
    <t>Lapač nečistôt d 110mm</t>
  </si>
  <si>
    <t>HL83.P</t>
  </si>
  <si>
    <t>izolačná súprava s prírubou z PVC d 290mm, na navarenie mäkčených PVC fólií</t>
  </si>
  <si>
    <t>721230142.S</t>
  </si>
  <si>
    <t>Montáž strešného vtoku pre mPVC izolácie s ohrevom DN 110</t>
  </si>
  <si>
    <t>HL62.1P/1</t>
  </si>
  <si>
    <t>Strešný vpust DN110 s PVC-limcom a ohrevom (10-30W/230V)</t>
  </si>
  <si>
    <t>HL65P</t>
  </si>
  <si>
    <t>HL65P nadstavec 345mm/d125mm s PVC límcom</t>
  </si>
  <si>
    <t>HL635N</t>
  </si>
  <si>
    <t>Revízna a drenážna šachta pre zelené, štrkové strechy a terasy s plastovým rámom a plastovou mriežkou</t>
  </si>
  <si>
    <t>721274112.S</t>
  </si>
  <si>
    <t>Montáž ventilačných hlavíc - iných typov DN 100</t>
  </si>
  <si>
    <t>HL810</t>
  </si>
  <si>
    <t>Vetracia sada DN110</t>
  </si>
  <si>
    <t>721290012.S</t>
  </si>
  <si>
    <t>Montáž privzdušňovacieho ventilu pre odpadové potrubia DN 110</t>
  </si>
  <si>
    <t>551610000100</t>
  </si>
  <si>
    <t>Privzdušňovacia hlavica HL900N, DN 50/75/110, (37 l/s), - 40 až + 60°C, dvojitá vzduchová izolácia, vnútorná kanalizácia, PP</t>
  </si>
  <si>
    <t>721290015.S</t>
  </si>
  <si>
    <t>Montáž privzdušňovacieho ventilu podomietkového</t>
  </si>
  <si>
    <t>551610001100</t>
  </si>
  <si>
    <t>Privzdušňovacia hlavica podomietková HL905, DN 50/75, (13 l/s), 0°až + 60°C, tr. A I, s krytkou, vnútorná kanalizácia, ABS</t>
  </si>
  <si>
    <t>721290111.S</t>
  </si>
  <si>
    <t>Ostatné - skúška tesnosti kanalizácie v objektoch vodou do DN 125</t>
  </si>
  <si>
    <t>998721102.S</t>
  </si>
  <si>
    <t>Presun hmôt pre vnútornú kanalizáciu v objektoch výšky nad 6 do 12 m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</si>
  <si>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</si>
  <si>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</si>
  <si>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</si>
  <si>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</si>
  <si>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722130216.S</t>
  </si>
  <si>
    <t>Potrubie z oceľových rúr pozink. bezšvíkových bežných-11 353.0, 10 004.0 zvarov. bežných-11 343.00 DN 50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</si>
  <si>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</si>
  <si>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</si>
  <si>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</si>
  <si>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</si>
  <si>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</si>
  <si>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</si>
  <si>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</si>
  <si>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</si>
  <si>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</si>
  <si>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</si>
  <si>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</si>
  <si>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</si>
  <si>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723150369.S</t>
  </si>
  <si>
    <t>Potrubie z oceľových rúrok hladkých čiernych, chránička DN 80</t>
  </si>
  <si>
    <t>723150373.S</t>
  </si>
  <si>
    <t>Potrubie z oceľových rúrok hladkých čiernych, chránička DN 150</t>
  </si>
  <si>
    <t>723150375.S</t>
  </si>
  <si>
    <t>Potrubie z oceľových rúrok hladkých čiernych, chránička DN 300</t>
  </si>
  <si>
    <t>722173181.S</t>
  </si>
  <si>
    <t>Montáž plasthliníkovej nástenky pre vodu lisovaním D 20 mm</t>
  </si>
  <si>
    <t>286220049900.S</t>
  </si>
  <si>
    <t>Nástenka lisovacia pre plasthliníkové potrubie D 20x1/2" mm</t>
  </si>
  <si>
    <t>722190401.S</t>
  </si>
  <si>
    <t>Vyvedenie a upevnenie výpustky DN 15</t>
  </si>
  <si>
    <t>722212440.S</t>
  </si>
  <si>
    <t>Označovacie štítky a nálepky na rozvody</t>
  </si>
  <si>
    <t>súb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</si>
  <si>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</si>
  <si>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</si>
  <si>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</si>
  <si>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</si>
  <si>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</si>
  <si>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</si>
  <si>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</si>
  <si>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</si>
  <si>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</si>
  <si>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</si>
  <si>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</si>
  <si>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</si>
  <si>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551110007300.S</t>
  </si>
  <si>
    <t>Guľový uzáver pre vodu s odvodnením, 1" FF, páčka,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</si>
  <si>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</si>
  <si>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</si>
  <si>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</si>
  <si>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</si>
  <si>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</si>
  <si>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</si>
  <si>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</si>
  <si>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</si>
  <si>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</si>
  <si>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</si>
  <si>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</si>
  <si>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</si>
  <si>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</si>
  <si>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</si>
  <si>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</si>
  <si>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</si>
  <si>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722221275.S</t>
  </si>
  <si>
    <t>Montáž spätného ventilu závitového G 1</t>
  </si>
  <si>
    <t>551110016500.S</t>
  </si>
  <si>
    <t>Spätný ventil kontrolovateľný, 1" FF, PN 16, mosadz, disk plast</t>
  </si>
  <si>
    <t>722221290.S</t>
  </si>
  <si>
    <t>Montáž spätného ventilu závitového G 2</t>
  </si>
  <si>
    <t>551110016900</t>
  </si>
  <si>
    <t>Kontrolovateľný spätný ventil, typ EA, RV284, s vnútorným závitom 2"</t>
  </si>
  <si>
    <t>722221430.S</t>
  </si>
  <si>
    <t>Montáž pripojovacej sanitárnej flexi hadice G 1/2</t>
  </si>
  <si>
    <t>552270000400.S</t>
  </si>
  <si>
    <t>Hadica flexi nerezová 1/2", dĺ. 500 mm, priemyselná pripojovacia pre vykurovanie, chladenie, sanitu</t>
  </si>
  <si>
    <t>722250005.S</t>
  </si>
  <si>
    <t>Montáž hydrantového systému s tvarovo stálou hadicou D 25</t>
  </si>
  <si>
    <t>súb.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</si>
  <si>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</si>
  <si>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</si>
  <si>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</si>
  <si>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</si>
  <si>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246</t>
  </si>
  <si>
    <t>722290234.S</t>
  </si>
  <si>
    <t>Prepláchnutie a dezinfekcia vodovodného potrubia do DN 80</t>
  </si>
  <si>
    <t>248</t>
  </si>
  <si>
    <t>998722102.S</t>
  </si>
  <si>
    <t>Presun hmôt pre vnútorný vodovod v objektoch výšky nad 6 do 12 m</t>
  </si>
  <si>
    <t>250</t>
  </si>
  <si>
    <t>725119109.S</t>
  </si>
  <si>
    <t>Montáž tlakového tlačidlového splachovača</t>
  </si>
  <si>
    <t>115.770.11.5</t>
  </si>
  <si>
    <t>Ovládacie tlačidlo Geberit Sigma01, pre dvojité splachovanie: Alpská biela, 115.770.11.5</t>
  </si>
  <si>
    <t>725129210.S</t>
  </si>
  <si>
    <t>Montáž pisoáru keramického s automatickým splachovaním</t>
  </si>
  <si>
    <t>642510000200.S</t>
  </si>
  <si>
    <t>Pisoár so senzorom keramický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</si>
  <si>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</si>
  <si>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</si>
  <si>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</si>
  <si>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</si>
  <si>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725149720.S</t>
  </si>
  <si>
    <t>Montáž záchodu do predstenového systému</t>
  </si>
  <si>
    <t>642360000500.S</t>
  </si>
  <si>
    <t>Misa záchodová keramická závesná so splachovacím okruhom</t>
  </si>
  <si>
    <t>642360004900.S</t>
  </si>
  <si>
    <t>Misa záchodová keramická závesná bezbariérová, bez splachovacieho okruhu</t>
  </si>
  <si>
    <t>642340001300.S</t>
  </si>
  <si>
    <t>Inštalačná súprava pre klozet</t>
  </si>
  <si>
    <t>725149805.S</t>
  </si>
  <si>
    <t>Montáž predstenového systému výleviek do ľahkých stien s kovovou konštrukciou</t>
  </si>
  <si>
    <t>552370001110.S</t>
  </si>
  <si>
    <t>Predstenový systém pre výlevku do ľahkých montovaných konštrukcií</t>
  </si>
  <si>
    <t>725149810.S</t>
  </si>
  <si>
    <t>Montáž výleviek do predstenového systému</t>
  </si>
  <si>
    <t>642710000100.S</t>
  </si>
  <si>
    <t>Výlevka závesná keramická s plastovou mrežou</t>
  </si>
  <si>
    <t>725219201.S</t>
  </si>
  <si>
    <t>Montáž umývadla keramického na konzoly, bez výtokovej armatúry</t>
  </si>
  <si>
    <t>642110004300.S</t>
  </si>
  <si>
    <t>Umývadlo keramické bežný typ</t>
  </si>
  <si>
    <t>642110005300.S</t>
  </si>
  <si>
    <t>Umývadlo keramické bezbariérové</t>
  </si>
  <si>
    <t>725291112.S</t>
  </si>
  <si>
    <t>Montáž záchodového sedadla s poklopom</t>
  </si>
  <si>
    <t>642370003890.S</t>
  </si>
  <si>
    <t>Záchodová doska klasická duroplastová s poklopom</t>
  </si>
  <si>
    <t>725291114.S</t>
  </si>
  <si>
    <t>Montáž doplnkov zariadení kúpeľní a záchodov, madlá</t>
  </si>
  <si>
    <t>552380012400.S</t>
  </si>
  <si>
    <t>Madlo nerezové univerzálne pevné</t>
  </si>
  <si>
    <t>725829601.S</t>
  </si>
  <si>
    <t>Montáž batérie umývadlovej a drezovej stojankovej, pákovej alebo klasickej s mechanickým ovládaním</t>
  </si>
  <si>
    <t>551450003800.S</t>
  </si>
  <si>
    <t>Batéria umývadlová stojanková páková - úsporné</t>
  </si>
  <si>
    <t>725829801.S</t>
  </si>
  <si>
    <t>Montáž batérie výlevkovej nástennej pákovej alebo klasickej s mechanickým ovládaním</t>
  </si>
  <si>
    <t>551450000200.S</t>
  </si>
  <si>
    <t>Batéria drezová nástenná jednopáková, chróm</t>
  </si>
  <si>
    <t>725849201.S</t>
  </si>
  <si>
    <t>Montáž batérie sprchovej nástennej pákovej, klasickej</t>
  </si>
  <si>
    <t>551450002600.S</t>
  </si>
  <si>
    <t>Batéria sprchová nástenná páková - úsporné</t>
  </si>
  <si>
    <t>725849307.S</t>
  </si>
  <si>
    <t>Montáž ručnej sprchy nástennej</t>
  </si>
  <si>
    <t>552260002060.S</t>
  </si>
  <si>
    <t>Sprcha ručná, hadica 150 cm, držiak malý, pripojenie G1/2", chróm</t>
  </si>
  <si>
    <t>308</t>
  </si>
  <si>
    <t>725869301.S</t>
  </si>
  <si>
    <t>Montáž zápachovej uzávierky pre zariaďovacie predmety, umývadlovej do D 40 mm</t>
  </si>
  <si>
    <t>310</t>
  </si>
  <si>
    <t>551620006400.S</t>
  </si>
  <si>
    <t>Zápachová uzávierka - sifón pre umývadlá DN 40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</si>
  <si>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</si>
  <si>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</si>
  <si>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</si>
  <si>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</si>
  <si>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725869380.S</t>
  </si>
  <si>
    <t>Montáž zápachovej uzávierky pre zariaďovacie predmety, ostatných typov do D 32 mm</t>
  </si>
  <si>
    <t>551620027100</t>
  </si>
  <si>
    <t>Vtokový lievik HL21, DN 32, (0,17 l/s), s protizápachovým uzáverom, vetranie a klimatizácia, PP</t>
  </si>
  <si>
    <t>320</t>
  </si>
  <si>
    <t>998725102.S</t>
  </si>
  <si>
    <t>Presun hmôt pre zariaďovacie predmety v objektoch výšky nad 6 do 12 m</t>
  </si>
  <si>
    <t>763170010.S</t>
  </si>
  <si>
    <t>Montáž revíznych dvierok veľkosti do 0,10 m2</t>
  </si>
  <si>
    <t>283810000106.S</t>
  </si>
  <si>
    <t>Dvierka revízne plastové, rozmer 200x300 mm</t>
  </si>
  <si>
    <t>326</t>
  </si>
  <si>
    <t>767871536.S_R</t>
  </si>
  <si>
    <t>Montážny a závesný systém</t>
  </si>
  <si>
    <t>328</t>
  </si>
  <si>
    <t>05 - Vykurovanie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</si>
  <si>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</si>
  <si>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</si>
  <si>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</si>
  <si>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</si>
  <si>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</si>
  <si>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OST - Ostatné</t>
  </si>
  <si>
    <t>283310004700.S</t>
  </si>
  <si>
    <t>Izolačná PE trubica dxhr. 22x20 mm, nadrezaná, na izolovanie rozvodov vody, kúrenia, zdravotechniky</t>
  </si>
  <si>
    <t>283310004800.S</t>
  </si>
  <si>
    <t>Izolačná PE trubica dxhr. 28x20 mm, nadrezaná, na izolovanie rozvodov vody, kúrenia, zdravotechniky</t>
  </si>
  <si>
    <t>283310006400.S</t>
  </si>
  <si>
    <t>Izolačná PE trubica dxhr. 35x30 mm, rozrezaná, na izolovanie rozvodov vody, kúrenia, zdravotechniky</t>
  </si>
  <si>
    <t>283310006500.S</t>
  </si>
  <si>
    <t>Izolačná PE trubica dxhr. 42x30 mm, rozrezaná, na izolovanie rozvodov vody, kúrenia, zdravotechniky</t>
  </si>
  <si>
    <t>713483104.S</t>
  </si>
  <si>
    <t>Montáž tepelnej izolácie pre rozvodné potrubia priemeru od 20 mm kúrenia, zdravotechniky, klimatizácie a chladenia</t>
  </si>
  <si>
    <t>283310033600.S</t>
  </si>
  <si>
    <t>Izolačné púzdro z čadičovej vlny s hliníkovou fóliou AL, vnútorný priemer d 49 mm, hr. 50 mm</t>
  </si>
  <si>
    <t>998713202.S</t>
  </si>
  <si>
    <t>731</t>
  </si>
  <si>
    <t>Ústredné kúrenie - kotolne</t>
  </si>
  <si>
    <t>731370005.S</t>
  </si>
  <si>
    <t>Montáž hydraulického vyrovnávača dynamických tlakov - anuloidu závitového s tepelnou izoláciou prietok 1,5 m3/h G 5/4"</t>
  </si>
  <si>
    <t>1451354</t>
  </si>
  <si>
    <t>HERZ Pumpfix Hydraulický vyrovnávač dynamických tlakov s tepelnou izoláciou pre piamu montáž pod HERZ Pumpfix Rozdeľovač DN32, max. prietok 7,0 m3/h.</t>
  </si>
  <si>
    <t>998731201.S</t>
  </si>
  <si>
    <t>Presun hmôt pre kotolne umiestnené vo výške (hĺbke) do 6 m</t>
  </si>
  <si>
    <t>732</t>
  </si>
  <si>
    <t>Ústredné kúrenie - strojovne</t>
  </si>
  <si>
    <t>732111434.S</t>
  </si>
  <si>
    <t>Montáž združeného rozdeľovača a zberača modul 80 mm pre 3 vetvy s dĺžkou 775 mm</t>
  </si>
  <si>
    <t>1450131</t>
  </si>
  <si>
    <t>HERZ Rozdeľovač k Pumpfixu, 3-okruhový, DN32, zváraný, s vývodmi na pripojenie zdroja tepla s vonkajším závitom 2", vrátane konzol pre uchytenie na stenu</t>
  </si>
  <si>
    <t>732331021.S</t>
  </si>
  <si>
    <t>Montáž expanznej nádoby tlak do 6 bar s membránou 100 l</t>
  </si>
  <si>
    <t>8216300</t>
  </si>
  <si>
    <t>Reflex N 100, šedá, expanzná nádoba, 6 bar / 1,5 bar</t>
  </si>
  <si>
    <t>732470015.S_R</t>
  </si>
  <si>
    <t>Montáž čerpadlovej skupiny G 1</t>
  </si>
  <si>
    <t>1451076</t>
  </si>
  <si>
    <t>Čerp. skupina PUMPFIX BASIC MIX, DN25, s 3-cestným zmieš. guľ. kohútom DN25, kvs = 6,3 m3/h, s obeh. čerp. s elektr. regul. otáčkami WILO PARA 25-180/6–43/SC -12, GK s teplomerom na prívode a GK so spätným ventilom a teplomerom na spiatočke</t>
  </si>
  <si>
    <t>sada</t>
  </si>
  <si>
    <t>732640615.S_R</t>
  </si>
  <si>
    <t>Montáž priameho zverného šróbenia 3/4" x d 22 mm</t>
  </si>
  <si>
    <t>013G4195</t>
  </si>
  <si>
    <t>Zverné spojky - meď a presná oceľ, pre RA - URX, RLV - X, VHS-F/R, VHX, prípoj na ventil 1/2" AG, DN15, obsahuje spojku, šróbenie</t>
  </si>
  <si>
    <t>732650120.S_R</t>
  </si>
  <si>
    <t>Regulácia</t>
  </si>
  <si>
    <t>998732201.S</t>
  </si>
  <si>
    <t>Presun hmôt pre strojovne v objektoch výšky do 6 m</t>
  </si>
  <si>
    <t>733</t>
  </si>
  <si>
    <t>Ústredné kúrenie - rozvodné potrubie</t>
  </si>
  <si>
    <t>733125006</t>
  </si>
  <si>
    <t>Potrubie z uhlíkovej ocele Viega Prestabo 1103 spájané lisovaním 18x1,2 mm</t>
  </si>
  <si>
    <t>733125009</t>
  </si>
  <si>
    <t>Potrubie z uhlíkovej ocele Viega Prestabo 1103 spájané lisovaním 22x1,5 mm</t>
  </si>
  <si>
    <t>733125012</t>
  </si>
  <si>
    <t>Potrubie z uhlíkovej ocele Viega Prestabo 1103 spájané lisovaním 28x1,5 mm</t>
  </si>
  <si>
    <t>733125015</t>
  </si>
  <si>
    <t>Potrubie z uhlíkovej ocele Viega Prestabo 1103 spájané lisovaním 35x1,5 mm</t>
  </si>
  <si>
    <t>733125021</t>
  </si>
  <si>
    <t>Potrubie z uhlíkovej ocele Viega Prestabo 1103 spájané lisovaním 54x1,5 mm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</si>
  <si>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</si>
  <si>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</si>
  <si>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</si>
  <si>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</si>
  <si>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</si>
  <si>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</si>
  <si>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</si>
  <si>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</si>
  <si>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502040</t>
  </si>
  <si>
    <t>Automatický odvzdušňovací ventil - bez spätného ventilu - 1/2", IVAR.MINICAL 5020</t>
  </si>
  <si>
    <t>734223130.S</t>
  </si>
  <si>
    <t>Montáž ventilu závitového termostatického rohového jednoregulačného G 3/4</t>
  </si>
  <si>
    <t>015G5307</t>
  </si>
  <si>
    <t>Set pre radiátory VK - s integrovaným ventilom: Regus 015G3630 - termostatická hlavica s upevnením M30x1,5 + RLV-KB - rohové šróbenie pre vykur. telesá, pripojenie 1/2" IG na teleso,  pripojenie 3/4" AG na sústavu</t>
  </si>
  <si>
    <t>015G5308</t>
  </si>
  <si>
    <t>Set pre radiátory VK - s integrovaným ventilom: Regus 015G3630 - termostatická hlavica s upevnením M30x1,5 + RLV-KB - priame šróbenie pre vykur. telesá, pripojenie 1/2" IG na teleso,  pripojenie 3/4" AG na sústavu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</si>
  <si>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</si>
  <si>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</si>
  <si>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</si>
  <si>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</si>
  <si>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734224015.S</t>
  </si>
  <si>
    <t>Montáž guľového kohúta závitového G 5/4</t>
  </si>
  <si>
    <t>551210044900.S</t>
  </si>
  <si>
    <t>Guľový ventil 1 1/4”, páčka chróm</t>
  </si>
  <si>
    <t>734224021.S</t>
  </si>
  <si>
    <t>Montáž guľového kohúta závitového G 2</t>
  </si>
  <si>
    <t>551210045100.S</t>
  </si>
  <si>
    <t>Guľový ventil 2”, páčka chróm</t>
  </si>
  <si>
    <t>998734201.S</t>
  </si>
  <si>
    <t>Presun hmôt pre armatúry v objektoch výšky do 6 m</t>
  </si>
  <si>
    <t>735</t>
  </si>
  <si>
    <t>Ústredné kúrenie - vykurovacie telesá</t>
  </si>
  <si>
    <t>735154040.S</t>
  </si>
  <si>
    <t>Montáž vykurovacieho telesa panelového jednoradového 600 mm/ dĺžky 400-600 mm</t>
  </si>
  <si>
    <t>11060040-60L0010</t>
  </si>
  <si>
    <t>RADIK LINE VK 11-0600/0400</t>
  </si>
  <si>
    <t>11060040-E0L0010</t>
  </si>
  <si>
    <t>RADIK LINE VKL 11-0600/0400</t>
  </si>
  <si>
    <t>735154123.S</t>
  </si>
  <si>
    <t>Montáž vykurovacieho telesa panelového dvojradového výšky 400 mm/ dĺžky 1400-1800 mm</t>
  </si>
  <si>
    <t>22040140-E0L0010</t>
  </si>
  <si>
    <t>RADIK LINE VKL 22-0400/1400</t>
  </si>
  <si>
    <t>22040180-E0L0010</t>
  </si>
  <si>
    <t>RADIK LINE VKL 22-0400/1800</t>
  </si>
  <si>
    <t>22040180-60L0010</t>
  </si>
  <si>
    <t>RADIK LINE VK 22-0400/1800</t>
  </si>
  <si>
    <t>735154124.S</t>
  </si>
  <si>
    <t>Montáž vykurovacieho telesa panelového dvojradového výšky 400 mm/ dĺžky 2000-2600 mm</t>
  </si>
  <si>
    <t>22040200-60L0010</t>
  </si>
  <si>
    <t>RADIK LINE VK 22-0400/2000</t>
  </si>
  <si>
    <t>22040200-E0L0010</t>
  </si>
  <si>
    <t>RADIK LINE VKL 22-0400/2000</t>
  </si>
  <si>
    <t>735154140.S</t>
  </si>
  <si>
    <t>Montáž vykurovacieho telesa panelového dvojradového výšky 600 mm/ dĺžky 400-600 mm</t>
  </si>
  <si>
    <t>21060040-60L0010</t>
  </si>
  <si>
    <t>RADIK LINE VK 21-0600/0400</t>
  </si>
  <si>
    <t>21060060-60L0010</t>
  </si>
  <si>
    <t>RADIK LINE VK 21-0600/0600</t>
  </si>
  <si>
    <t>21060040-E0L0010</t>
  </si>
  <si>
    <t>RADIK LINE VKL 21-0600/0400</t>
  </si>
  <si>
    <t>21060060-E0L0010</t>
  </si>
  <si>
    <t>RADIK LINE VKL 21-0600/0600</t>
  </si>
  <si>
    <t>22060060-E0L0010</t>
  </si>
  <si>
    <t>RADIK LINE VKL 22-0600/0600</t>
  </si>
  <si>
    <t>735154141.S</t>
  </si>
  <si>
    <t>Montáž vykurovacieho telesa panelového dvojradového výšky 600 mm/ dĺžky 700-900 mm</t>
  </si>
  <si>
    <t>21060080-60L0010</t>
  </si>
  <si>
    <t>RADIK LINE VK 21-0600/0800</t>
  </si>
  <si>
    <t>22060060-60L0010</t>
  </si>
  <si>
    <t>RADIK LINE VK 22-0600/0600</t>
  </si>
  <si>
    <t>22060080-60L0010</t>
  </si>
  <si>
    <t>RADIK LINE VK 22-0600/0800</t>
  </si>
  <si>
    <t>22060080-E0L0010</t>
  </si>
  <si>
    <t>RADIK LINE VKL 22-0600/0800</t>
  </si>
  <si>
    <t>735154142.S</t>
  </si>
  <si>
    <t>Montáž vykurovacieho telesa panelového dvojradového výšky 600 mm/ dĺžky 1000-1200 mm</t>
  </si>
  <si>
    <t>21060120-60L0010</t>
  </si>
  <si>
    <t>RADIK LINE VK 21-0600/1200</t>
  </si>
  <si>
    <t>22060100-E0L0010</t>
  </si>
  <si>
    <t>RADIK LINE VKL 22-0600/1000</t>
  </si>
  <si>
    <t>735154143.S</t>
  </si>
  <si>
    <t>Montáž vykurovacieho telesa panelového dvojradového výšky 600 mm/ dĺžky 1400-1800 mm</t>
  </si>
  <si>
    <t>21060140-60L0010</t>
  </si>
  <si>
    <t>RADIK LINE VK 21-0600/1400</t>
  </si>
  <si>
    <t>21060140-E0L0010</t>
  </si>
  <si>
    <t>RADIK LINE VKL 21-0600/1400</t>
  </si>
  <si>
    <t>22060160-60L0010</t>
  </si>
  <si>
    <t>RADIK LINE VK 22-0600/1600</t>
  </si>
  <si>
    <t>22060160-E0L0010</t>
  </si>
  <si>
    <t>RADIK LINE VKL 22-0600/1600</t>
  </si>
  <si>
    <t>735154144.S</t>
  </si>
  <si>
    <t>Montáž vykurovacieho telesa panelového dvojradového výšky 600 mm/ dĺžky 2000-2600 mm</t>
  </si>
  <si>
    <t>22060200-60L0010</t>
  </si>
  <si>
    <t>RADIK LINE VK 22-0600/2000</t>
  </si>
  <si>
    <t>22060200-E0L0010</t>
  </si>
  <si>
    <t>RADIK LINE VKL 22-0600/2000</t>
  </si>
  <si>
    <t>Z-U400</t>
  </si>
  <si>
    <t>Stoj.konzola-typ 22,33</t>
  </si>
  <si>
    <t>Z-U390</t>
  </si>
  <si>
    <t>Stoj.konzola-typ 20,21</t>
  </si>
  <si>
    <t>Z-U250</t>
  </si>
  <si>
    <t>Nosný profil 600 pro SKV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</si>
  <si>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</si>
  <si>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</si>
  <si>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</si>
  <si>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</si>
  <si>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998735202.S</t>
  </si>
  <si>
    <t>Presun hmôt pre vykurovacie telesá v objektoch výšky nad 6 do 12 m</t>
  </si>
  <si>
    <t>OST</t>
  </si>
  <si>
    <t>OST.01</t>
  </si>
  <si>
    <t>D+M Protipožiarna namotávacia páska FPTS, protipožiarne manžety, napr. HILTI</t>
  </si>
  <si>
    <t>262144</t>
  </si>
  <si>
    <t>OST.02</t>
  </si>
  <si>
    <t>Napojenie na navrhovanú OST</t>
  </si>
  <si>
    <t>OST.03</t>
  </si>
  <si>
    <t>D+M Objímky, uchytenia a tesnenia a pod. pre potrubia, napr. HILTI</t>
  </si>
  <si>
    <t>OST.04</t>
  </si>
  <si>
    <t>D+M Drobný inštalačný materiál (hmoždinky, skrutky a pod.)</t>
  </si>
  <si>
    <t>OST.05</t>
  </si>
  <si>
    <t>Prestupy cez stavebné konštrukcie murované, drážky</t>
  </si>
  <si>
    <t>OST.06</t>
  </si>
  <si>
    <t>Uvedenie do prevádzky, revízia PZ, EZ</t>
  </si>
  <si>
    <t>OST.07</t>
  </si>
  <si>
    <t>Vykurovacia skúška + revízie</t>
  </si>
  <si>
    <t>06 - Elektroinštalácia</t>
  </si>
  <si>
    <t>D2 - Základný materiál</t>
  </si>
  <si>
    <t>D3 - Svietidlá</t>
  </si>
  <si>
    <t>D4 - Rozvádzač RH</t>
  </si>
  <si>
    <t>D5 - Kompenzačný rozvádzač RC HASMA</t>
  </si>
  <si>
    <t>D6 - Rozvádzač R1</t>
  </si>
  <si>
    <t>D7 - Rozvádzač RD1</t>
  </si>
  <si>
    <t>D8 - Rozvádzač RD2</t>
  </si>
  <si>
    <t>D9 - Rozvádzač RD3</t>
  </si>
  <si>
    <t>D10 - R-OST/MaR</t>
  </si>
  <si>
    <t>D11 - Rozvádzač RZ</t>
  </si>
  <si>
    <t>D12 - Motogenerátor</t>
  </si>
  <si>
    <t xml:space="preserve">D13 - Slaboprúd </t>
  </si>
  <si>
    <t>D14 - Bleskozvod a uzemnenie</t>
  </si>
  <si>
    <t>D15 - Fotovoltaika</t>
  </si>
  <si>
    <t>D2</t>
  </si>
  <si>
    <t>Základný materiál</t>
  </si>
  <si>
    <t>Pol1</t>
  </si>
  <si>
    <t>Spínač jednopólový -1, IP20</t>
  </si>
  <si>
    <t>Pol2</t>
  </si>
  <si>
    <t>Spínač jednopólový -1, IP44 (na povrch)</t>
  </si>
  <si>
    <t>Pol3</t>
  </si>
  <si>
    <t>Spínač sériový -5, IP20</t>
  </si>
  <si>
    <t>Pol4</t>
  </si>
  <si>
    <t>Spínač sériový -5, IP44 (na povrch)</t>
  </si>
  <si>
    <t>Pol5</t>
  </si>
  <si>
    <t>Spínač č.6+6 IP44</t>
  </si>
  <si>
    <t>Pol6</t>
  </si>
  <si>
    <t>Spínač č.6 IP44</t>
  </si>
  <si>
    <t>Pol317</t>
  </si>
  <si>
    <t>Termostat 230V</t>
  </si>
  <si>
    <t>Pol7</t>
  </si>
  <si>
    <t>Zásuvka 230V,16A, IP 20, s detskou poistkou</t>
  </si>
  <si>
    <t>Pol8</t>
  </si>
  <si>
    <t>Zásuvka 230V,16A, IP 44, s detskou poistkou (na povrch)</t>
  </si>
  <si>
    <t>Pol9</t>
  </si>
  <si>
    <t>Zásuvka 3f, 16A, 400V, IP44 (na povrch)</t>
  </si>
  <si>
    <t>Pol10</t>
  </si>
  <si>
    <t>Zásuvka dátová 2xRJ45 cat 6a IP20</t>
  </si>
  <si>
    <t>Pol11</t>
  </si>
  <si>
    <t>Zásuvka dátová 2xRJ45 cat 6a IP44 (na povrch)</t>
  </si>
  <si>
    <t>Pol12</t>
  </si>
  <si>
    <t>Krabica hlboká KP-68</t>
  </si>
  <si>
    <t>Pol13</t>
  </si>
  <si>
    <t>Kopos KP 68 KA prístrojová krabica pod omietku</t>
  </si>
  <si>
    <t>Pol14</t>
  </si>
  <si>
    <t>Detektor prítomnosti 353-601121-master</t>
  </si>
  <si>
    <t>Pol15</t>
  </si>
  <si>
    <t>Detektor prítomnosti 353-601021-slave</t>
  </si>
  <si>
    <t>Pol16</t>
  </si>
  <si>
    <t>Vypínač zapuzdrený 25A/3P s povrchovou montážou</t>
  </si>
  <si>
    <t>Pol17</t>
  </si>
  <si>
    <t>Krabica ACIDUR</t>
  </si>
  <si>
    <t>Pol18</t>
  </si>
  <si>
    <t>Tlačidlo núdzového zastavenia</t>
  </si>
  <si>
    <t>Pol19</t>
  </si>
  <si>
    <t>Tlačidlá CENTRAL STOP</t>
  </si>
  <si>
    <t>Pol20</t>
  </si>
  <si>
    <t>Svorky WAGO</t>
  </si>
  <si>
    <t>Pol189</t>
  </si>
  <si>
    <t>zatahovací vodič (CY2,5)</t>
  </si>
  <si>
    <t>Pol21</t>
  </si>
  <si>
    <t>CXKH-V-O 2x1,5 FE180/P60</t>
  </si>
  <si>
    <t>Pol22</t>
  </si>
  <si>
    <t>CXKE-R 2x1,5</t>
  </si>
  <si>
    <t>Pol23</t>
  </si>
  <si>
    <t>CXKE-R-J 3x1,5</t>
  </si>
  <si>
    <t>Pol24</t>
  </si>
  <si>
    <t>CXKE-R-O 3x1,5</t>
  </si>
  <si>
    <t>Pol25</t>
  </si>
  <si>
    <t>CXKE-R-J 3x2,5</t>
  </si>
  <si>
    <t>Pol26</t>
  </si>
  <si>
    <t>CXKE-R-J 5x1,5</t>
  </si>
  <si>
    <t>Pol27</t>
  </si>
  <si>
    <t>CXKE-O 5x1,5</t>
  </si>
  <si>
    <t>Pol28</t>
  </si>
  <si>
    <t>CXKE-J 5x2,5</t>
  </si>
  <si>
    <t>Pol29</t>
  </si>
  <si>
    <t>CXKE-R-J 3x4</t>
  </si>
  <si>
    <t>Pol30</t>
  </si>
  <si>
    <t>CXKE-R-J 5x4</t>
  </si>
  <si>
    <t>Pol31</t>
  </si>
  <si>
    <t>CXKE-R-J 5x6</t>
  </si>
  <si>
    <t>Pol32</t>
  </si>
  <si>
    <t>CXKE-R-J 5x10</t>
  </si>
  <si>
    <t>Pol33</t>
  </si>
  <si>
    <t>CXKE-R-J 5x16</t>
  </si>
  <si>
    <t>Pol34</t>
  </si>
  <si>
    <t>CXKE-R-J 5x25</t>
  </si>
  <si>
    <t>Pol35</t>
  </si>
  <si>
    <t>CXKE-R-J 5x50</t>
  </si>
  <si>
    <t>Pol36</t>
  </si>
  <si>
    <t>CXKE-R 1x6 ZŽ</t>
  </si>
  <si>
    <t>Pol37</t>
  </si>
  <si>
    <t>CXKE-R 1x16 ZŽ</t>
  </si>
  <si>
    <t>Pol38</t>
  </si>
  <si>
    <t>CXKE-R 1x25 ZŽ</t>
  </si>
  <si>
    <t>Pol190</t>
  </si>
  <si>
    <t>CXKH-R-J 5x35</t>
  </si>
  <si>
    <t>Pol39</t>
  </si>
  <si>
    <t>CXKH-R (J) 3x70+35</t>
  </si>
  <si>
    <t>Pol40</t>
  </si>
  <si>
    <t>kábel NAYY-J 4x120 (s RE do RH)</t>
  </si>
  <si>
    <t>Pol41</t>
  </si>
  <si>
    <t>Kábel STP Cat.6A oranž. B2ca s1 d1  (bezhalógenový)</t>
  </si>
  <si>
    <t>Pol42</t>
  </si>
  <si>
    <t>SYKFY(CMFM) 2x2x0,5 kábel pre displei VZT</t>
  </si>
  <si>
    <t>Pol318</t>
  </si>
  <si>
    <t>Samoregulačný kábel(	samoregulačný medzi 18/36W 0-3°C)</t>
  </si>
  <si>
    <t>Pol191</t>
  </si>
  <si>
    <t>Miktotrubička bezhalogenová</t>
  </si>
  <si>
    <t>Pol43</t>
  </si>
  <si>
    <t>Rúrka FXP ϕ16mm ohybná</t>
  </si>
  <si>
    <t>Pol44</t>
  </si>
  <si>
    <t>Rúrka FXP ϕ25mm ohybná</t>
  </si>
  <si>
    <t>Pol45</t>
  </si>
  <si>
    <t>Rúrka FXP ϕ32mm ohybná</t>
  </si>
  <si>
    <t>Pol192</t>
  </si>
  <si>
    <t>Chránička 63mm 450N</t>
  </si>
  <si>
    <t>Pol193</t>
  </si>
  <si>
    <t>Chránička 40mm 450N</t>
  </si>
  <si>
    <t>Pol46</t>
  </si>
  <si>
    <t>Elek. kanál EKD 100X40_HD Kopos+ príslušenstvo</t>
  </si>
  <si>
    <t>Pol47</t>
  </si>
  <si>
    <t>Elek. kanál EKD 80X40_HD Kopos+ príslušenstvo (pre DATA)</t>
  </si>
  <si>
    <t>Pol48</t>
  </si>
  <si>
    <t>OBO 2207036 Príchyt GRIP typ2031M/30</t>
  </si>
  <si>
    <t>Pol49</t>
  </si>
  <si>
    <t>OBO 2207028 Príchyt GRIP typ2031M/15</t>
  </si>
  <si>
    <t>Pol50</t>
  </si>
  <si>
    <t>Káblový žľab JUPITER 60x100mm+ príslušenstvo</t>
  </si>
  <si>
    <t>Pol51</t>
  </si>
  <si>
    <t>Káblový žľab JUPITER 60x100mm+ príslušenstvo  (pre DATA)</t>
  </si>
  <si>
    <t>Pol52</t>
  </si>
  <si>
    <t>Svorkovnica ekvipotenciálna</t>
  </si>
  <si>
    <t>Pol53</t>
  </si>
  <si>
    <t>Svorka BERNARD ZSA 16 pospojovacia</t>
  </si>
  <si>
    <t>Pol54</t>
  </si>
  <si>
    <t>SEZ Svorka zamniaca ZTS4 k batériám</t>
  </si>
  <si>
    <t>Pol55</t>
  </si>
  <si>
    <t>Hmoždina HM8</t>
  </si>
  <si>
    <t>Pol56</t>
  </si>
  <si>
    <t>Hmoždina HM10</t>
  </si>
  <si>
    <t>Pol57</t>
  </si>
  <si>
    <t>Požiarny tmel 12,5kg</t>
  </si>
  <si>
    <t>Pol58</t>
  </si>
  <si>
    <t>Sadra</t>
  </si>
  <si>
    <t>D3</t>
  </si>
  <si>
    <t>Svietidlá</t>
  </si>
  <si>
    <t>Pol59</t>
  </si>
  <si>
    <t>Beghelli SpA 70091 BACKLIGHT UGR19 40W,4500lm</t>
  </si>
  <si>
    <t>Pol60</t>
  </si>
  <si>
    <t>LED svietidlo ASTAP6000 AS, 47W, asymetrické, 6200lm</t>
  </si>
  <si>
    <t>Pol61</t>
  </si>
  <si>
    <t>OMS PLAST H IP44 M OPD 41W 3600LM</t>
  </si>
  <si>
    <t>Pol62</t>
  </si>
  <si>
    <t>OMS Comir L 47W,6100lm</t>
  </si>
  <si>
    <t>Pol63</t>
  </si>
  <si>
    <t>Svietidlo do exterieru IP44 na fasádu</t>
  </si>
  <si>
    <t>Pol64</t>
  </si>
  <si>
    <t>Svietidlo do exterieru IP44 s detektorom pohybu</t>
  </si>
  <si>
    <t>Pol65</t>
  </si>
  <si>
    <t>NÚDZOVÉ SVIETIDLO S PIKTOGRAMOM,4W 190lm, 60min</t>
  </si>
  <si>
    <t>Pol66</t>
  </si>
  <si>
    <t>NÚDZOVÉ SVIETIDLO BEZ PIKTOGRAMU,4W 190lm 60min</t>
  </si>
  <si>
    <t>Pol67</t>
  </si>
  <si>
    <t>D4</t>
  </si>
  <si>
    <t>Rozvádzač RH</t>
  </si>
  <si>
    <t>Pol68</t>
  </si>
  <si>
    <t>Rozvodinca 600+800x2000x300 (ŠxVxH)</t>
  </si>
  <si>
    <t>Pol69</t>
  </si>
  <si>
    <t>Istič BZMC2-A160In=160A</t>
  </si>
  <si>
    <t>Pol70</t>
  </si>
  <si>
    <t>Podpäťová spúšť BZM1-3-XU24VDC</t>
  </si>
  <si>
    <t>Pol71</t>
  </si>
  <si>
    <t>Istič AZ-3-B100</t>
  </si>
  <si>
    <t>Pol72</t>
  </si>
  <si>
    <t>Zvodič prepätia SALTEK FLP-B+C MAXI V/3</t>
  </si>
  <si>
    <t>Pol73</t>
  </si>
  <si>
    <t>OPVP22-3, 3x TYP GG 125A</t>
  </si>
  <si>
    <t>Pol74</t>
  </si>
  <si>
    <t>Záložný zdroj 24VDC/3,5A,MEANWELL DRC-100B</t>
  </si>
  <si>
    <t>Pol75</t>
  </si>
  <si>
    <t>Gélová batéria 24V 5Ah</t>
  </si>
  <si>
    <t>Pol76</t>
  </si>
  <si>
    <t>Istič PL7-B2/1</t>
  </si>
  <si>
    <t>Pol77</t>
  </si>
  <si>
    <t>Istič PL7-B10/1</t>
  </si>
  <si>
    <t>Pol78</t>
  </si>
  <si>
    <t>Istič PL7-C10/1</t>
  </si>
  <si>
    <t>Pol79</t>
  </si>
  <si>
    <t>Istič PL7-B16/1</t>
  </si>
  <si>
    <t>Pol80</t>
  </si>
  <si>
    <t>Istič PL7-B25/1</t>
  </si>
  <si>
    <t>Pol81</t>
  </si>
  <si>
    <t>Istič PL7-B10/3</t>
  </si>
  <si>
    <t>Pol82</t>
  </si>
  <si>
    <t>Istič PL7-B16/3</t>
  </si>
  <si>
    <t>Pol83</t>
  </si>
  <si>
    <t>Istič PL7-C16/3</t>
  </si>
  <si>
    <t>Pol84</t>
  </si>
  <si>
    <t>Istič PL7-B20/3</t>
  </si>
  <si>
    <t>Pol85</t>
  </si>
  <si>
    <t>Istič PL7-B25/3</t>
  </si>
  <si>
    <t>Pol86</t>
  </si>
  <si>
    <t>Istič PL7-B32/3</t>
  </si>
  <si>
    <t>Pol87</t>
  </si>
  <si>
    <t>Istič PL7-B40/3</t>
  </si>
  <si>
    <t>Pol194</t>
  </si>
  <si>
    <t>ističť AZ-3-B100</t>
  </si>
  <si>
    <t>Pol88</t>
  </si>
  <si>
    <t>ističť AZ-3-B125</t>
  </si>
  <si>
    <t>Pol89</t>
  </si>
  <si>
    <t>PFL7-10/1N/003/C</t>
  </si>
  <si>
    <t>Pol90</t>
  </si>
  <si>
    <t>Prúdový chránič PF7-40/4/003-G</t>
  </si>
  <si>
    <t>Pol91</t>
  </si>
  <si>
    <t>Monitorovacie napäťové relé HRN-100</t>
  </si>
  <si>
    <t>Pol92</t>
  </si>
  <si>
    <t>Digitálne astronomické ASTRO NOVA CITY  (dvojkanálové)</t>
  </si>
  <si>
    <t>Pol93</t>
  </si>
  <si>
    <t>DEVIreg 330 (-10 až +10 °C)+ sensor</t>
  </si>
  <si>
    <t>Pol94</t>
  </si>
  <si>
    <t>Stýkač 25A/2NO/1M (Z-SCH230/1/25-20)</t>
  </si>
  <si>
    <t>Pol95</t>
  </si>
  <si>
    <t>Stýkač 25A/4NO/2M (Z-SCH230/25-40)</t>
  </si>
  <si>
    <t>Pol96</t>
  </si>
  <si>
    <t>Astronomické spínacie hodiny 230V/16A, PCZ-525</t>
  </si>
  <si>
    <t>Pol195</t>
  </si>
  <si>
    <t>Radové svorky</t>
  </si>
  <si>
    <t>Pol98</t>
  </si>
  <si>
    <t>Pomocný materiál</t>
  </si>
  <si>
    <t>Pol196</t>
  </si>
  <si>
    <t>D5</t>
  </si>
  <si>
    <t>Kompenzačný rozvádzač RC HASMA</t>
  </si>
  <si>
    <t>Pol100</t>
  </si>
  <si>
    <t>Kompenzačný rozvádzač RC HASMA 35kVAr</t>
  </si>
  <si>
    <t>Pol101</t>
  </si>
  <si>
    <t>Pol102</t>
  </si>
  <si>
    <t>D6</t>
  </si>
  <si>
    <t>Rozvádzač R1</t>
  </si>
  <si>
    <t>Pol103</t>
  </si>
  <si>
    <t>Rozvodnica 760x600x262,5mm, 96 modulov</t>
  </si>
  <si>
    <t>Pol104</t>
  </si>
  <si>
    <t>Vypínač IS-125/3</t>
  </si>
  <si>
    <t>Pol105</t>
  </si>
  <si>
    <t>Zvodič prepätia SALTEK SLP-275 V/4</t>
  </si>
  <si>
    <t>Pol106</t>
  </si>
  <si>
    <t>Pol107</t>
  </si>
  <si>
    <t>Istič PL7-B63/3</t>
  </si>
  <si>
    <t>Pol108</t>
  </si>
  <si>
    <t>Istič AZ-3-B80</t>
  </si>
  <si>
    <t>Pol197</t>
  </si>
  <si>
    <t>Pol198</t>
  </si>
  <si>
    <t>Pomocný material</t>
  </si>
  <si>
    <t>Pol199</t>
  </si>
  <si>
    <t>D7</t>
  </si>
  <si>
    <t>Rozvádzač RD1</t>
  </si>
  <si>
    <t>Pol112</t>
  </si>
  <si>
    <t>Rozvodnica 800x1060x262,5mm, 210 modulov.</t>
  </si>
  <si>
    <t>Pol113</t>
  </si>
  <si>
    <t>Vypínač IS 100/3</t>
  </si>
  <si>
    <t>Pol114</t>
  </si>
  <si>
    <t>Istič PL7-B2</t>
  </si>
  <si>
    <t>Pol115</t>
  </si>
  <si>
    <t>Pol116</t>
  </si>
  <si>
    <t>Pol117</t>
  </si>
  <si>
    <t>Pol118</t>
  </si>
  <si>
    <t>AZ-3-B100</t>
  </si>
  <si>
    <t>Pol119</t>
  </si>
  <si>
    <t>Vypínací spoušť Z-LHASA/230</t>
  </si>
  <si>
    <t>Pol201</t>
  </si>
  <si>
    <t>Pol202</t>
  </si>
  <si>
    <t>Pol203</t>
  </si>
  <si>
    <t>D8</t>
  </si>
  <si>
    <t>Rozvádzač RD2</t>
  </si>
  <si>
    <t>Pol123</t>
  </si>
  <si>
    <t>Rozvodnica 600x1060x262,5mm, 144 modulov.</t>
  </si>
  <si>
    <t>Pol124</t>
  </si>
  <si>
    <t>Vypínač IS 80/3</t>
  </si>
  <si>
    <t>Pol204</t>
  </si>
  <si>
    <t>Pol205</t>
  </si>
  <si>
    <t>D9</t>
  </si>
  <si>
    <t>Rozvádzač RD3</t>
  </si>
  <si>
    <t>330</t>
  </si>
  <si>
    <t>332</t>
  </si>
  <si>
    <t>334</t>
  </si>
  <si>
    <t>336</t>
  </si>
  <si>
    <t>338</t>
  </si>
  <si>
    <t>340</t>
  </si>
  <si>
    <t>342</t>
  </si>
  <si>
    <t>344</t>
  </si>
  <si>
    <t>346</t>
  </si>
  <si>
    <t>Pol206</t>
  </si>
  <si>
    <t>348</t>
  </si>
  <si>
    <t>350</t>
  </si>
  <si>
    <t>Pol207</t>
  </si>
  <si>
    <t>352</t>
  </si>
  <si>
    <t>D10</t>
  </si>
  <si>
    <t>R-OST/MaR</t>
  </si>
  <si>
    <t>354</t>
  </si>
  <si>
    <t>356</t>
  </si>
  <si>
    <t>D11</t>
  </si>
  <si>
    <t>Rozvádzač RZ</t>
  </si>
  <si>
    <t>Pol208</t>
  </si>
  <si>
    <t>Rozvodnica 545x450x262,5mm, 48 modulov.</t>
  </si>
  <si>
    <t>358</t>
  </si>
  <si>
    <t>360</t>
  </si>
  <si>
    <t>Pol209</t>
  </si>
  <si>
    <t>Vypínač IS 125/3</t>
  </si>
  <si>
    <t>362</t>
  </si>
  <si>
    <t>364</t>
  </si>
  <si>
    <t>366</t>
  </si>
  <si>
    <t>368</t>
  </si>
  <si>
    <t>370</t>
  </si>
  <si>
    <t>372</t>
  </si>
  <si>
    <t>D12</t>
  </si>
  <si>
    <t>Motogenerátor</t>
  </si>
  <si>
    <t>Pol210</t>
  </si>
  <si>
    <t>374</t>
  </si>
  <si>
    <t>Pol211</t>
  </si>
  <si>
    <t>Doprava</t>
  </si>
  <si>
    <t>376</t>
  </si>
  <si>
    <t>Pol212</t>
  </si>
  <si>
    <t>378</t>
  </si>
  <si>
    <t>Pol213</t>
  </si>
  <si>
    <t>Pomocný materail</t>
  </si>
  <si>
    <t>380</t>
  </si>
  <si>
    <t>Pol214</t>
  </si>
  <si>
    <t>Revízia, skutkový stav, projekt</t>
  </si>
  <si>
    <t>382</t>
  </si>
  <si>
    <t>D13</t>
  </si>
  <si>
    <t xml:space="preserve">Slaboprúd </t>
  </si>
  <si>
    <t>Pol215</t>
  </si>
  <si>
    <t>19" stojanový rozvádzač 32U, 600 × 600 mm</t>
  </si>
  <si>
    <t>384</t>
  </si>
  <si>
    <t>Pol216</t>
  </si>
  <si>
    <t>WiFi Access Point POE napájanie</t>
  </si>
  <si>
    <t>386</t>
  </si>
  <si>
    <t>Pol131</t>
  </si>
  <si>
    <t>Patch panel 24 cat 6a</t>
  </si>
  <si>
    <t>388</t>
  </si>
  <si>
    <t>Pol132</t>
  </si>
  <si>
    <t>Switch 48 port</t>
  </si>
  <si>
    <t>390</t>
  </si>
  <si>
    <t>Pol321</t>
  </si>
  <si>
    <t>Poe kamery+ príslušenstvo</t>
  </si>
  <si>
    <t>392</t>
  </si>
  <si>
    <t>Pol322</t>
  </si>
  <si>
    <t>NVR nahrávač (16-kanálov)</t>
  </si>
  <si>
    <t>394</t>
  </si>
  <si>
    <t>Pol217</t>
  </si>
  <si>
    <t>UPS  3000 VA tower</t>
  </si>
  <si>
    <t>396</t>
  </si>
  <si>
    <t>Pol133</t>
  </si>
  <si>
    <t>Prepäťová ochrana, 8 zásuvek,</t>
  </si>
  <si>
    <t>398</t>
  </si>
  <si>
    <t>Pol134</t>
  </si>
  <si>
    <t>400</t>
  </si>
  <si>
    <t>Pol135</t>
  </si>
  <si>
    <t>402</t>
  </si>
  <si>
    <t>D14</t>
  </si>
  <si>
    <t>Bleskozvod a uzemnenie</t>
  </si>
  <si>
    <t>Pol136</t>
  </si>
  <si>
    <t>Guľatina AlMgSi 8mm</t>
  </si>
  <si>
    <t>404</t>
  </si>
  <si>
    <t>Pol137</t>
  </si>
  <si>
    <t>Guľatina AlMgSi 8mm PVC</t>
  </si>
  <si>
    <t>406</t>
  </si>
  <si>
    <t>Pol138</t>
  </si>
  <si>
    <t>Skúšobná svorka SZ +krabica</t>
  </si>
  <si>
    <t>408</t>
  </si>
  <si>
    <t>Pol139</t>
  </si>
  <si>
    <t>Svorka SK</t>
  </si>
  <si>
    <t>410</t>
  </si>
  <si>
    <t>Pol140</t>
  </si>
  <si>
    <t>Svorka S0</t>
  </si>
  <si>
    <t>412</t>
  </si>
  <si>
    <t>Pol141</t>
  </si>
  <si>
    <t>Svorka SR02</t>
  </si>
  <si>
    <t>414</t>
  </si>
  <si>
    <t>Pol142</t>
  </si>
  <si>
    <t>Svorka SR03</t>
  </si>
  <si>
    <t>416</t>
  </si>
  <si>
    <t>Pol143</t>
  </si>
  <si>
    <t>pás FeZn 30/4mm</t>
  </si>
  <si>
    <t>418</t>
  </si>
  <si>
    <t>Pol144</t>
  </si>
  <si>
    <t>FeZn Rd10</t>
  </si>
  <si>
    <t>420</t>
  </si>
  <si>
    <t>Pol145</t>
  </si>
  <si>
    <t>ochranný náter</t>
  </si>
  <si>
    <t>422</t>
  </si>
  <si>
    <t>Pol146</t>
  </si>
  <si>
    <t>Podperky PV21</t>
  </si>
  <si>
    <t>424</t>
  </si>
  <si>
    <t>Pol147</t>
  </si>
  <si>
    <t>Bleskozvod podpera 132 K-VA</t>
  </si>
  <si>
    <t>426</t>
  </si>
  <si>
    <t>Pol148</t>
  </si>
  <si>
    <t>Podperka vedenia PV22</t>
  </si>
  <si>
    <t>428</t>
  </si>
  <si>
    <t>Pol149</t>
  </si>
  <si>
    <t>JP35-Zachytávacia tyč 3500mm, 101 VL3500</t>
  </si>
  <si>
    <t>430</t>
  </si>
  <si>
    <t>Pol150</t>
  </si>
  <si>
    <t>432</t>
  </si>
  <si>
    <t>Pol218</t>
  </si>
  <si>
    <t>434</t>
  </si>
  <si>
    <t>D15</t>
  </si>
  <si>
    <t>Fotovoltaika</t>
  </si>
  <si>
    <t>Pol152</t>
  </si>
  <si>
    <t>Solárny panel monokryštalický Longi 525Wp</t>
  </si>
  <si>
    <t>436</t>
  </si>
  <si>
    <t>Pol153</t>
  </si>
  <si>
    <t>Hybridný menič GoodWe GW10K-ET</t>
  </si>
  <si>
    <t>438</t>
  </si>
  <si>
    <t>Pol154</t>
  </si>
  <si>
    <t>Tigo Energy TS4-A-O 700W - Optimizér pre solárne panely</t>
  </si>
  <si>
    <t>440</t>
  </si>
  <si>
    <t>Pol155</t>
  </si>
  <si>
    <t>Rozvádzač FVS pre dva stringy ,triedy I+II (HASMA)</t>
  </si>
  <si>
    <t>442</t>
  </si>
  <si>
    <t>Pol156</t>
  </si>
  <si>
    <t>2xsolárny kábel bezhalógenový 6mm2</t>
  </si>
  <si>
    <t>444</t>
  </si>
  <si>
    <t>Pol157</t>
  </si>
  <si>
    <t>Konektor MC4 Staubli 4-6mm2</t>
  </si>
  <si>
    <t>446</t>
  </si>
  <si>
    <t>Pol158</t>
  </si>
  <si>
    <t>Chránička UV stabilná 32mm</t>
  </si>
  <si>
    <t>448</t>
  </si>
  <si>
    <t>Pol159</t>
  </si>
  <si>
    <t>Chránička UV stabilná 20mm</t>
  </si>
  <si>
    <t>450</t>
  </si>
  <si>
    <t>Pol160</t>
  </si>
  <si>
    <t>CXKH-R-J 1x16ZŽ</t>
  </si>
  <si>
    <t>452</t>
  </si>
  <si>
    <t>Pol161</t>
  </si>
  <si>
    <t>CXKH-R-J 1x6ZŽ</t>
  </si>
  <si>
    <t>454</t>
  </si>
  <si>
    <t>Pol162</t>
  </si>
  <si>
    <t>CXKH-R-J 5x4</t>
  </si>
  <si>
    <t>456</t>
  </si>
  <si>
    <t>Pol163</t>
  </si>
  <si>
    <t>Konštrukcia na rovnú strechu FVE</t>
  </si>
  <si>
    <t>458</t>
  </si>
  <si>
    <t>Pol164</t>
  </si>
  <si>
    <t>460</t>
  </si>
  <si>
    <t>Pol219</t>
  </si>
  <si>
    <t>462</t>
  </si>
  <si>
    <t>Pol166</t>
  </si>
  <si>
    <t>Drobný pomocný material</t>
  </si>
  <si>
    <t>-736198176</t>
  </si>
  <si>
    <t>Pol167</t>
  </si>
  <si>
    <t>Stavebné úpravy</t>
  </si>
  <si>
    <t>-1700507812</t>
  </si>
  <si>
    <t>Pol169</t>
  </si>
  <si>
    <t>Montážne práce</t>
  </si>
  <si>
    <t>135294163</t>
  </si>
  <si>
    <t>Pol170</t>
  </si>
  <si>
    <t>Revízie</t>
  </si>
  <si>
    <t>57333086</t>
  </si>
  <si>
    <t>07 - Slaboprúd - HSP</t>
  </si>
  <si>
    <t>0001 - B: ELEKTROINŠTALAČNÝ MATERIÁL A PRÁCE</t>
  </si>
  <si>
    <t>0002 - C: TECHNICKO-INŽINIERSKE PRÁCE A SLUŽBY</t>
  </si>
  <si>
    <t>D1 - ÚSTREDŇA HSP SECTRO  - TOA VX 3000 -  referenčný výrobok</t>
  </si>
  <si>
    <t xml:space="preserve">D2 - Yuasa akumulátor 12V DC/17Ah EN54-4 </t>
  </si>
  <si>
    <t>B: ELEKTROINŠTALAČNÝ MATERIÁL A PRÁCE</t>
  </si>
  <si>
    <t>Pol352</t>
  </si>
  <si>
    <t>označenie káblov - štítky</t>
  </si>
  <si>
    <t>-669493941</t>
  </si>
  <si>
    <t>Pol399</t>
  </si>
  <si>
    <t>JE-H/ST/H FE180/PS60 4x2x0,8 kábel, bezhalogénový, požiarne odolný B2ca - a1, d1, s1 pre SH</t>
  </si>
  <si>
    <t>-1470937902</t>
  </si>
  <si>
    <t>Pol400</t>
  </si>
  <si>
    <t>JE-H/ST/H FE180/PS60 3x2x0,8 kábel, bezhalogénový, požiarne odolný B2ca - a1, d1, s1 pre Hlásiče</t>
  </si>
  <si>
    <t>-1394199688</t>
  </si>
  <si>
    <t>Pol402</t>
  </si>
  <si>
    <t>JE-H/ST/H FE180/PS60 1x2x0,8 kábel, bezhalogénový, požiarne odolný B2ca - a1, d1, s1 pre TL</t>
  </si>
  <si>
    <t>-454217279</t>
  </si>
  <si>
    <t>Pol403</t>
  </si>
  <si>
    <t>NHXH-O FE180/PS60 2x1,5 kábel, bezhalogénový, požiarne odolný B2ca - a1, d1, s1</t>
  </si>
  <si>
    <t>1254687842</t>
  </si>
  <si>
    <t>Pol404</t>
  </si>
  <si>
    <t>značenie trasy vedenia</t>
  </si>
  <si>
    <t>662701019</t>
  </si>
  <si>
    <t>Pol405</t>
  </si>
  <si>
    <t>inštalačná rúrka,HFIR/HFXP 16-25 vr.príslušenstva</t>
  </si>
  <si>
    <t>-1232312440</t>
  </si>
  <si>
    <t>Pol406</t>
  </si>
  <si>
    <t>Rúrka HDPE 40/33, vr. Zat.vodiča, farebne rozlíšené, plošné minimarkery 3ks  vr koncoviek KPP 40</t>
  </si>
  <si>
    <t>-579377304</t>
  </si>
  <si>
    <t>Pol407</t>
  </si>
  <si>
    <t>Šachta romold s poklopom 600x600x800  šxvxhl s utesnovacími prvkami proti vode pore HDPE 40</t>
  </si>
  <si>
    <t>1641286707</t>
  </si>
  <si>
    <t>Pol408</t>
  </si>
  <si>
    <t>Výkop, zahoz 800x450, lôžko, krycia doska, výstražná folia, upravenie terénu do pôvodného stavu</t>
  </si>
  <si>
    <t>-1443675189</t>
  </si>
  <si>
    <t>Pol409</t>
  </si>
  <si>
    <t>kovová príchytka E90 pre jeden/dva káble / trúbku vrátane skrutky resp. kotvy, kompletná, požiarna odolnosť PS90, úchyt kábla každých 30cm</t>
  </si>
  <si>
    <t>96112758</t>
  </si>
  <si>
    <t>Pol410</t>
  </si>
  <si>
    <t>protipožiarna upchávka HILTI</t>
  </si>
  <si>
    <t>-435906419</t>
  </si>
  <si>
    <t>Pol411</t>
  </si>
  <si>
    <t>Stavebné prípomocné práce: - kompletná dodávka a realizácia potrebných  stavebních prípomocných prác</t>
  </si>
  <si>
    <t>874767211</t>
  </si>
  <si>
    <t>Pol412</t>
  </si>
  <si>
    <t>Pomocné a montážne materiály: - popisné štítky hlavných zariadení, označovanie trás, rozmery a prev. podľa platných STN - upevňovací materiál, spojovací materiál, spony, príchytky, vývodky, spojky, spojníky, odmastňovače a izolačné hmoty...</t>
  </si>
  <si>
    <t>1023750882</t>
  </si>
  <si>
    <t>C: TECHNICKO-INŽINIERSKE PRÁCE A SLUŽBY</t>
  </si>
  <si>
    <t>Pol364</t>
  </si>
  <si>
    <t>vypracovanie protokolu o funkčnej skúške</t>
  </si>
  <si>
    <t>-2025995499</t>
  </si>
  <si>
    <t>Pol367</t>
  </si>
  <si>
    <t>nepredvídané práce montážneho technika</t>
  </si>
  <si>
    <t>1680309939</t>
  </si>
  <si>
    <t>Pol413</t>
  </si>
  <si>
    <t>komplexné skúšky zariadenia v zmysle platnej STN, celkové preskúšanie zariadenia (odskúšanie každého prvku)</t>
  </si>
  <si>
    <t>-1874266789</t>
  </si>
  <si>
    <t>Pol414</t>
  </si>
  <si>
    <t>naprogramovanie zariadenia</t>
  </si>
  <si>
    <t>-2030568142</t>
  </si>
  <si>
    <t>Pol415</t>
  </si>
  <si>
    <t>uvedenie zariadenia do trvalej prevádzky</t>
  </si>
  <si>
    <t>-649768808</t>
  </si>
  <si>
    <t>Pol416</t>
  </si>
  <si>
    <t>inžinierska činnosť a technický dozor</t>
  </si>
  <si>
    <t>1726038074</t>
  </si>
  <si>
    <t>Pol417</t>
  </si>
  <si>
    <t>dokumentácia skutočného vyhotovenia -4paré</t>
  </si>
  <si>
    <t>-1174111365</t>
  </si>
  <si>
    <t>Pol418</t>
  </si>
  <si>
    <t>vyhotovenie prvej odbornej skúšky so správou</t>
  </si>
  <si>
    <t>432553232</t>
  </si>
  <si>
    <t>Pol419</t>
  </si>
  <si>
    <t>zaškolenie obsluhy</t>
  </si>
  <si>
    <t>752774322</t>
  </si>
  <si>
    <t>Pol420</t>
  </si>
  <si>
    <t>odovzdanie zariadenia užívateľovi</t>
  </si>
  <si>
    <t>-640872933</t>
  </si>
  <si>
    <t>Pol421</t>
  </si>
  <si>
    <t>zriadenie staveniska podľa požiadavok dodávaťeľa,v zmysle platného stavebného zákona SR 396/2006 vrátane všetkých zabezpečení a opatrení BOZP</t>
  </si>
  <si>
    <t>332766367</t>
  </si>
  <si>
    <t>Pol422</t>
  </si>
  <si>
    <t>doprava</t>
  </si>
  <si>
    <t>1487220259</t>
  </si>
  <si>
    <t>D1</t>
  </si>
  <si>
    <t>ÚSTREDŇA HSP SECTRO  - TOA VX 3000 -  referenčný výrobok</t>
  </si>
  <si>
    <t>Pol374</t>
  </si>
  <si>
    <t>Systém VX-3000, 8 liniek, 3 sloty pre zosilňovače VX 3008F</t>
  </si>
  <si>
    <t>1670542432</t>
  </si>
  <si>
    <t>Pol375</t>
  </si>
  <si>
    <t>GSM komunikátor FVK 842,VOX LITE Plus  8dig /2analog vstupy , 64 tf čísiel</t>
  </si>
  <si>
    <t>-891433007</t>
  </si>
  <si>
    <t>Pol376</t>
  </si>
  <si>
    <t>Modul zosilňovača pre VX-3000, 300W  VX-030DA</t>
  </si>
  <si>
    <t>-22884060</t>
  </si>
  <si>
    <t>Pol377</t>
  </si>
  <si>
    <t>Zdroj 1150W (max.1390W), 8x25A + 3x5A + dobíjanie VX 3150DS</t>
  </si>
  <si>
    <t>-505841304</t>
  </si>
  <si>
    <t>Pol378</t>
  </si>
  <si>
    <t>Akumulátor ACEDIS 12V/43Ah, životnosť 9 rokov ST 380</t>
  </si>
  <si>
    <t>719633836</t>
  </si>
  <si>
    <t>Pol379</t>
  </si>
  <si>
    <t>Stanica hlásateľa, 10 ovládacích tlačidiel RM-300X</t>
  </si>
  <si>
    <t>287641878</t>
  </si>
  <si>
    <t>Pol382</t>
  </si>
  <si>
    <t>Stropný zápustný reproduktor s krytom, 6W, EN54 LDACH42TNS02</t>
  </si>
  <si>
    <t>1658668802</t>
  </si>
  <si>
    <t>Pol383</t>
  </si>
  <si>
    <t>Biela reproduktorová skrinka, IP54, 6W, EN54 WA06 165/T</t>
  </si>
  <si>
    <t>-603140042</t>
  </si>
  <si>
    <t>Pol384</t>
  </si>
  <si>
    <t>Konvenčný maják  so sirénou na stenu , EN54-23 CWSS RR S5</t>
  </si>
  <si>
    <t>1284193147</t>
  </si>
  <si>
    <t>Pol385</t>
  </si>
  <si>
    <t>Konvenčný maják na strop bez pätice, EN54-23 CBE1002</t>
  </si>
  <si>
    <t>-1383757493</t>
  </si>
  <si>
    <t>Pol386</t>
  </si>
  <si>
    <t>Pätica k hlásičom a majákom Altair,popisný štítok</t>
  </si>
  <si>
    <t>-1513049500</t>
  </si>
  <si>
    <t>Pol387</t>
  </si>
  <si>
    <t>Resetovateľný konvenčný požiarny tlačidlový hlásič</t>
  </si>
  <si>
    <t>-1056122544</t>
  </si>
  <si>
    <t>Pol388</t>
  </si>
  <si>
    <t>Systémové prepojovacie káble do racku</t>
  </si>
  <si>
    <t>-11313810</t>
  </si>
  <si>
    <t>Pol389</t>
  </si>
  <si>
    <t>Zakončovací člen linky  EOL a zakonč.odpor</t>
  </si>
  <si>
    <t>2114556304</t>
  </si>
  <si>
    <t>Pol390</t>
  </si>
  <si>
    <t>Požiarny hlásič CT3005 konvenčný , NC/NO , 1A, 30V</t>
  </si>
  <si>
    <t>1190832566</t>
  </si>
  <si>
    <t xml:space="preserve">Yuasa akumulátor 12V DC/17Ah EN54-4 </t>
  </si>
  <si>
    <t>Pol391</t>
  </si>
  <si>
    <t>označenie reproduktora / nalepovací štítok</t>
  </si>
  <si>
    <t>1075675010</t>
  </si>
  <si>
    <t>Pol395</t>
  </si>
  <si>
    <t>Svorková krabica, keram.svorkovnica  E60 (ak nie sú súčasťou reprduktorov)</t>
  </si>
  <si>
    <t>-1839497418</t>
  </si>
  <si>
    <t>Pol396</t>
  </si>
  <si>
    <t>Rack rozvádzač ústredne HSP 26U 600x600mm vrátane výbavy a komplet príslušenstva ( ventilačnej jednotky, káblových rozvodov komponentov ústredne, káblových organizérov, svorkovníc, prepäťových ochrán,  uzemňovacích a napájacích vedení)</t>
  </si>
  <si>
    <t>-915220324</t>
  </si>
  <si>
    <t>Pol397</t>
  </si>
  <si>
    <t>vypnutie od TOTAL STOP, výkonové relé, cievka na 12VDC,  pracovný kontakt pre 6 zón, montáž na DIN lištu, pracovné kontakty pripojené na reproduktorové linky, inštalovať v rozbočovacej krabici vedľa rozhlasovej ústredni, ovládací kábel privedie profesia s</t>
  </si>
  <si>
    <t>-1662732893</t>
  </si>
  <si>
    <t>SO 02 - VJAZD A SPEVNENÉ PLOCHY</t>
  </si>
  <si>
    <t xml:space="preserve">    5 - Komunikácie</t>
  </si>
  <si>
    <t>113152340.S</t>
  </si>
  <si>
    <t>Frézovanie asf. podkladu alebo krytu bez prek., plochy cez 500 do 1000 m2, pruh š. cez 0,5 m do 1 m, hr. 100 mm  0,250 t</t>
  </si>
  <si>
    <t>1752341773</t>
  </si>
  <si>
    <t>122201101.S</t>
  </si>
  <si>
    <t>Odkopávka a prekopávka nezapažená v hornine 3, do 100 m3</t>
  </si>
  <si>
    <t>-23921039</t>
  </si>
  <si>
    <t>98906016</t>
  </si>
  <si>
    <t>171101101.S</t>
  </si>
  <si>
    <t>Uloženie sypaniny do násypu súdržnej horniny s mierou zhutnenia podľa Proctor-Standard na 95 %</t>
  </si>
  <si>
    <t>-1268383318</t>
  </si>
  <si>
    <t>2753136.1</t>
  </si>
  <si>
    <t>Zriadenie betónových pätiek pod kontaknerové stojisko, vrátane zemných prác</t>
  </si>
  <si>
    <t>1386103167</t>
  </si>
  <si>
    <t>Komunikácie</t>
  </si>
  <si>
    <t>215901101.S1</t>
  </si>
  <si>
    <t>Zhutnenie podložia  pod spevnené plochy</t>
  </si>
  <si>
    <t>718416386</t>
  </si>
  <si>
    <t>564710111.S</t>
  </si>
  <si>
    <t>Podklad alebo kryt z kameniva hrubého drveného veľ. 8-16 mm s rozprestretím a zhutnením hr. 50 mm</t>
  </si>
  <si>
    <t>-1267669443</t>
  </si>
  <si>
    <t>564750211.S</t>
  </si>
  <si>
    <t>Podklad alebo kryt z kameniva hrubého drveného veľ. 16-32 mm s rozprestretím a zhutnením hr. 150 mm</t>
  </si>
  <si>
    <t>-501268684</t>
  </si>
  <si>
    <t>573211108.S</t>
  </si>
  <si>
    <t>Postrek asfaltový spojovací bez posypu kamenivom z asfaltu cestného v množstve 0,50 kg/m2</t>
  </si>
  <si>
    <t>1162581837</t>
  </si>
  <si>
    <t>577144251.S</t>
  </si>
  <si>
    <t>Asfaltový betón vrstva obrusná AC 11 O v pruhu š. do 3 m z modifik. asfaltu tr. I, po zhutnení hr. 50 mm</t>
  </si>
  <si>
    <t>-1240190411</t>
  </si>
  <si>
    <t>577144351.S</t>
  </si>
  <si>
    <t>Asfaltový betón vrstva obrusná alebo ložná AC 16 v pruhu š. do 3 m z modifik. asfaltu tr. I, po zhutnení hr. 50 mm</t>
  </si>
  <si>
    <t>1172122763</t>
  </si>
  <si>
    <t>596911144.S</t>
  </si>
  <si>
    <t>Kladenie betónovej zámkovej dlažby komunikácií pre peších hr. 60 mm pre peších nad 300 m2 so zriadením lôžka z kameniva hr. 30 mm</t>
  </si>
  <si>
    <t>-911178770</t>
  </si>
  <si>
    <t>592460009600.S</t>
  </si>
  <si>
    <t>Dlažba betónová hr 60 mm</t>
  </si>
  <si>
    <t>114788639</t>
  </si>
  <si>
    <t>596911163.S</t>
  </si>
  <si>
    <t>Kladenie betónovej zámkovej dlažby komunikácií pre peších hr. 80 mm pre peších nad 100 do 300 m2 so zriadením lôžka z kameniva hr. 30 mm</t>
  </si>
  <si>
    <t>595795738</t>
  </si>
  <si>
    <t>592460008300.S</t>
  </si>
  <si>
    <t>Dlažba betónová hr 80 mm</t>
  </si>
  <si>
    <t>1755675984</t>
  </si>
  <si>
    <t>899103111.S</t>
  </si>
  <si>
    <t>Osadenie poklopu liatinového a oceľového vrátane rámu hmotn. nad 100 do 150 kg</t>
  </si>
  <si>
    <t>-219502883</t>
  </si>
  <si>
    <t>600D400</t>
  </si>
  <si>
    <t xml:space="preserve">Poklop liatinový DN 600, D400 kN, </t>
  </si>
  <si>
    <t>-1254010347</t>
  </si>
  <si>
    <t>600D401</t>
  </si>
  <si>
    <t>Rám poklopu liatinového</t>
  </si>
  <si>
    <t>-849533125</t>
  </si>
  <si>
    <t>899331111.S</t>
  </si>
  <si>
    <t>Výšková úprava uličného vstupu alebo vpuste do 200 mm zvýšením poklopu</t>
  </si>
  <si>
    <t>-2012995890</t>
  </si>
  <si>
    <t>914812211.S</t>
  </si>
  <si>
    <t>Montáž dočasnej dopravnej značky kompletnej základnej</t>
  </si>
  <si>
    <t>-539031342</t>
  </si>
  <si>
    <t>914812211.S1</t>
  </si>
  <si>
    <t>Montáž dočasnej dopravnej značky dodatkovej</t>
  </si>
  <si>
    <t>-17216394</t>
  </si>
  <si>
    <t>915911111.S</t>
  </si>
  <si>
    <t>Montáž dočasnej dopravnej zábrany Z2 reflexnej šírky 1 m</t>
  </si>
  <si>
    <t>1658885068</t>
  </si>
  <si>
    <t>915912211.S</t>
  </si>
  <si>
    <t>Montáž dočasnej dopravnej smerovej dosky základnej Z4</t>
  </si>
  <si>
    <t>-619513793</t>
  </si>
  <si>
    <t>915912411.S</t>
  </si>
  <si>
    <t>Montáž dočasného dopravného signálneho svetla EKO vrátane akumulátora</t>
  </si>
  <si>
    <t>-587596242</t>
  </si>
  <si>
    <t>91591241.1</t>
  </si>
  <si>
    <t>Doprava dočasného dopravného značenia</t>
  </si>
  <si>
    <t>829627677</t>
  </si>
  <si>
    <t>91591241.2</t>
  </si>
  <si>
    <t>Prenájom dočasného dopravného značenia - 30 dní</t>
  </si>
  <si>
    <t>1541677696</t>
  </si>
  <si>
    <t>916361112.S</t>
  </si>
  <si>
    <t>Osadenie cestného obrubníka betónového ležatého do lôžka z betónu prostého tr. C 16/20 s bočnou oporou</t>
  </si>
  <si>
    <t>-589906387</t>
  </si>
  <si>
    <t>592170002400.S</t>
  </si>
  <si>
    <t>Obrubník cestný nábehový, lxšxv 1000x200x150(100) mm</t>
  </si>
  <si>
    <t>-1251908144</t>
  </si>
  <si>
    <t>916362112.S</t>
  </si>
  <si>
    <t>Osadenie cestného obrubníka betónového stojatého do lôžka z betónu prostého tr. C 16/20 s bočnou oporou</t>
  </si>
  <si>
    <t>1325432529</t>
  </si>
  <si>
    <t>592170001000.S</t>
  </si>
  <si>
    <t>Obrubník cestný, lxšxv 1000x150x260 mm</t>
  </si>
  <si>
    <t>1849378870</t>
  </si>
  <si>
    <t>916561112.S</t>
  </si>
  <si>
    <t>Osadenie záhonového alebo parkového obrubníka betón., do lôžka z bet. pros. tr. C 16/20 s bočnou oporou</t>
  </si>
  <si>
    <t>450739151</t>
  </si>
  <si>
    <t>592170001800.S</t>
  </si>
  <si>
    <t>Obrubník parkový, lxšxv 1000x50x200 mm, prírodný</t>
  </si>
  <si>
    <t>-599006860</t>
  </si>
  <si>
    <t>966812211.S</t>
  </si>
  <si>
    <t>Demontáž dočasnej dopravnej značky kompletnej základnej</t>
  </si>
  <si>
    <t>1479986512</t>
  </si>
  <si>
    <t>966812211.S1</t>
  </si>
  <si>
    <t>Demontáž dočasnej dopravnej značky dodatkovej</t>
  </si>
  <si>
    <t>-622751044</t>
  </si>
  <si>
    <t>966821111.S</t>
  </si>
  <si>
    <t>Demontáž dočasnej dopravnej zábrany Z2 reflexnej šírky 1 m</t>
  </si>
  <si>
    <t>-354594579</t>
  </si>
  <si>
    <t>966822211.S</t>
  </si>
  <si>
    <t>Demontáž dočasnej dopravnej smerovej dosky základnej Z4</t>
  </si>
  <si>
    <t>1787105849</t>
  </si>
  <si>
    <t>966822411.S</t>
  </si>
  <si>
    <t>Demontáž dočasného dopravného signálneho svetla EKO vrátane akumulátora</t>
  </si>
  <si>
    <t>309566522</t>
  </si>
  <si>
    <t>979081111.S</t>
  </si>
  <si>
    <t>Odvoz sutiny a vybúraných hmôt na skládku do 1 km</t>
  </si>
  <si>
    <t>1278848792</t>
  </si>
  <si>
    <t>979081121.S</t>
  </si>
  <si>
    <t>Odvoz sutiny a vybúraných hmôt na skládku za každý ďalší 1 km (35km)</t>
  </si>
  <si>
    <t>185373593</t>
  </si>
  <si>
    <t>979089212.S</t>
  </si>
  <si>
    <t>Poplatok za skládku - bitúmenové zmesi, uholný decht, dechtové výrobky (17 03 ), ostatné</t>
  </si>
  <si>
    <t>-421045646</t>
  </si>
  <si>
    <t>998223011.S</t>
  </si>
  <si>
    <t>Presun hmôt pre pozemné komunikácie s krytom dláždeným (822 2.3, 822 5.3) akejkoľvek dĺžky objektu</t>
  </si>
  <si>
    <t>1924624383</t>
  </si>
  <si>
    <t>SO 03 - KRAJINNÁ ARCHITEKTÚRA</t>
  </si>
  <si>
    <t xml:space="preserve">    9.1 - Mobiliár</t>
  </si>
  <si>
    <t>1625545137</t>
  </si>
  <si>
    <t>890837442</t>
  </si>
  <si>
    <t>263462542</t>
  </si>
  <si>
    <t>182001121.S</t>
  </si>
  <si>
    <t>Plošná úprava terénu pri nerovnostiach terénu nad 100-150 mm v rovine alebo na svahu do 1:5</t>
  </si>
  <si>
    <t>181301103.S</t>
  </si>
  <si>
    <t>Rozprestretie ornice v rovine , plocha do 500 m2, hr.do 200 mm</t>
  </si>
  <si>
    <t>693693410003.1</t>
  </si>
  <si>
    <t>Dodávka zeminy: trávniková zmes napr. ornica, kompost, piesok, štrk fr.4/8 v pomere 1:1:0,5:1, vrátane dovozu</t>
  </si>
  <si>
    <t>180402111.S</t>
  </si>
  <si>
    <t>Založenie trávnika parkového výsevom v rovine do 1:5</t>
  </si>
  <si>
    <t>0057200015001</t>
  </si>
  <si>
    <t>Osivá tráv - Agrostis – Bylinný trávnik RSM 2.4. výsev 10g/m2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</si>
  <si>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</si>
  <si>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</si>
  <si>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</si>
  <si>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</si>
  <si>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183403161.S</t>
  </si>
  <si>
    <t>Obrobenie pôdy valcovaním v rovine alebo na svahu do 1:5</t>
  </si>
  <si>
    <t>185803101.S</t>
  </si>
  <si>
    <t>Pokos nového založeného trávnika s odvozom pokosenej hmoty, 2 x</t>
  </si>
  <si>
    <t>185803211.S</t>
  </si>
  <si>
    <t>Povalcovanie trávnika v rovine alebo na svahu do 1:5</t>
  </si>
  <si>
    <t>103103640000100.S1</t>
  </si>
  <si>
    <t>Zemina pre terénne úpravy - podorničie, vrátane dopravy (použije sa materiál z vyťaženej jam</t>
  </si>
  <si>
    <t>181301105.S</t>
  </si>
  <si>
    <t>Rozprestretie ornice v rovine, plocha do 500 m2, hr. do 300 mm</t>
  </si>
  <si>
    <t>181301106.S</t>
  </si>
  <si>
    <t>Rozprestretie ornice v rovine, plocha do 500 m2, hr. do 400 mm</t>
  </si>
  <si>
    <t>693693410003.2</t>
  </si>
  <si>
    <t>Dodávka zeminy : zmes ornice,kompostu a  štrku v pomere 2:2:1, vrátane dovozu</t>
  </si>
  <si>
    <t>183101321.S</t>
  </si>
  <si>
    <t>Hĺbenie jamiek pre výsadbu v horn. 1-4 s výmenou pôdy do 100% v rovine alebo na svahu do 1:5 objemu nad 0,40 do 1,00 m3</t>
  </si>
  <si>
    <t>184102116.S</t>
  </si>
  <si>
    <t>Výsadba dreviny s balom v rovine alebo na svahu do 1:5, priemer balu nad 600 do 800 mm,vrátane ulozenia do spravnej pozície</t>
  </si>
  <si>
    <t>2662560001</t>
  </si>
  <si>
    <t>Acer campestre 'Elsrijk',obvod v cm 20-25 výška nasadenia koruny 2,2 – 2,5 m</t>
  </si>
  <si>
    <t>184202112.S</t>
  </si>
  <si>
    <t>Zakotvenie dreviny troma a viac kolmi pri priemere kolov do 100 mm pri dĺžke kolov do 2 m do 3 m</t>
  </si>
  <si>
    <t>05505541000011r</t>
  </si>
  <si>
    <t>Kotviaca páska</t>
  </si>
  <si>
    <t>05505541000012r</t>
  </si>
  <si>
    <t>Kôl drevený, frézovaný so špicou, priem. 10 cm, dl. 3,0 m (3ks/strom)</t>
  </si>
  <si>
    <t>05505541000012r1</t>
  </si>
  <si>
    <t>Priečne kotvenie drevenými polguľatinami/latami</t>
  </si>
  <si>
    <t>184401111.S03</t>
  </si>
  <si>
    <t>M+D Závlaha stromov pomocou zavlažovacích vakov,Zavlažovací vak 50-75 l, vrátane súvisiaceho materiálu (prichytené okolo kmeňa)</t>
  </si>
  <si>
    <t>289971211.1</t>
  </si>
  <si>
    <t>D+M ochrana proti krtkom</t>
  </si>
  <si>
    <t>-894383313</t>
  </si>
  <si>
    <t>9.1</t>
  </si>
  <si>
    <t>Mobiliár</t>
  </si>
  <si>
    <t>936104pc1.1</t>
  </si>
  <si>
    <t>Stojan na bicykle</t>
  </si>
  <si>
    <t>1162123648</t>
  </si>
  <si>
    <t>936104pc1.2</t>
  </si>
  <si>
    <t>Stojan na bicykle - montáž</t>
  </si>
  <si>
    <t>953583385</t>
  </si>
  <si>
    <t>936104pc1.3</t>
  </si>
  <si>
    <t>Stojan na bicykle - spodná stavba</t>
  </si>
  <si>
    <t>-978996745</t>
  </si>
  <si>
    <t>936104pc2.1</t>
  </si>
  <si>
    <t>Odpadkový kôš</t>
  </si>
  <si>
    <t>-788365579</t>
  </si>
  <si>
    <t>936104pc2.2</t>
  </si>
  <si>
    <t>Odpadkový kôš - montáž</t>
  </si>
  <si>
    <t>2021389439</t>
  </si>
  <si>
    <t>936104pc2.3</t>
  </si>
  <si>
    <t>Odpadkový kôš - spodná stavba</t>
  </si>
  <si>
    <t>1747096941</t>
  </si>
  <si>
    <t>SO 03.1 - Oplotenie</t>
  </si>
  <si>
    <t xml:space="preserve">    3 - Zvislé a kompletné konštrukcie</t>
  </si>
  <si>
    <t>132211101.S</t>
  </si>
  <si>
    <t>Hĺbenie rýh šírky do 600 mm v  hornine tr.3 súdržných - ručným náradím</t>
  </si>
  <si>
    <t>-307184476</t>
  </si>
  <si>
    <t>132211119.S</t>
  </si>
  <si>
    <t>Príplatok za lepivosť pri hĺbení rýh š do 600 mm ručným náradím v hornine tr. 3</t>
  </si>
  <si>
    <t>1457204983</t>
  </si>
  <si>
    <t>131211111.S</t>
  </si>
  <si>
    <t>Hĺbenie jám v  hornine tr.3 nesúdržných - ručným náradím</t>
  </si>
  <si>
    <t>-1839077117</t>
  </si>
  <si>
    <t>131211119.S</t>
  </si>
  <si>
    <t>Príplatok za lepivosť pri hĺbení jám ručným náradím v hornine tr. 3</t>
  </si>
  <si>
    <t>-106717817</t>
  </si>
  <si>
    <t>-1022043893</t>
  </si>
  <si>
    <t>274313611.S</t>
  </si>
  <si>
    <t>Betón základových pásov, prostý tr. C 16/20</t>
  </si>
  <si>
    <t>-1018596766</t>
  </si>
  <si>
    <t>Zvislé a kompletné konštrukcie</t>
  </si>
  <si>
    <t>311272021.S</t>
  </si>
  <si>
    <t>Murivo nosné (m3) z betónových debniacich tvárnic s betónovou výplňou C 16/20 hrúbky 200 mm</t>
  </si>
  <si>
    <t>1352871218</t>
  </si>
  <si>
    <t>331270511.S1</t>
  </si>
  <si>
    <t>Murivo pilierov a stĺpov z betónových debniacich tvárnic rozmerov 500x200 mm s betónovou výplňou C 16/20</t>
  </si>
  <si>
    <t>-784556535</t>
  </si>
  <si>
    <t>311361825.S</t>
  </si>
  <si>
    <t>Výstuž pre murivo nosné z betónových debniacich tvárnic s betónovou výplňou z ocele B500 (10505)</t>
  </si>
  <si>
    <t>-1166971230</t>
  </si>
  <si>
    <t>318271051.S</t>
  </si>
  <si>
    <t>Zhotovenie krycej platne priebežnej pre oplotenie z betónových tvárnic 400x260x55 mm</t>
  </si>
  <si>
    <t>1898989262</t>
  </si>
  <si>
    <t>592330008800.S</t>
  </si>
  <si>
    <t>Plotová krycia platňa betónová, priebežná strieška, 400x260x55 mm</t>
  </si>
  <si>
    <t>30017722</t>
  </si>
  <si>
    <t>767914130.S</t>
  </si>
  <si>
    <t>Montáž oplotenia rámového, na oceľové stĺpiky, vo výške nad 1,5 do 2,0 m</t>
  </si>
  <si>
    <t>1903097731</t>
  </si>
  <si>
    <t>553510029000.S</t>
  </si>
  <si>
    <t>Panel pre panelový plotový systém, veľkosť oka 100x50 mm, vxl 1,9x2,48 m, poplastovaný na pozinkovanej oceli</t>
  </si>
  <si>
    <t>740947648</t>
  </si>
  <si>
    <t>338171222.S</t>
  </si>
  <si>
    <t>Osadzovanie stĺpika pre pletivové panelové ploty s výškou nad 2 m zabetónovaním do vopred vykopaných dier</t>
  </si>
  <si>
    <t>-1002244468</t>
  </si>
  <si>
    <t>553510022200.S</t>
  </si>
  <si>
    <t>Stĺpik, 60x60 mm, výška 2,5 m</t>
  </si>
  <si>
    <t>512</t>
  </si>
  <si>
    <t>1205422302</t>
  </si>
  <si>
    <t>998152111.S</t>
  </si>
  <si>
    <t>Presun hmôt pre oplotenia</t>
  </si>
  <si>
    <t>212432881</t>
  </si>
  <si>
    <t>767916110.S</t>
  </si>
  <si>
    <t>Montáž oplotenia z plechu profilového s hmotnosťou 1m oplotenia do 30 kg</t>
  </si>
  <si>
    <t>114623406</t>
  </si>
  <si>
    <t>553510024pc</t>
  </si>
  <si>
    <t>Panel plotový plechový šxv 2000x2000 -farebný pozink</t>
  </si>
  <si>
    <t>1622875198</t>
  </si>
  <si>
    <t>76792021.1</t>
  </si>
  <si>
    <t>Dodávka a montáž bráničky v oplotení š.1000mm</t>
  </si>
  <si>
    <t>-645135285</t>
  </si>
  <si>
    <t>76792021.2</t>
  </si>
  <si>
    <t>Dodávka a montáž posuvnej brány v oplotení š.6000mm</t>
  </si>
  <si>
    <t>1337317204</t>
  </si>
  <si>
    <t>-1285298264</t>
  </si>
  <si>
    <t xml:space="preserve">SO 03.2 - Prístrešok pre nádoby na odpad </t>
  </si>
  <si>
    <t>133201101.S</t>
  </si>
  <si>
    <t>Výkop šachty zapaženej, hornina 3 do 100 m3</t>
  </si>
  <si>
    <t>-611121162</t>
  </si>
  <si>
    <t>133201109.S</t>
  </si>
  <si>
    <t>Príplatok k cenám za lepivosť pri hĺbení šachiet zapažených i nezapažených v hornine 3</t>
  </si>
  <si>
    <t>-371053338</t>
  </si>
  <si>
    <t>1463272398</t>
  </si>
  <si>
    <t>211521111.S</t>
  </si>
  <si>
    <t>Výplň odvodňovacieho rebra alebo trativodu kamenivom hrubým drveným frakcie 16-125</t>
  </si>
  <si>
    <t>1679439091</t>
  </si>
  <si>
    <t>76731.1</t>
  </si>
  <si>
    <t>Konštrukcia kontajnerového stojiska</t>
  </si>
  <si>
    <t>888803402</t>
  </si>
  <si>
    <t>76731.2</t>
  </si>
  <si>
    <t>Titán-zinková trapézová strecha</t>
  </si>
  <si>
    <t>-1492208023</t>
  </si>
  <si>
    <t>76731.3</t>
  </si>
  <si>
    <t>Posuvná brána</t>
  </si>
  <si>
    <t>895799083</t>
  </si>
  <si>
    <t>76731.4</t>
  </si>
  <si>
    <t>Solárna zostava</t>
  </si>
  <si>
    <t>708058548</t>
  </si>
  <si>
    <t>76731.5</t>
  </si>
  <si>
    <t>Solárny stĺp</t>
  </si>
  <si>
    <t>-230719743</t>
  </si>
  <si>
    <t>76731.6</t>
  </si>
  <si>
    <t>AKS - aktivácia kontajnerového stojiska</t>
  </si>
  <si>
    <t>1576463930</t>
  </si>
  <si>
    <t>04 - Prípojka vody</t>
  </si>
  <si>
    <t xml:space="preserve">    23-M - Montáže potrubia</t>
  </si>
  <si>
    <t>VRN - Investičné náklady neobsiahnuté v cenách</t>
  </si>
  <si>
    <t>111101101.S</t>
  </si>
  <si>
    <t>Odstránenie travín a tŕstia s príp. premiestnením a uložením na hromady do 50 m, pri celkovej ploche do 1000m2</t>
  </si>
  <si>
    <t>113107131.S</t>
  </si>
  <si>
    <t>Odstránenie krytu v ploche do 200 m2 z betónu prostého, hr. vrstvy do 150 mm,  -0,22500t</t>
  </si>
  <si>
    <t>119001801.S</t>
  </si>
  <si>
    <t>Ochranné zábradlie okolo výkopu, drevené výšky 1,10 m dvojtyčové</t>
  </si>
  <si>
    <t>121101102.S</t>
  </si>
  <si>
    <t>Odstránenie ornice s vodor. premiestn. na hromady, so zložením na vzdialenosť do 100 m a do 50 m3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</si>
  <si>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</si>
  <si>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</si>
  <si>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</si>
  <si>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</si>
  <si>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</si>
  <si>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</si>
  <si>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</si>
  <si>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</si>
  <si>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</si>
  <si>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</si>
  <si>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</si>
  <si>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</si>
  <si>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151101301.S</t>
  </si>
  <si>
    <t>Rozopretie zapažených stien pri pažení príložnom hĺbky do 4 m</t>
  </si>
  <si>
    <t>151101311.S</t>
  </si>
  <si>
    <t>Odstránenie rozopretia stien paženia príložného hĺbky do 4 m</t>
  </si>
  <si>
    <t>161101501.S</t>
  </si>
  <si>
    <t>Zvislé premiestnenie výkopku z horniny I až IV, nosením za každé 3 m výšky</t>
  </si>
  <si>
    <t>583410004400.S</t>
  </si>
  <si>
    <t>Štrkodrva frakcia 0-63 mm</t>
  </si>
  <si>
    <t>583310002900.S</t>
  </si>
  <si>
    <t>Štrkopiesok frakcia 0-16 mm</t>
  </si>
  <si>
    <t>181301101.S</t>
  </si>
  <si>
    <t>Rozprestretie ornice v rovine, plocha do 500 m2, hr.do 100 mm</t>
  </si>
  <si>
    <t>183405211.S_R</t>
  </si>
  <si>
    <t>Výsev trávnika</t>
  </si>
  <si>
    <t>005720001300.S</t>
  </si>
  <si>
    <t>Osivá tráv - trávové semeno</t>
  </si>
  <si>
    <t>212752125.S</t>
  </si>
  <si>
    <t>Trativody z flexodrenážnych rúr DN 100</t>
  </si>
  <si>
    <t>451541111.S</t>
  </si>
  <si>
    <t>Lôžko pod potrubie, stoky a drobné objekty, v otvorenom výkope zo štrkodrvy 0-63 mm</t>
  </si>
  <si>
    <t>451572111.S</t>
  </si>
  <si>
    <t>Lôžko pod potrubie, stoky a drobné objekty, v otvorenom výkope z kameniva drobného ťaženého 0-4 mm</t>
  </si>
  <si>
    <t>452311151.S</t>
  </si>
  <si>
    <t>Dosky, bloky, sedlá z betónu v otvorenom výkope tr. C 25/30</t>
  </si>
  <si>
    <t>452351101.S</t>
  </si>
  <si>
    <t>Debnenie v otvorenom výkope dosiek, sedlových lôžok a blokov pod potrubie,stoky a drobné objekty</t>
  </si>
  <si>
    <t>566902162.S</t>
  </si>
  <si>
    <t>Vyspravenie krytu po prekopoch inžinierskych sietí plochy do 15 m2 betónom tr. C 20/25 hr. 150 mm</t>
  </si>
  <si>
    <t>891181111.S</t>
  </si>
  <si>
    <t>Montáž vodovodného posúvača v otvorenom výkope s osadením zemnej súpravy (bez poklopov) DN 40</t>
  </si>
  <si>
    <t>422210000200.S</t>
  </si>
  <si>
    <t>Posúvač uzatvárací DN 50, liatinový, PN 16</t>
  </si>
  <si>
    <t>422210001600.S</t>
  </si>
  <si>
    <t>Zemná súprava posúvačová Y 1020 D 50 mm</t>
  </si>
  <si>
    <t>891319111.S</t>
  </si>
  <si>
    <t>Montáž navrtávacieho pásu s ventilom menovitého tlaku 1 MPa na potr. z rúr liat., oceľ., plast., DN 150</t>
  </si>
  <si>
    <t>551180005700.S</t>
  </si>
  <si>
    <t>Navrtávaci pás D 160 - 1" až 2" pri utesňovaní navrtávok vodovodného potrubia z PE a PVC</t>
  </si>
  <si>
    <t>893301001.S</t>
  </si>
  <si>
    <t>Osadenie vodomernej šachty železobetónovej, hmotnosti do 3 t</t>
  </si>
  <si>
    <t>594300000100</t>
  </si>
  <si>
    <t>Vodomerná a armatúrna šachta BG, lxšxv 1200x900x1800 mm, objem 1,9 m3, železobetónová</t>
  </si>
  <si>
    <t>594300007700</t>
  </si>
  <si>
    <t>Komínik H 250 mm pre vodomernú a armatúrnu šachtu železobetónovú</t>
  </si>
  <si>
    <t>899202111.S</t>
  </si>
  <si>
    <t>Osadenie liatinovej mreže vrátane rámu a koša na bahno hmotnosti jednotlivo nad 50 do 100 kg</t>
  </si>
  <si>
    <t>552410002650.S</t>
  </si>
  <si>
    <t>Poklop liatinový, rozmer 600x600 mm, D 400 kN, s tesnenim</t>
  </si>
  <si>
    <t>899401112.S</t>
  </si>
  <si>
    <t>Osadenie poklopu liatinového posúvačového</t>
  </si>
  <si>
    <t>552410000100.S</t>
  </si>
  <si>
    <t>Poklop posúvačový Y 4504</t>
  </si>
  <si>
    <t>899721121.S</t>
  </si>
  <si>
    <t>Signalizačný vodič na potrubí PVC DN do 150</t>
  </si>
  <si>
    <t>899721131.S</t>
  </si>
  <si>
    <t>Označenie vodovodného potrubia bielou výstražnou fóliou</t>
  </si>
  <si>
    <t>919735123.S</t>
  </si>
  <si>
    <t>Rezanie existujúceho betónového krytu alebo podkladu hĺbky nad 100 do 150 mm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</si>
  <si>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</si>
  <si>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</si>
  <si>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</si>
  <si>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</si>
  <si>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</si>
  <si>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</si>
  <si>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979089012.S</t>
  </si>
  <si>
    <t>Poplatok za skládku - betón, tehly, dlaždice (17 01) ostatné</t>
  </si>
  <si>
    <t>998225311.S</t>
  </si>
  <si>
    <t>Presun hmôt pre opravy a údržbu komunikácií a letísk s krytom asfaltovým alebo betónovým</t>
  </si>
  <si>
    <t>998276101.S</t>
  </si>
  <si>
    <t>Presun hmôt pre rúrové vedenie hĺbené z rúr z plast., hmôt alebo sklolamin. v otvorenom výkope</t>
  </si>
  <si>
    <t>551110007600.S</t>
  </si>
  <si>
    <t>Guľový uzáver pre vodu s odvodnením, 2" FF, páčka, niklovaná mosadz</t>
  </si>
  <si>
    <t>551110016900.S</t>
  </si>
  <si>
    <t>Spätný ventil kontrolovateľný, 2" FF, PN 16, mosadz, disk plast</t>
  </si>
  <si>
    <t>722221385.S</t>
  </si>
  <si>
    <t>Montáž vodovodného filtra závitového G 2</t>
  </si>
  <si>
    <t>422010003400.S</t>
  </si>
  <si>
    <t>Filter závitový na vodu 2", FF, PN 20, mosadz</t>
  </si>
  <si>
    <t>722263420.S</t>
  </si>
  <si>
    <t>Montáž vodomeru závitového jednovtokového suchobežného G 6/4</t>
  </si>
  <si>
    <t>388240000200.S</t>
  </si>
  <si>
    <t>Vodomer impulzný závitový 6/4" M, mosadzný</t>
  </si>
  <si>
    <t>998722101.S</t>
  </si>
  <si>
    <t>Presun hmôt pre vnútorný vodovod v objektoch výšky do 6 m</t>
  </si>
  <si>
    <t>23-M</t>
  </si>
  <si>
    <t>Montáže potrubia</t>
  </si>
  <si>
    <t>230120095.S</t>
  </si>
  <si>
    <t>Montáž  vývodu signalizačného vodiča</t>
  </si>
  <si>
    <t>230203595.S</t>
  </si>
  <si>
    <t>Montáž prechodka PE/oceľ s vonkajším závitom PE 100 SDR11 D 63/2"</t>
  </si>
  <si>
    <t>286220027500.S</t>
  </si>
  <si>
    <t>Prechodka PE/oceľ s vonkajším závitom PE 100 SDR 11 D 63/2"</t>
  </si>
  <si>
    <t>R_001</t>
  </si>
  <si>
    <t>Napojanie na existujúce vedenie</t>
  </si>
  <si>
    <t>VRN</t>
  </si>
  <si>
    <t>Investičné náklady neobsiahnuté v cenách</t>
  </si>
  <si>
    <t>000300011.1</t>
  </si>
  <si>
    <t>Geodetické vytýčenie trasy potrubia</t>
  </si>
  <si>
    <t>km</t>
  </si>
  <si>
    <t>SO 04.1 - Požiarna nádrž</t>
  </si>
  <si>
    <t>131201202.S</t>
  </si>
  <si>
    <t>Výkop zapaženej jamy v hornine 3, nad 100 do 1000 m3</t>
  </si>
  <si>
    <t>162501105.S</t>
  </si>
  <si>
    <t>Vodorovné premiestnenie výkopku po spevnenej ceste z horniny tr.1-4, do 100 m3, príplatok k cene za každých ďalšich a začatých 1000 m</t>
  </si>
  <si>
    <t>167101101.S</t>
  </si>
  <si>
    <t>Nakladanie neuľahnutého výkopku z hornín tr.1-4 do 100 m3</t>
  </si>
  <si>
    <t>171201201.S</t>
  </si>
  <si>
    <t>Uloženie sypaniny na skládky do 100 m3</t>
  </si>
  <si>
    <t>174101001.S</t>
  </si>
  <si>
    <t>Zásyp sypaninou so zhutnením jám, šachiet, rýh, zárezov alebo okolo objektov do 100 m3</t>
  </si>
  <si>
    <t>452361111.S</t>
  </si>
  <si>
    <t>Výstuž podkladových dosiek, blokov alebo podvalov v otvorenom výkope, z betonárskej ocele 10216 - KARI sieť</t>
  </si>
  <si>
    <t>894101113.S</t>
  </si>
  <si>
    <t>Osadenie akumulačnej nádrže železobetónovej, hmotnosti nad 10 t</t>
  </si>
  <si>
    <t>KLPN35</t>
  </si>
  <si>
    <t>Požiarna nádrž KL PN 35, KLARTEC</t>
  </si>
  <si>
    <t>SO 05 - Prípojka splaškovej kanalizácie</t>
  </si>
  <si>
    <t>113107142.S</t>
  </si>
  <si>
    <t>Odstránenie krytu asfaltového v ploche do 200 m2, hr. nad 50 do 100 mm,  -0,25000t</t>
  </si>
  <si>
    <t>113307132.S</t>
  </si>
  <si>
    <t>Odstránenie podkladu v ploche do 200 m2 z betónu prostého, hr. vrstvy 150 do 300 mm,  -0,50000t</t>
  </si>
  <si>
    <t>566902151.S</t>
  </si>
  <si>
    <t>Vyspravenie podkladu po prekopoch inžinierskych sietí plochy do 15 m2 asfaltovým betónom ACP, po zhutnení hr. 100 mm</t>
  </si>
  <si>
    <t>566902163.S</t>
  </si>
  <si>
    <t>Vyspravenie podkladu po prekopoch inžinierskych sietí plochy do 15 m2 podkladovým betónom PB I tr. C 20/25 hr. 200 mm</t>
  </si>
  <si>
    <t>877324028.S</t>
  </si>
  <si>
    <t>Montáž kanalizačnej PP odbočky DN 150</t>
  </si>
  <si>
    <t>LG150</t>
  </si>
  <si>
    <t>IN SITU manžeta 150</t>
  </si>
  <si>
    <t>Skúška tesnosti kanalizácie D 150 mm</t>
  </si>
  <si>
    <t>894810009</t>
  </si>
  <si>
    <t>Montáž PP revíznej kanalizačnej šachty TEGRA, priemeru 600 mm do výšky šachty 2 m s roznášacím prstencom a poklopom</t>
  </si>
  <si>
    <t>RF600000</t>
  </si>
  <si>
    <t>TEGRA 600/1000NG- Betónový roznášací prstenec 1100/680/150</t>
  </si>
  <si>
    <t>RF999900</t>
  </si>
  <si>
    <t>TEGRA 600 - Tesnenie šacht. rúry  600</t>
  </si>
  <si>
    <t>RF730000</t>
  </si>
  <si>
    <t>Liatinový poklop D600 Wavin  D400</t>
  </si>
  <si>
    <t>RP060000</t>
  </si>
  <si>
    <t>TEGRA 600 - Vlnovcová šacht. rúra  ID600x6000</t>
  </si>
  <si>
    <t>RF110000</t>
  </si>
  <si>
    <t>TEGRA 600 - Šachtové dno  600/160x0°</t>
  </si>
  <si>
    <t>899721132.S</t>
  </si>
  <si>
    <t>Označenie kanalizačného potrubia hnedou výstražnou fóliou</t>
  </si>
  <si>
    <t>919735112.S</t>
  </si>
  <si>
    <t>Rezanie existujúceho asfaltového krytu alebo podkladu hĺbky nad 50 do 100 mm</t>
  </si>
  <si>
    <t>919735124.S</t>
  </si>
  <si>
    <t>Rezanie existujúceho betónového krytu alebo podkladu hĺbky nad 150 do 200 mm</t>
  </si>
  <si>
    <t>998276101.S.1</t>
  </si>
  <si>
    <t>SO 06 - Dažďová kanalizácia</t>
  </si>
  <si>
    <t>131201102.S</t>
  </si>
  <si>
    <t>Výkop nezapaženej jamy v hornine 3, nad 100 do 1000 m3</t>
  </si>
  <si>
    <t>131201109.S</t>
  </si>
  <si>
    <t>Hĺbenie nezapažených jám a zárezov. Príplatok za lepivosť horniny 3</t>
  </si>
  <si>
    <t>583410004300.S</t>
  </si>
  <si>
    <t>Štrkodrva frakcia 0-32 mm</t>
  </si>
  <si>
    <t>175101201.S</t>
  </si>
  <si>
    <t>Obsyp objektov sypaninou z vhodných hornín 1 až 4 bez prehodenia sypaniny</t>
  </si>
  <si>
    <t>583410002900.S</t>
  </si>
  <si>
    <t>Kamenivo drvené hrubé frakcia 16-32 mm</t>
  </si>
  <si>
    <t>386921013.S</t>
  </si>
  <si>
    <t>Montáž odlučovača ropných látok alebo lapača tukov železobetónového jednonádržového, hmotnosti jednotlivo nad 5 do 7 t</t>
  </si>
  <si>
    <t>594320010300</t>
  </si>
  <si>
    <t>Odlučovač ropných látok ENVIA TNC 10, 10 l/s, 0,1mg NEL/l, plnoprietočný, betónový, PURECO</t>
  </si>
  <si>
    <t>894422103.S</t>
  </si>
  <si>
    <t>Osadenie betónových prefabrikovaných dielcov prechodových skruží-kónusov pre šachty DN 1000</t>
  </si>
  <si>
    <t>100062560090</t>
  </si>
  <si>
    <t>Kónus 1000-625/600/90</t>
  </si>
  <si>
    <t>899102111.S</t>
  </si>
  <si>
    <t>Osadenie poklopu liatinového a oceľového vrátane rámu hmotn. nad 50 do 100 kg</t>
  </si>
  <si>
    <t>600B400</t>
  </si>
  <si>
    <t>Poklop Begu DN 600, rám Begu, B400 kN, s odvetraním</t>
  </si>
  <si>
    <t>871364208.S</t>
  </si>
  <si>
    <t>Potrubie kanalizačné hladké plnostenné PP SN 10 DN 250</t>
  </si>
  <si>
    <t>892361000.S</t>
  </si>
  <si>
    <t>Skúška tesnosti kanalizácie D 250 mm</t>
  </si>
  <si>
    <t>894170032.S</t>
  </si>
  <si>
    <t>Montáž filtračno-usadzovacej šachty DN 400, výška 1800 mm</t>
  </si>
  <si>
    <t>286610047500.S</t>
  </si>
  <si>
    <t>Filtračno-usadzovacia šachta s poklopom, DN 400, výška 1,8 m</t>
  </si>
  <si>
    <t>894170033.S</t>
  </si>
  <si>
    <t>Montáž filtračno-usadzovacej šachty DN600, výška 2000 mm</t>
  </si>
  <si>
    <t>286610047600.S</t>
  </si>
  <si>
    <t>Filtračno-usadzovacia šachta, DN 600, výška 2000 mm</t>
  </si>
  <si>
    <t>894170109.S</t>
  </si>
  <si>
    <t>Osadenie podzemnej plastovej nádrže na dažďovú vodu od 5000 do 8000 l</t>
  </si>
  <si>
    <t>562410001090.S</t>
  </si>
  <si>
    <t>Podzemná nádrž, žumpa samonostná plochá 8 000 l, na zber a využitie dažďovej vody, plastová</t>
  </si>
  <si>
    <t>894170118.S</t>
  </si>
  <si>
    <t>Osadenie teleskopického poklopu pre nádrže na dažďovú vodu</t>
  </si>
  <si>
    <t>562410001360.S</t>
  </si>
  <si>
    <t>Teleskopický vyrovnávací poklop Maxi s pochôdznym PE poklopom pre plastové podzemné nádrže</t>
  </si>
  <si>
    <t>894170130.S</t>
  </si>
  <si>
    <t>Montáž čerpadlovej sady s príslušenstvom pre nádrže na dažďovú vodu</t>
  </si>
  <si>
    <t>562410001530.S</t>
  </si>
  <si>
    <t>Technická sada záhradná pre plastové podzemné nádrže obsahuje: záhradné čerpadlo, sacia súprava s 12,5 m (1”) hadicou, prípojkana vodu (príprava na zavlažovac systém)</t>
  </si>
  <si>
    <t>894810003</t>
  </si>
  <si>
    <t>Montáž PP revíznej kanalizačnej šachty TEGRA, priemeru 425 mm do výšky šachty 2 m s roznášacím prstencom a poklopom</t>
  </si>
  <si>
    <t>RF001100</t>
  </si>
  <si>
    <t>Teleskopická rúra s tesnením 425x375</t>
  </si>
  <si>
    <t>RF000340</t>
  </si>
  <si>
    <t>Liat. poklop D400 na tel. rúru DN 425</t>
  </si>
  <si>
    <t>RP000430</t>
  </si>
  <si>
    <t>TEGRA 425 - Vlnovcová šachtová rúra ID425 x 3000</t>
  </si>
  <si>
    <t>RF010340</t>
  </si>
  <si>
    <t>TEGRA 425 - Šachtové dno  prietočné 160 x 90°</t>
  </si>
  <si>
    <t>RF010410</t>
  </si>
  <si>
    <t>TEGRA 425 - Šachtové dno  prietočné 200 x 0°</t>
  </si>
  <si>
    <t>RF010440</t>
  </si>
  <si>
    <t>TEGRA 425 - Šachtové dno  prietočné 200 x 90°</t>
  </si>
  <si>
    <t>RF350000</t>
  </si>
  <si>
    <t>TEGRA 600 - Šachtové dno  600/250-T</t>
  </si>
  <si>
    <t>895970006.S</t>
  </si>
  <si>
    <t>Montáž vsakovacieho bloku inšpekčného 1200x600x600 mm vrátane geotextílie</t>
  </si>
  <si>
    <t>286650000300</t>
  </si>
  <si>
    <t>Vsakovací blok DRENBLOK DB60, 600x600x600 mm, pre vsakovanie dažďovej vody, PP, EKODREN</t>
  </si>
  <si>
    <t>286650003312.S</t>
  </si>
  <si>
    <t>Geotextília pre vsakovací box PP 200 g, pre vsakovanie dažďovej vody</t>
  </si>
  <si>
    <t>894422051.S</t>
  </si>
  <si>
    <t>Osadenie betónových prefabrikovaných dielcov rovných skruží pre šachty DN 500</t>
  </si>
  <si>
    <t>592240001000.S</t>
  </si>
  <si>
    <t>Skruž betónová pre kanalizačnú šachtu DN 800, rozmer 500x500x90 mm</t>
  </si>
  <si>
    <t>552410003500.S</t>
  </si>
  <si>
    <t>Mreža liatinová štvorcová 500x500 mm na teleskopickú rúru DN 425, tr. zaťaženia D400</t>
  </si>
  <si>
    <t>935141223.S</t>
  </si>
  <si>
    <t>Osadenie odvodňovacieho polymérbetónového žľabu univerzálneho s ochrannou hranou svetlej šírky 150 mm s roštom triedy C 250</t>
  </si>
  <si>
    <t>10832</t>
  </si>
  <si>
    <t>ACO Drain PD100V - 0.0, žlab 1,0m, natur</t>
  </si>
  <si>
    <t>10836</t>
  </si>
  <si>
    <t>ACO Drain PD100V - 0.1, rev. díl 0,5m, P-odtok DN100, natur</t>
  </si>
  <si>
    <t>10838</t>
  </si>
  <si>
    <t>ACO Drain PD100V - vpust H500, 0,5m, těsný odtok DN150</t>
  </si>
  <si>
    <t>10833</t>
  </si>
  <si>
    <t>ACO Drain PD100V - kombi stěna pro začátek/konec, natur</t>
  </si>
  <si>
    <t>11000</t>
  </si>
  <si>
    <t>ACO XtraDrain X100C - 0.0, žlab 1,0m</t>
  </si>
  <si>
    <t>132534</t>
  </si>
  <si>
    <t>ACO XtraDrain X100C - vpust H450, odtok DN110</t>
  </si>
  <si>
    <t>11086</t>
  </si>
  <si>
    <t>ACO XtraDrain X100 - kombi stěna pro začátek/konec</t>
  </si>
  <si>
    <t>132710</t>
  </si>
  <si>
    <t>ACO Drainlock NW100 - B125, můst. rošt 0,5m, plast černý</t>
  </si>
  <si>
    <t>998274101.S</t>
  </si>
  <si>
    <t>Presun hmôt pre rúrové vedenie hĺbené z rúr bet. alebo železobetónových v otvorenom výkope</t>
  </si>
  <si>
    <t>721172052.S</t>
  </si>
  <si>
    <t>Potrubie odpadové HT z PP, vetracie DN 110</t>
  </si>
  <si>
    <t>721274103.S</t>
  </si>
  <si>
    <t>Ventilačná hlavica strešná plastová DN 100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</si>
  <si>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</si>
  <si>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</si>
  <si>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</si>
  <si>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</si>
  <si>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>001000034.S</t>
  </si>
  <si>
    <t>Vsakovací test, vystavenie protokolu o meraní</t>
  </si>
  <si>
    <t>SO 07 - ELEKTRICKÁ PRÍPOJKA</t>
  </si>
  <si>
    <t>D1 - DOŠKRTA s.r.o.elektro-projekt</t>
  </si>
  <si>
    <t>D2 - NN prípojka</t>
  </si>
  <si>
    <t>D3 - Výkopové a zemné práce</t>
  </si>
  <si>
    <t>DOŠKRTA s.r.o.elektro-projekt</t>
  </si>
  <si>
    <t>NN prípojka</t>
  </si>
  <si>
    <t>Pol168</t>
  </si>
  <si>
    <t>Rozvádzač RE-HASMA ER P.M F663 160A - 200/5A P2</t>
  </si>
  <si>
    <t>Pol171</t>
  </si>
  <si>
    <t>Istiaca skriňa SR2 Hasma</t>
  </si>
  <si>
    <t>Pol172</t>
  </si>
  <si>
    <t>Poistka 250A</t>
  </si>
  <si>
    <t>Pol173</t>
  </si>
  <si>
    <t>Poistka 200A</t>
  </si>
  <si>
    <t>Pol174</t>
  </si>
  <si>
    <t>kábel NAYY-J 4x240</t>
  </si>
  <si>
    <t>Pol175</t>
  </si>
  <si>
    <t>svorka SR02</t>
  </si>
  <si>
    <t>Pol176</t>
  </si>
  <si>
    <t>ochranná fólia červená</t>
  </si>
  <si>
    <t>Pol177</t>
  </si>
  <si>
    <t>chránička FXKVR160</t>
  </si>
  <si>
    <t>Výkopové a zemné práce</t>
  </si>
  <si>
    <t>Pol178</t>
  </si>
  <si>
    <t>kábelová ryha 50x45cm</t>
  </si>
  <si>
    <t>Pol179</t>
  </si>
  <si>
    <t>kábelová ryha 50x80cm</t>
  </si>
  <si>
    <t>Pol180</t>
  </si>
  <si>
    <t>kábelová ryha 50x100cm</t>
  </si>
  <si>
    <t>Pol181</t>
  </si>
  <si>
    <t>Piesok, fr. 0-4</t>
  </si>
  <si>
    <t>282027090</t>
  </si>
  <si>
    <t>-2041941928</t>
  </si>
  <si>
    <t>1947309789</t>
  </si>
  <si>
    <t>1954429360</t>
  </si>
  <si>
    <t>SO 08 - VONKAJŠIE OSVETLENIE</t>
  </si>
  <si>
    <t xml:space="preserve">D1 - Vonkajšie osvetlenie </t>
  </si>
  <si>
    <t xml:space="preserve">Vonkajšie osvetlenie </t>
  </si>
  <si>
    <t>Pol182</t>
  </si>
  <si>
    <t>OMS STELARIS 27W,3362lm</t>
  </si>
  <si>
    <t>Pol183</t>
  </si>
  <si>
    <t>Stožiar L=4m, pozinkovaný</t>
  </si>
  <si>
    <t>Pol184</t>
  </si>
  <si>
    <t>Výložník na stožiar jednoramenný, L=0,5m, pozinkovaný</t>
  </si>
  <si>
    <t>Pol185</t>
  </si>
  <si>
    <t>CYKY-J 5x4</t>
  </si>
  <si>
    <t>Pol186</t>
  </si>
  <si>
    <t>stožiarova svorkovnica</t>
  </si>
  <si>
    <t>Pol187</t>
  </si>
  <si>
    <t>chránička KOPOFLEX 63</t>
  </si>
  <si>
    <t>-309279746</t>
  </si>
  <si>
    <t>-575546769</t>
  </si>
  <si>
    <t>-2062713245</t>
  </si>
  <si>
    <t>1522058347</t>
  </si>
  <si>
    <t>SO 09 - Automatický závlahový systém</t>
  </si>
  <si>
    <t>1. - Kvapková závlaha  Dripline/Subsurface</t>
  </si>
  <si>
    <t>2. - Ovládací systém</t>
  </si>
  <si>
    <t>3. - Potrubie a tvarovky</t>
  </si>
  <si>
    <t>4. - Uzatváracie armatúry a ventilové šachty</t>
  </si>
  <si>
    <t>5. - Filtrácia</t>
  </si>
  <si>
    <t>6. - Zemné práce</t>
  </si>
  <si>
    <t>7. - Ostatné</t>
  </si>
  <si>
    <t>1.</t>
  </si>
  <si>
    <t>Kvapková závlaha  Dripline/Subsurface</t>
  </si>
  <si>
    <t>01.01.01</t>
  </si>
  <si>
    <t>Podpovrchové kvapkovacie potrubie Rain Bird Subsurface 33cm; 2,3l,cena za 100m</t>
  </si>
  <si>
    <t>01.01.02</t>
  </si>
  <si>
    <t>Skrutkovací T-kus na kvapkovacie potrubie 16mm</t>
  </si>
  <si>
    <t>01.01.03</t>
  </si>
  <si>
    <t>Skrutkovací T-kus na kvapku 16 x 3/4'' VNZ</t>
  </si>
  <si>
    <t>01.01.04</t>
  </si>
  <si>
    <t>Skrutkovacie kolienko na kvapkovacie potrubie 16mm</t>
  </si>
  <si>
    <t>01.01.05</t>
  </si>
  <si>
    <t>Skrutkovacia spojka na kvapkovacie potrubie 16mm</t>
  </si>
  <si>
    <t>01.01.06</t>
  </si>
  <si>
    <t>Skrutkovacia zátka na kvapkovacie potrubie 16mm</t>
  </si>
  <si>
    <t>01.01.07</t>
  </si>
  <si>
    <t>Úchyt na kvapku</t>
  </si>
  <si>
    <t>01.01.08</t>
  </si>
  <si>
    <t>Kolienko Rain Bird SBE-075 na hadicu SPXFLEX</t>
  </si>
  <si>
    <t>01.01.09</t>
  </si>
  <si>
    <t>Potrubie k postrekovačom Rain Bird SPXFLEX cena za 30 metrov</t>
  </si>
  <si>
    <t>01.01.10</t>
  </si>
  <si>
    <t>Teflónová páska 1/2‘‘ x 12 m</t>
  </si>
  <si>
    <t>01.01.11</t>
  </si>
  <si>
    <t>Samonavŕtavací pás EASY 32 mm s koncovkou na SPXFLEX</t>
  </si>
  <si>
    <t>01.01.12</t>
  </si>
  <si>
    <t>Prechodka na PE potrubie 32 x 3/4'' Vnútorný závit</t>
  </si>
  <si>
    <t>2.</t>
  </si>
  <si>
    <t>Ovládací systém</t>
  </si>
  <si>
    <t>02.01.01</t>
  </si>
  <si>
    <t>Interiérová jednotka Rain Bird ESP-TM2 4 sekčná - WIFI ready</t>
  </si>
  <si>
    <t>02.01.02</t>
  </si>
  <si>
    <t>LNK2 WiFi modul pre ESP-Me/3/RZX/TM2 NEW</t>
  </si>
  <si>
    <t>02.01.03</t>
  </si>
  <si>
    <t>Dažďový senzor Rain Bird RSD-BEx</t>
  </si>
  <si>
    <t>02.01.04</t>
  </si>
  <si>
    <t>Inštalačný materiál (el. lišty, prechodky)</t>
  </si>
  <si>
    <t>sb</t>
  </si>
  <si>
    <t>02.01.05</t>
  </si>
  <si>
    <t>Vodotesný konektor SNAPLOCK BVS-1 (Blazing)</t>
  </si>
  <si>
    <t>02.01.06</t>
  </si>
  <si>
    <t>Vodotesný konektor Rain Bird DBRY-6</t>
  </si>
  <si>
    <t>02.01.07</t>
  </si>
  <si>
    <t>Závlahové káble IRC 9 x 0,8 mm2 , rolka 100 m,  cena za meter</t>
  </si>
  <si>
    <t>3.</t>
  </si>
  <si>
    <t>Potrubie a tvarovky</t>
  </si>
  <si>
    <t>03.01.01</t>
  </si>
  <si>
    <t>Potrubie LD-PE 40 32 x 3,0 mm PN 06 (100m)</t>
  </si>
  <si>
    <t>03.01.02</t>
  </si>
  <si>
    <t>Tvarovky</t>
  </si>
  <si>
    <t>03.01.03</t>
  </si>
  <si>
    <t>Koleno na PE potrubie 32</t>
  </si>
  <si>
    <t>03.01.04</t>
  </si>
  <si>
    <t>T-kus na PE potrubie 32</t>
  </si>
  <si>
    <t>03.01.05</t>
  </si>
  <si>
    <t>Spojka na PE potrubie 32 priama</t>
  </si>
  <si>
    <t>4.</t>
  </si>
  <si>
    <t>Uzatváracie armatúry a ventilové šachty</t>
  </si>
  <si>
    <t>04.01.01</t>
  </si>
  <si>
    <t>Závlahový elektroventil Rain Bird 100DVF</t>
  </si>
  <si>
    <t>04.01.02</t>
  </si>
  <si>
    <t>T-kus pre el. ventily Rain Bird MTT100</t>
  </si>
  <si>
    <t>04.01.03</t>
  </si>
  <si>
    <t>Prechodka na PE potrubie 32 x 1" Vonkajší závit</t>
  </si>
  <si>
    <t>04.01.04</t>
  </si>
  <si>
    <t>Teflónova niť Tangit (80)</t>
  </si>
  <si>
    <t>04.01.05</t>
  </si>
  <si>
    <t>Ventilová šachta Rain Bird POLYPRO VBA 17186</t>
  </si>
  <si>
    <t>04.01.06</t>
  </si>
  <si>
    <t>Koleno na PE potrubie 32 x 3/4" Vonkajší závit</t>
  </si>
  <si>
    <t>04.01.07</t>
  </si>
  <si>
    <t>Ventilová šachta Rain Bird VB-STD-H Premium</t>
  </si>
  <si>
    <t>5.</t>
  </si>
  <si>
    <t>Filtrácia</t>
  </si>
  <si>
    <t>05.01.01</t>
  </si>
  <si>
    <t>Filter diskový 1" Rain Bird LCRBY100D</t>
  </si>
  <si>
    <t>05.01.02</t>
  </si>
  <si>
    <t>Guľový ventil 1" FF páka s odvodn.</t>
  </si>
  <si>
    <t>05.01.03</t>
  </si>
  <si>
    <t>Vsuvka  1/4" mosadz</t>
  </si>
  <si>
    <t>05.01.04</t>
  </si>
  <si>
    <t>Guľový ventil 1/4" FF motýľ</t>
  </si>
  <si>
    <t>05.01.05</t>
  </si>
  <si>
    <t>Kompresorová rýchlospojka 1/4 VOZ mosadz</t>
  </si>
  <si>
    <t>05.01.06</t>
  </si>
  <si>
    <t>05.01.07</t>
  </si>
  <si>
    <t>Ostatné tvarovky, potrubie, príslušenstvo, tesniace prvky</t>
  </si>
  <si>
    <t>6.</t>
  </si>
  <si>
    <t>06.01.01</t>
  </si>
  <si>
    <t>Vedenie potrubia po streche</t>
  </si>
  <si>
    <t>06.01.02</t>
  </si>
  <si>
    <t>Uchytenie -  kvapkovacie podpovrchové potrubie</t>
  </si>
  <si>
    <t>06.01.03</t>
  </si>
  <si>
    <t>Osadenie šachty</t>
  </si>
  <si>
    <t>7.</t>
  </si>
  <si>
    <t>07.01.01</t>
  </si>
  <si>
    <t>Vytýčenie trás pre položenie potrubia,</t>
  </si>
  <si>
    <t>07.01.02</t>
  </si>
  <si>
    <t>Výkresy jednotlivých etáp zavlažovania</t>
  </si>
  <si>
    <t>07.01.03</t>
  </si>
  <si>
    <t>Príplatok za práce vo výškach</t>
  </si>
  <si>
    <t>07.01.04</t>
  </si>
  <si>
    <t>Zazimovanie (cena za sekciu)</t>
  </si>
  <si>
    <t>07.01.05</t>
  </si>
  <si>
    <t>Jarné spustenie (cena za sekciu)</t>
  </si>
  <si>
    <t>07.01.06</t>
  </si>
  <si>
    <t>Mimo záručný servis (cena za hod)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</si>
</sst>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0" borderId="19" xfId="0" applyFont="1" applyBorder="1" applyAlignment="1">
      <alignment horizontal="left" vertical="center"/>
    </xf>
    <xf numFmtId="0" fontId="32" fillId="0" borderId="20" xfId="0" applyFont="1" applyBorder="1" applyAlignment="1">
      <alignment horizontal="center" vertical="center"/>
    </xf>
    <xf numFmtId="0" fontId="19" fillId="5" borderId="22" xfId="0" applyFont="1" applyFill="1" applyBorder="1" applyAlignment="1" applyProtection="1">
      <alignment horizontal="center" vertical="center"/>
      <protection locked="0"/>
    </xf>
    <xf numFmtId="49" fontId="19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5" borderId="22" xfId="0" applyFont="1" applyFill="1" applyBorder="1" applyAlignment="1" applyProtection="1">
      <alignment horizontal="left" vertical="center" wrapText="1"/>
      <protection locked="0"/>
    </xf>
    <xf numFmtId="0" fontId="19" fillId="5" borderId="22" xfId="0" applyFont="1" applyFill="1" applyBorder="1" applyAlignment="1" applyProtection="1">
      <alignment horizontal="center" vertical="center" wrapText="1"/>
      <protection locked="0"/>
    </xf>
    <xf numFmtId="167" fontId="19" fillId="5" borderId="22" xfId="0" applyNumberFormat="1" applyFont="1" applyFill="1" applyBorder="1" applyAlignment="1" applyProtection="1">
      <alignment vertical="center"/>
      <protection locked="0"/>
    </xf>
    <xf numFmtId="4" fontId="19" fillId="5" borderId="22" xfId="0" applyNumberFormat="1" applyFont="1" applyFill="1" applyBorder="1" applyAlignment="1" applyProtection="1">
      <alignment vertical="center"/>
      <protection locked="0"/>
    </xf>
    <xf numFmtId="0" fontId="32" fillId="5" borderId="22" xfId="0" applyFont="1" applyFill="1" applyBorder="1" applyAlignment="1" applyProtection="1">
      <alignment horizontal="center" vertical="center"/>
      <protection locked="0"/>
    </xf>
    <xf numFmtId="49" fontId="32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32" fillId="5" borderId="22" xfId="0" applyFont="1" applyFill="1" applyBorder="1" applyAlignment="1" applyProtection="1">
      <alignment horizontal="left" vertical="center" wrapText="1"/>
      <protection locked="0"/>
    </xf>
    <xf numFmtId="0" fontId="32" fillId="5" borderId="22" xfId="0" applyFont="1" applyFill="1" applyBorder="1" applyAlignment="1" applyProtection="1">
      <alignment horizontal="center" vertical="center" wrapText="1"/>
      <protection locked="0"/>
    </xf>
    <xf numFmtId="167" fontId="32" fillId="5" borderId="22" xfId="0" applyNumberFormat="1" applyFont="1" applyFill="1" applyBorder="1" applyAlignment="1" applyProtection="1">
      <alignment vertical="center"/>
      <protection locked="0"/>
    </xf>
    <xf numFmtId="4" fontId="32" fillId="5" borderId="22" xfId="0" applyNumberFormat="1" applyFont="1" applyFill="1" applyBorder="1" applyAlignment="1" applyProtection="1">
      <alignment vertical="center"/>
      <protection locked="0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9" fillId="4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4"/>
  <sheetViews>
    <sheetView showGridLines="0" tabSelected="1" topLeftCell="A6" workbookViewId="0">
      <selection activeCell="AK35" sqref="AK35:AO3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10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93" t="s">
        <v>12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R5" s="16"/>
      <c r="BS5" s="13" t="s">
        <v>6</v>
      </c>
    </row>
    <row r="6" spans="1:74" ht="36.950000000000003" customHeight="1">
      <c r="B6" s="16"/>
      <c r="D6" s="21" t="s">
        <v>13</v>
      </c>
      <c r="K6" s="195" t="s">
        <v>14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23</v>
      </c>
      <c r="AK11" s="22" t="s">
        <v>24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25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23</v>
      </c>
      <c r="AK14" s="22" t="s">
        <v>24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26</v>
      </c>
      <c r="AK16" s="22" t="s">
        <v>22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23</v>
      </c>
      <c r="AK17" s="22" t="s">
        <v>24</v>
      </c>
      <c r="AN17" s="20" t="s">
        <v>1</v>
      </c>
      <c r="AR17" s="16"/>
      <c r="BS17" s="13" t="s">
        <v>27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28</v>
      </c>
      <c r="AK19" s="22" t="s">
        <v>22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23</v>
      </c>
      <c r="AK20" s="22" t="s">
        <v>24</v>
      </c>
      <c r="AN20" s="20" t="s">
        <v>1</v>
      </c>
      <c r="AR20" s="16"/>
      <c r="BS20" s="13" t="s">
        <v>27</v>
      </c>
    </row>
    <row r="21" spans="2:71" ht="6.95" customHeight="1">
      <c r="B21" s="16"/>
      <c r="AR21" s="16"/>
    </row>
    <row r="22" spans="2:71" ht="12" customHeight="1">
      <c r="B22" s="16"/>
      <c r="D22" s="22" t="s">
        <v>29</v>
      </c>
      <c r="AR22" s="16"/>
    </row>
    <row r="23" spans="2:71" ht="16.5" customHeight="1">
      <c r="B23" s="16"/>
      <c r="E23" s="196" t="s">
        <v>1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7">
        <f>ROUND(AG94,2)</f>
        <v>0</v>
      </c>
      <c r="AL26" s="198"/>
      <c r="AM26" s="198"/>
      <c r="AN26" s="198"/>
      <c r="AO26" s="198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99" t="s">
        <v>31</v>
      </c>
      <c r="M28" s="199"/>
      <c r="N28" s="199"/>
      <c r="O28" s="199"/>
      <c r="P28" s="199"/>
      <c r="W28" s="199" t="s">
        <v>32</v>
      </c>
      <c r="X28" s="199"/>
      <c r="Y28" s="199"/>
      <c r="Z28" s="199"/>
      <c r="AA28" s="199"/>
      <c r="AB28" s="199"/>
      <c r="AC28" s="199"/>
      <c r="AD28" s="199"/>
      <c r="AE28" s="199"/>
      <c r="AK28" s="199" t="s">
        <v>33</v>
      </c>
      <c r="AL28" s="199"/>
      <c r="AM28" s="199"/>
      <c r="AN28" s="199"/>
      <c r="AO28" s="199"/>
      <c r="AR28" s="25"/>
    </row>
    <row r="29" spans="2:71" s="2" customFormat="1" ht="14.45" customHeight="1">
      <c r="B29" s="29"/>
      <c r="D29" s="22" t="s">
        <v>34</v>
      </c>
      <c r="F29" s="30" t="s">
        <v>35</v>
      </c>
      <c r="L29" s="202">
        <v>0.23</v>
      </c>
      <c r="M29" s="201"/>
      <c r="N29" s="201"/>
      <c r="O29" s="201"/>
      <c r="P29" s="201"/>
      <c r="Q29" s="31"/>
      <c r="R29" s="31"/>
      <c r="S29" s="31"/>
      <c r="T29" s="31"/>
      <c r="U29" s="31"/>
      <c r="V29" s="31"/>
      <c r="W29" s="200">
        <f>ROUND(AZ94, 2)</f>
        <v>0</v>
      </c>
      <c r="X29" s="201"/>
      <c r="Y29" s="201"/>
      <c r="Z29" s="201"/>
      <c r="AA29" s="201"/>
      <c r="AB29" s="201"/>
      <c r="AC29" s="201"/>
      <c r="AD29" s="201"/>
      <c r="AE29" s="201"/>
      <c r="AF29" s="31"/>
      <c r="AG29" s="31"/>
      <c r="AH29" s="31"/>
      <c r="AI29" s="31"/>
      <c r="AJ29" s="31"/>
      <c r="AK29" s="200">
        <f>ROUND(AV94, 2)</f>
        <v>0</v>
      </c>
      <c r="AL29" s="201"/>
      <c r="AM29" s="201"/>
      <c r="AN29" s="201"/>
      <c r="AO29" s="201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36</v>
      </c>
      <c r="L30" s="205">
        <v>0.23</v>
      </c>
      <c r="M30" s="204"/>
      <c r="N30" s="204"/>
      <c r="O30" s="204"/>
      <c r="P30" s="204"/>
      <c r="W30" s="203">
        <f>ROUND(BA94, 2)</f>
        <v>0</v>
      </c>
      <c r="X30" s="204"/>
      <c r="Y30" s="204"/>
      <c r="Z30" s="204"/>
      <c r="AA30" s="204"/>
      <c r="AB30" s="204"/>
      <c r="AC30" s="204"/>
      <c r="AD30" s="204"/>
      <c r="AE30" s="204"/>
      <c r="AK30" s="203">
        <f>ROUND(AW94, 2)</f>
        <v>0</v>
      </c>
      <c r="AL30" s="204"/>
      <c r="AM30" s="204"/>
      <c r="AN30" s="204"/>
      <c r="AO30" s="204"/>
      <c r="AR30" s="29"/>
    </row>
    <row r="31" spans="2:71" s="2" customFormat="1" ht="14.45" hidden="1" customHeight="1">
      <c r="B31" s="29"/>
      <c r="F31" s="22" t="s">
        <v>37</v>
      </c>
      <c r="L31" s="205">
        <v>0.23</v>
      </c>
      <c r="M31" s="204"/>
      <c r="N31" s="204"/>
      <c r="O31" s="204"/>
      <c r="P31" s="204"/>
      <c r="W31" s="203">
        <f>ROUND(BB94, 2)</f>
        <v>0</v>
      </c>
      <c r="X31" s="204"/>
      <c r="Y31" s="204"/>
      <c r="Z31" s="204"/>
      <c r="AA31" s="204"/>
      <c r="AB31" s="204"/>
      <c r="AC31" s="204"/>
      <c r="AD31" s="204"/>
      <c r="AE31" s="204"/>
      <c r="AK31" s="203">
        <v>0</v>
      </c>
      <c r="AL31" s="204"/>
      <c r="AM31" s="204"/>
      <c r="AN31" s="204"/>
      <c r="AO31" s="204"/>
      <c r="AR31" s="29"/>
    </row>
    <row r="32" spans="2:71" s="2" customFormat="1" ht="14.45" hidden="1" customHeight="1">
      <c r="B32" s="29"/>
      <c r="F32" s="22" t="s">
        <v>38</v>
      </c>
      <c r="L32" s="205">
        <v>0.23</v>
      </c>
      <c r="M32" s="204"/>
      <c r="N32" s="204"/>
      <c r="O32" s="204"/>
      <c r="P32" s="204"/>
      <c r="W32" s="203">
        <f>ROUND(BC94, 2)</f>
        <v>0</v>
      </c>
      <c r="X32" s="204"/>
      <c r="Y32" s="204"/>
      <c r="Z32" s="204"/>
      <c r="AA32" s="204"/>
      <c r="AB32" s="204"/>
      <c r="AC32" s="204"/>
      <c r="AD32" s="204"/>
      <c r="AE32" s="204"/>
      <c r="AK32" s="203">
        <v>0</v>
      </c>
      <c r="AL32" s="204"/>
      <c r="AM32" s="204"/>
      <c r="AN32" s="204"/>
      <c r="AO32" s="204"/>
      <c r="AR32" s="29"/>
    </row>
    <row r="33" spans="2:52" s="2" customFormat="1" ht="14.45" hidden="1" customHeight="1">
      <c r="B33" s="29"/>
      <c r="F33" s="30" t="s">
        <v>39</v>
      </c>
      <c r="L33" s="202">
        <v>0</v>
      </c>
      <c r="M33" s="201"/>
      <c r="N33" s="201"/>
      <c r="O33" s="201"/>
      <c r="P33" s="201"/>
      <c r="Q33" s="31"/>
      <c r="R33" s="31"/>
      <c r="S33" s="31"/>
      <c r="T33" s="31"/>
      <c r="U33" s="31"/>
      <c r="V33" s="31"/>
      <c r="W33" s="200">
        <f>ROUND(BD94, 2)</f>
        <v>0</v>
      </c>
      <c r="X33" s="201"/>
      <c r="Y33" s="201"/>
      <c r="Z33" s="201"/>
      <c r="AA33" s="201"/>
      <c r="AB33" s="201"/>
      <c r="AC33" s="201"/>
      <c r="AD33" s="201"/>
      <c r="AE33" s="201"/>
      <c r="AF33" s="31"/>
      <c r="AG33" s="31"/>
      <c r="AH33" s="31"/>
      <c r="AI33" s="31"/>
      <c r="AJ33" s="31"/>
      <c r="AK33" s="200">
        <v>0</v>
      </c>
      <c r="AL33" s="201"/>
      <c r="AM33" s="201"/>
      <c r="AN33" s="201"/>
      <c r="AO33" s="201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40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41</v>
      </c>
      <c r="U35" s="35"/>
      <c r="V35" s="35"/>
      <c r="W35" s="35"/>
      <c r="X35" s="209" t="s">
        <v>42</v>
      </c>
      <c r="Y35" s="207"/>
      <c r="Z35" s="207"/>
      <c r="AA35" s="207"/>
      <c r="AB35" s="207"/>
      <c r="AC35" s="35"/>
      <c r="AD35" s="35"/>
      <c r="AE35" s="35"/>
      <c r="AF35" s="35"/>
      <c r="AG35" s="35"/>
      <c r="AH35" s="35"/>
      <c r="AI35" s="35"/>
      <c r="AJ35" s="35"/>
      <c r="AK35" s="206">
        <f>SUM(AK26:AK33)</f>
        <v>0</v>
      </c>
      <c r="AL35" s="207"/>
      <c r="AM35" s="207"/>
      <c r="AN35" s="207"/>
      <c r="AO35" s="208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43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44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45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46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45</v>
      </c>
      <c r="AI60" s="27"/>
      <c r="AJ60" s="27"/>
      <c r="AK60" s="27"/>
      <c r="AL60" s="27"/>
      <c r="AM60" s="39" t="s">
        <v>46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47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48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45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46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45</v>
      </c>
      <c r="AI75" s="27"/>
      <c r="AJ75" s="27"/>
      <c r="AK75" s="27"/>
      <c r="AL75" s="27"/>
      <c r="AM75" s="39" t="s">
        <v>46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49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Zupa</v>
      </c>
      <c r="AR84" s="44"/>
    </row>
    <row r="85" spans="1:91" s="4" customFormat="1" ht="36.950000000000003" customHeight="1">
      <c r="B85" s="45"/>
      <c r="C85" s="46" t="s">
        <v>13</v>
      </c>
      <c r="L85" s="182" t="str">
        <f>K6</f>
        <v>SOŠ Hnúšťa, vybudovanie tréningového centra v Rimavskej Sobote-úprava3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>Rimavská Sobota</v>
      </c>
      <c r="AI87" s="22" t="s">
        <v>19</v>
      </c>
      <c r="AM87" s="192" t="str">
        <f>IF(AN8= "","",AN8)</f>
        <v>14. 11. 2025</v>
      </c>
      <c r="AN87" s="192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21</v>
      </c>
      <c r="L89" s="3" t="str">
        <f>IF(E11= "","",E11)</f>
        <v xml:space="preserve"> </v>
      </c>
      <c r="AI89" s="22" t="s">
        <v>26</v>
      </c>
      <c r="AM89" s="190" t="str">
        <f>IF(E17="","",E17)</f>
        <v xml:space="preserve"> </v>
      </c>
      <c r="AN89" s="191"/>
      <c r="AO89" s="191"/>
      <c r="AP89" s="191"/>
      <c r="AR89" s="25"/>
      <c r="AS89" s="211" t="s">
        <v>50</v>
      </c>
      <c r="AT89" s="212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25</v>
      </c>
      <c r="L90" s="3" t="str">
        <f>IF(E14="","",E14)</f>
        <v xml:space="preserve"> </v>
      </c>
      <c r="AI90" s="22" t="s">
        <v>28</v>
      </c>
      <c r="AM90" s="190" t="str">
        <f>IF(E20="","",E20)</f>
        <v xml:space="preserve"> </v>
      </c>
      <c r="AN90" s="191"/>
      <c r="AO90" s="191"/>
      <c r="AP90" s="191"/>
      <c r="AR90" s="25"/>
      <c r="AS90" s="213"/>
      <c r="AT90" s="214"/>
      <c r="BD90" s="52"/>
    </row>
    <row r="91" spans="1:91" s="1" customFormat="1" ht="10.9" customHeight="1">
      <c r="B91" s="25"/>
      <c r="AR91" s="25"/>
      <c r="AS91" s="213"/>
      <c r="AT91" s="214"/>
      <c r="BD91" s="52"/>
    </row>
    <row r="92" spans="1:91" s="1" customFormat="1" ht="29.25" customHeight="1">
      <c r="B92" s="25"/>
      <c r="C92" s="177" t="s">
        <v>51</v>
      </c>
      <c r="D92" s="178"/>
      <c r="E92" s="178"/>
      <c r="F92" s="178"/>
      <c r="G92" s="178"/>
      <c r="H92" s="53"/>
      <c r="I92" s="181" t="s">
        <v>52</v>
      </c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88" t="s">
        <v>53</v>
      </c>
      <c r="AH92" s="178"/>
      <c r="AI92" s="178"/>
      <c r="AJ92" s="178"/>
      <c r="AK92" s="178"/>
      <c r="AL92" s="178"/>
      <c r="AM92" s="178"/>
      <c r="AN92" s="181" t="s">
        <v>54</v>
      </c>
      <c r="AO92" s="178"/>
      <c r="AP92" s="215"/>
      <c r="AQ92" s="54" t="s">
        <v>55</v>
      </c>
      <c r="AR92" s="25"/>
      <c r="AS92" s="55" t="s">
        <v>56</v>
      </c>
      <c r="AT92" s="56" t="s">
        <v>57</v>
      </c>
      <c r="AU92" s="56" t="s">
        <v>58</v>
      </c>
      <c r="AV92" s="56" t="s">
        <v>59</v>
      </c>
      <c r="AW92" s="56" t="s">
        <v>60</v>
      </c>
      <c r="AX92" s="56" t="s">
        <v>61</v>
      </c>
      <c r="AY92" s="56" t="s">
        <v>62</v>
      </c>
      <c r="AZ92" s="56" t="s">
        <v>63</v>
      </c>
      <c r="BA92" s="56" t="s">
        <v>64</v>
      </c>
      <c r="BB92" s="56" t="s">
        <v>65</v>
      </c>
      <c r="BC92" s="56" t="s">
        <v>66</v>
      </c>
      <c r="BD92" s="57" t="s">
        <v>67</v>
      </c>
    </row>
    <row r="93" spans="1:91" s="1" customFormat="1" ht="10.9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68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216">
        <f>ROUND(AG95+SUM(AG102:AG112),2)</f>
        <v>0</v>
      </c>
      <c r="AH94" s="216"/>
      <c r="AI94" s="216"/>
      <c r="AJ94" s="216"/>
      <c r="AK94" s="216"/>
      <c r="AL94" s="216"/>
      <c r="AM94" s="216"/>
      <c r="AN94" s="217">
        <f t="shared" ref="AN94:AN112" si="0">SUM(AG94,AT94)</f>
        <v>0</v>
      </c>
      <c r="AO94" s="217"/>
      <c r="AP94" s="217"/>
      <c r="AQ94" s="63" t="s">
        <v>1</v>
      </c>
      <c r="AR94" s="59"/>
      <c r="AS94" s="64">
        <f>ROUND(AS95+SUM(AS102:AS112),2)</f>
        <v>0</v>
      </c>
      <c r="AT94" s="65">
        <f t="shared" ref="AT94:AT112" si="1">ROUND(SUM(AV94:AW94),2)</f>
        <v>0</v>
      </c>
      <c r="AU94" s="66">
        <f>ROUND(AU95+SUM(AU102:AU112),5)</f>
        <v>163402.5863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ROUND(AZ95+SUM(AZ102:AZ112),2)</f>
        <v>0</v>
      </c>
      <c r="BA94" s="65">
        <f>ROUND(BA95+SUM(BA102:BA112),2)</f>
        <v>0</v>
      </c>
      <c r="BB94" s="65">
        <f>ROUND(BB95+SUM(BB102:BB112),2)</f>
        <v>0</v>
      </c>
      <c r="BC94" s="65">
        <f>ROUND(BC95+SUM(BC102:BC112),2)</f>
        <v>0</v>
      </c>
      <c r="BD94" s="67">
        <f>ROUND(BD95+SUM(BD102:BD112),2)</f>
        <v>0</v>
      </c>
      <c r="BS94" s="68" t="s">
        <v>69</v>
      </c>
      <c r="BT94" s="68" t="s">
        <v>70</v>
      </c>
      <c r="BU94" s="69" t="s">
        <v>71</v>
      </c>
      <c r="BV94" s="68" t="s">
        <v>72</v>
      </c>
      <c r="BW94" s="68" t="s">
        <v>4</v>
      </c>
      <c r="BX94" s="68" t="s">
        <v>73</v>
      </c>
      <c r="CL94" s="68" t="s">
        <v>1</v>
      </c>
    </row>
    <row r="95" spans="1:91" s="6" customFormat="1" ht="24.75" customHeight="1">
      <c r="B95" s="70"/>
      <c r="C95" s="71"/>
      <c r="D95" s="179" t="s">
        <v>74</v>
      </c>
      <c r="E95" s="179"/>
      <c r="F95" s="179"/>
      <c r="G95" s="179"/>
      <c r="H95" s="179"/>
      <c r="I95" s="72"/>
      <c r="J95" s="179" t="s">
        <v>75</v>
      </c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89">
        <f>ROUND(SUM(AG96:AG101),2)</f>
        <v>0</v>
      </c>
      <c r="AH95" s="185"/>
      <c r="AI95" s="185"/>
      <c r="AJ95" s="185"/>
      <c r="AK95" s="185"/>
      <c r="AL95" s="185"/>
      <c r="AM95" s="185"/>
      <c r="AN95" s="184">
        <f t="shared" si="0"/>
        <v>0</v>
      </c>
      <c r="AO95" s="185"/>
      <c r="AP95" s="185"/>
      <c r="AQ95" s="73" t="s">
        <v>76</v>
      </c>
      <c r="AR95" s="70"/>
      <c r="AS95" s="74">
        <f>ROUND(SUM(AS96:AS101),2)</f>
        <v>0</v>
      </c>
      <c r="AT95" s="75">
        <f t="shared" si="1"/>
        <v>0</v>
      </c>
      <c r="AU95" s="76">
        <f>ROUND(SUM(AU96:AU101),5)</f>
        <v>161662.84172999999</v>
      </c>
      <c r="AV95" s="75">
        <f>ROUND(AZ95*L29,2)</f>
        <v>0</v>
      </c>
      <c r="AW95" s="75">
        <f>ROUND(BA95*L30,2)</f>
        <v>0</v>
      </c>
      <c r="AX95" s="75">
        <f>ROUND(BB95*L29,2)</f>
        <v>0</v>
      </c>
      <c r="AY95" s="75">
        <f>ROUND(BC95*L30,2)</f>
        <v>0</v>
      </c>
      <c r="AZ95" s="75">
        <f>ROUND(SUM(AZ96:AZ101),2)</f>
        <v>0</v>
      </c>
      <c r="BA95" s="75">
        <f>ROUND(SUM(BA96:BA101),2)</f>
        <v>0</v>
      </c>
      <c r="BB95" s="75">
        <f>ROUND(SUM(BB96:BB101),2)</f>
        <v>0</v>
      </c>
      <c r="BC95" s="75">
        <f>ROUND(SUM(BC96:BC101),2)</f>
        <v>0</v>
      </c>
      <c r="BD95" s="77">
        <f>ROUND(SUM(BD96:BD101),2)</f>
        <v>0</v>
      </c>
      <c r="BS95" s="78" t="s">
        <v>69</v>
      </c>
      <c r="BT95" s="78" t="s">
        <v>77</v>
      </c>
      <c r="BU95" s="78" t="s">
        <v>71</v>
      </c>
      <c r="BV95" s="78" t="s">
        <v>72</v>
      </c>
      <c r="BW95" s="78" t="s">
        <v>78</v>
      </c>
      <c r="BX95" s="78" t="s">
        <v>4</v>
      </c>
      <c r="CL95" s="78" t="s">
        <v>1</v>
      </c>
      <c r="CM95" s="78" t="s">
        <v>70</v>
      </c>
    </row>
    <row r="96" spans="1:91" s="3" customFormat="1" ht="16.5" customHeight="1">
      <c r="A96" s="79" t="s">
        <v>79</v>
      </c>
      <c r="B96" s="44"/>
      <c r="C96" s="9"/>
      <c r="D96" s="9"/>
      <c r="E96" s="180" t="s">
        <v>80</v>
      </c>
      <c r="F96" s="180"/>
      <c r="G96" s="180"/>
      <c r="H96" s="180"/>
      <c r="I96" s="180"/>
      <c r="J96" s="9"/>
      <c r="K96" s="180" t="s">
        <v>81</v>
      </c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6">
        <f>'01 - Architektúra'!J32</f>
        <v>0</v>
      </c>
      <c r="AH96" s="187"/>
      <c r="AI96" s="187"/>
      <c r="AJ96" s="187"/>
      <c r="AK96" s="187"/>
      <c r="AL96" s="187"/>
      <c r="AM96" s="187"/>
      <c r="AN96" s="186">
        <f t="shared" si="0"/>
        <v>0</v>
      </c>
      <c r="AO96" s="187"/>
      <c r="AP96" s="187"/>
      <c r="AQ96" s="80" t="s">
        <v>82</v>
      </c>
      <c r="AR96" s="44"/>
      <c r="AS96" s="81">
        <v>0</v>
      </c>
      <c r="AT96" s="82">
        <f t="shared" si="1"/>
        <v>0</v>
      </c>
      <c r="AU96" s="83">
        <f>'01 - Architektúra'!P142</f>
        <v>161662.841733376</v>
      </c>
      <c r="AV96" s="82">
        <f>'01 - Architektúra'!J35</f>
        <v>0</v>
      </c>
      <c r="AW96" s="82">
        <f>'01 - Architektúra'!J36</f>
        <v>0</v>
      </c>
      <c r="AX96" s="82">
        <f>'01 - Architektúra'!J37</f>
        <v>0</v>
      </c>
      <c r="AY96" s="82">
        <f>'01 - Architektúra'!J38</f>
        <v>0</v>
      </c>
      <c r="AZ96" s="82">
        <f>'01 - Architektúra'!F35</f>
        <v>0</v>
      </c>
      <c r="BA96" s="82">
        <f>'01 - Architektúra'!F36</f>
        <v>0</v>
      </c>
      <c r="BB96" s="82">
        <f>'01 - Architektúra'!F37</f>
        <v>0</v>
      </c>
      <c r="BC96" s="82">
        <f>'01 - Architektúra'!F38</f>
        <v>0</v>
      </c>
      <c r="BD96" s="84">
        <f>'01 - Architektúra'!F39</f>
        <v>0</v>
      </c>
      <c r="BT96" s="20" t="s">
        <v>83</v>
      </c>
      <c r="BV96" s="20" t="s">
        <v>72</v>
      </c>
      <c r="BW96" s="20" t="s">
        <v>84</v>
      </c>
      <c r="BX96" s="20" t="s">
        <v>78</v>
      </c>
      <c r="CL96" s="20" t="s">
        <v>1</v>
      </c>
    </row>
    <row r="97" spans="1:91" s="3" customFormat="1" ht="16.5" customHeight="1">
      <c r="A97" s="79" t="s">
        <v>79</v>
      </c>
      <c r="B97" s="44"/>
      <c r="C97" s="9"/>
      <c r="D97" s="9"/>
      <c r="E97" s="180" t="s">
        <v>85</v>
      </c>
      <c r="F97" s="180"/>
      <c r="G97" s="180"/>
      <c r="H97" s="180"/>
      <c r="I97" s="180"/>
      <c r="J97" s="9"/>
      <c r="K97" s="180" t="s">
        <v>86</v>
      </c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6">
        <f>'02 - VZT'!J32</f>
        <v>0</v>
      </c>
      <c r="AH97" s="187"/>
      <c r="AI97" s="187"/>
      <c r="AJ97" s="187"/>
      <c r="AK97" s="187"/>
      <c r="AL97" s="187"/>
      <c r="AM97" s="187"/>
      <c r="AN97" s="186">
        <f t="shared" si="0"/>
        <v>0</v>
      </c>
      <c r="AO97" s="187"/>
      <c r="AP97" s="187"/>
      <c r="AQ97" s="80" t="s">
        <v>82</v>
      </c>
      <c r="AR97" s="44"/>
      <c r="AS97" s="81">
        <v>0</v>
      </c>
      <c r="AT97" s="82">
        <f t="shared" si="1"/>
        <v>0</v>
      </c>
      <c r="AU97" s="83">
        <f>'02 - VZT'!P125</f>
        <v>0</v>
      </c>
      <c r="AV97" s="82">
        <f>'02 - VZT'!J35</f>
        <v>0</v>
      </c>
      <c r="AW97" s="82">
        <f>'02 - VZT'!J36</f>
        <v>0</v>
      </c>
      <c r="AX97" s="82">
        <f>'02 - VZT'!J37</f>
        <v>0</v>
      </c>
      <c r="AY97" s="82">
        <f>'02 - VZT'!J38</f>
        <v>0</v>
      </c>
      <c r="AZ97" s="82">
        <f>'02 - VZT'!F35</f>
        <v>0</v>
      </c>
      <c r="BA97" s="82">
        <f>'02 - VZT'!F36</f>
        <v>0</v>
      </c>
      <c r="BB97" s="82">
        <f>'02 - VZT'!F37</f>
        <v>0</v>
      </c>
      <c r="BC97" s="82">
        <f>'02 - VZT'!F38</f>
        <v>0</v>
      </c>
      <c r="BD97" s="84">
        <f>'02 - VZT'!F39</f>
        <v>0</v>
      </c>
      <c r="BT97" s="20" t="s">
        <v>83</v>
      </c>
      <c r="BV97" s="20" t="s">
        <v>72</v>
      </c>
      <c r="BW97" s="20" t="s">
        <v>87</v>
      </c>
      <c r="BX97" s="20" t="s">
        <v>78</v>
      </c>
      <c r="CL97" s="20" t="s">
        <v>1</v>
      </c>
    </row>
    <row r="98" spans="1:91" s="3" customFormat="1" ht="16.5" customHeight="1">
      <c r="A98" s="79" t="s">
        <v>79</v>
      </c>
      <c r="B98" s="44"/>
      <c r="C98" s="9"/>
      <c r="D98" s="9"/>
      <c r="E98" s="180" t="s">
        <v>88</v>
      </c>
      <c r="F98" s="180"/>
      <c r="G98" s="180"/>
      <c r="H98" s="180"/>
      <c r="I98" s="180"/>
      <c r="J98" s="9"/>
      <c r="K98" s="180" t="s">
        <v>89</v>
      </c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6">
        <f>'04 - Zdravotechnika'!J32</f>
        <v>0</v>
      </c>
      <c r="AH98" s="187"/>
      <c r="AI98" s="187"/>
      <c r="AJ98" s="187"/>
      <c r="AK98" s="187"/>
      <c r="AL98" s="187"/>
      <c r="AM98" s="187"/>
      <c r="AN98" s="186">
        <f t="shared" si="0"/>
        <v>0</v>
      </c>
      <c r="AO98" s="187"/>
      <c r="AP98" s="187"/>
      <c r="AQ98" s="80" t="s">
        <v>82</v>
      </c>
      <c r="AR98" s="44"/>
      <c r="AS98" s="81">
        <v>0</v>
      </c>
      <c r="AT98" s="82">
        <f t="shared" si="1"/>
        <v>0</v>
      </c>
      <c r="AU98" s="83">
        <f>'04 - Zdravotechnika'!P132</f>
        <v>0</v>
      </c>
      <c r="AV98" s="82">
        <f>'04 - Zdravotechnika'!J35</f>
        <v>0</v>
      </c>
      <c r="AW98" s="82">
        <f>'04 - Zdravotechnika'!J36</f>
        <v>0</v>
      </c>
      <c r="AX98" s="82">
        <f>'04 - Zdravotechnika'!J37</f>
        <v>0</v>
      </c>
      <c r="AY98" s="82">
        <f>'04 - Zdravotechnika'!J38</f>
        <v>0</v>
      </c>
      <c r="AZ98" s="82">
        <f>'04 - Zdravotechnika'!F35</f>
        <v>0</v>
      </c>
      <c r="BA98" s="82">
        <f>'04 - Zdravotechnika'!F36</f>
        <v>0</v>
      </c>
      <c r="BB98" s="82">
        <f>'04 - Zdravotechnika'!F37</f>
        <v>0</v>
      </c>
      <c r="BC98" s="82">
        <f>'04 - Zdravotechnika'!F38</f>
        <v>0</v>
      </c>
      <c r="BD98" s="84">
        <f>'04 - Zdravotechnika'!F39</f>
        <v>0</v>
      </c>
      <c r="BT98" s="20" t="s">
        <v>83</v>
      </c>
      <c r="BV98" s="20" t="s">
        <v>72</v>
      </c>
      <c r="BW98" s="20" t="s">
        <v>90</v>
      </c>
      <c r="BX98" s="20" t="s">
        <v>78</v>
      </c>
      <c r="CL98" s="20" t="s">
        <v>1</v>
      </c>
    </row>
    <row r="99" spans="1:91" s="3" customFormat="1" ht="16.5" customHeight="1">
      <c r="A99" s="79" t="s">
        <v>79</v>
      </c>
      <c r="B99" s="44"/>
      <c r="C99" s="9"/>
      <c r="D99" s="9"/>
      <c r="E99" s="180" t="s">
        <v>91</v>
      </c>
      <c r="F99" s="180"/>
      <c r="G99" s="180"/>
      <c r="H99" s="180"/>
      <c r="I99" s="180"/>
      <c r="J99" s="9"/>
      <c r="K99" s="180" t="s">
        <v>92</v>
      </c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6">
        <f>'05 - Vykurovanie'!J32</f>
        <v>0</v>
      </c>
      <c r="AH99" s="187"/>
      <c r="AI99" s="187"/>
      <c r="AJ99" s="187"/>
      <c r="AK99" s="187"/>
      <c r="AL99" s="187"/>
      <c r="AM99" s="187"/>
      <c r="AN99" s="186">
        <f t="shared" si="0"/>
        <v>0</v>
      </c>
      <c r="AO99" s="187"/>
      <c r="AP99" s="187"/>
      <c r="AQ99" s="80" t="s">
        <v>82</v>
      </c>
      <c r="AR99" s="44"/>
      <c r="AS99" s="81">
        <v>0</v>
      </c>
      <c r="AT99" s="82">
        <f t="shared" si="1"/>
        <v>0</v>
      </c>
      <c r="AU99" s="83">
        <f>'05 - Vykurovanie'!P128</f>
        <v>0</v>
      </c>
      <c r="AV99" s="82">
        <f>'05 - Vykurovanie'!J35</f>
        <v>0</v>
      </c>
      <c r="AW99" s="82">
        <f>'05 - Vykurovanie'!J36</f>
        <v>0</v>
      </c>
      <c r="AX99" s="82">
        <f>'05 - Vykurovanie'!J37</f>
        <v>0</v>
      </c>
      <c r="AY99" s="82">
        <f>'05 - Vykurovanie'!J38</f>
        <v>0</v>
      </c>
      <c r="AZ99" s="82">
        <f>'05 - Vykurovanie'!F35</f>
        <v>0</v>
      </c>
      <c r="BA99" s="82">
        <f>'05 - Vykurovanie'!F36</f>
        <v>0</v>
      </c>
      <c r="BB99" s="82">
        <f>'05 - Vykurovanie'!F37</f>
        <v>0</v>
      </c>
      <c r="BC99" s="82">
        <f>'05 - Vykurovanie'!F38</f>
        <v>0</v>
      </c>
      <c r="BD99" s="84">
        <f>'05 - Vykurovanie'!F39</f>
        <v>0</v>
      </c>
      <c r="BT99" s="20" t="s">
        <v>83</v>
      </c>
      <c r="BV99" s="20" t="s">
        <v>72</v>
      </c>
      <c r="BW99" s="20" t="s">
        <v>93</v>
      </c>
      <c r="BX99" s="20" t="s">
        <v>78</v>
      </c>
      <c r="CL99" s="20" t="s">
        <v>1</v>
      </c>
    </row>
    <row r="100" spans="1:91" s="3" customFormat="1" ht="16.5" customHeight="1">
      <c r="A100" s="79" t="s">
        <v>79</v>
      </c>
      <c r="B100" s="44"/>
      <c r="C100" s="9"/>
      <c r="D100" s="9"/>
      <c r="E100" s="180" t="s">
        <v>94</v>
      </c>
      <c r="F100" s="180"/>
      <c r="G100" s="180"/>
      <c r="H100" s="180"/>
      <c r="I100" s="180"/>
      <c r="J100" s="9"/>
      <c r="K100" s="180" t="s">
        <v>95</v>
      </c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6">
        <f>'06 - Elektroinštalácia'!J32</f>
        <v>0</v>
      </c>
      <c r="AH100" s="187"/>
      <c r="AI100" s="187"/>
      <c r="AJ100" s="187"/>
      <c r="AK100" s="187"/>
      <c r="AL100" s="187"/>
      <c r="AM100" s="187"/>
      <c r="AN100" s="186">
        <f t="shared" si="0"/>
        <v>0</v>
      </c>
      <c r="AO100" s="187"/>
      <c r="AP100" s="187"/>
      <c r="AQ100" s="80" t="s">
        <v>82</v>
      </c>
      <c r="AR100" s="44"/>
      <c r="AS100" s="81">
        <v>0</v>
      </c>
      <c r="AT100" s="82">
        <f t="shared" si="1"/>
        <v>0</v>
      </c>
      <c r="AU100" s="83">
        <f>'06 - Elektroinštalácia'!P135</f>
        <v>0</v>
      </c>
      <c r="AV100" s="82">
        <f>'06 - Elektroinštalácia'!J35</f>
        <v>0</v>
      </c>
      <c r="AW100" s="82">
        <f>'06 - Elektroinštalácia'!J36</f>
        <v>0</v>
      </c>
      <c r="AX100" s="82">
        <f>'06 - Elektroinštalácia'!J37</f>
        <v>0</v>
      </c>
      <c r="AY100" s="82">
        <f>'06 - Elektroinštalácia'!J38</f>
        <v>0</v>
      </c>
      <c r="AZ100" s="82">
        <f>'06 - Elektroinštalácia'!F35</f>
        <v>0</v>
      </c>
      <c r="BA100" s="82">
        <f>'06 - Elektroinštalácia'!F36</f>
        <v>0</v>
      </c>
      <c r="BB100" s="82">
        <f>'06 - Elektroinštalácia'!F37</f>
        <v>0</v>
      </c>
      <c r="BC100" s="82">
        <f>'06 - Elektroinštalácia'!F38</f>
        <v>0</v>
      </c>
      <c r="BD100" s="84">
        <f>'06 - Elektroinštalácia'!F39</f>
        <v>0</v>
      </c>
      <c r="BT100" s="20" t="s">
        <v>83</v>
      </c>
      <c r="BV100" s="20" t="s">
        <v>72</v>
      </c>
      <c r="BW100" s="20" t="s">
        <v>96</v>
      </c>
      <c r="BX100" s="20" t="s">
        <v>78</v>
      </c>
      <c r="CL100" s="20" t="s">
        <v>1</v>
      </c>
    </row>
    <row r="101" spans="1:91" s="3" customFormat="1" ht="16.5" customHeight="1">
      <c r="A101" s="79" t="s">
        <v>79</v>
      </c>
      <c r="B101" s="44"/>
      <c r="C101" s="9"/>
      <c r="D101" s="9"/>
      <c r="E101" s="180" t="s">
        <v>97</v>
      </c>
      <c r="F101" s="180"/>
      <c r="G101" s="180"/>
      <c r="H101" s="180"/>
      <c r="I101" s="180"/>
      <c r="J101" s="9"/>
      <c r="K101" s="180" t="s">
        <v>98</v>
      </c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6">
        <f>'07 - Slaboprúd - HSP'!J32</f>
        <v>0</v>
      </c>
      <c r="AH101" s="187"/>
      <c r="AI101" s="187"/>
      <c r="AJ101" s="187"/>
      <c r="AK101" s="187"/>
      <c r="AL101" s="187"/>
      <c r="AM101" s="187"/>
      <c r="AN101" s="186">
        <f t="shared" si="0"/>
        <v>0</v>
      </c>
      <c r="AO101" s="187"/>
      <c r="AP101" s="187"/>
      <c r="AQ101" s="80" t="s">
        <v>82</v>
      </c>
      <c r="AR101" s="44"/>
      <c r="AS101" s="81">
        <v>0</v>
      </c>
      <c r="AT101" s="82">
        <f t="shared" si="1"/>
        <v>0</v>
      </c>
      <c r="AU101" s="83">
        <f>'07 - Slaboprúd - HSP'!P124</f>
        <v>0</v>
      </c>
      <c r="AV101" s="82">
        <f>'07 - Slaboprúd - HSP'!J35</f>
        <v>0</v>
      </c>
      <c r="AW101" s="82">
        <f>'07 - Slaboprúd - HSP'!J36</f>
        <v>0</v>
      </c>
      <c r="AX101" s="82">
        <f>'07 - Slaboprúd - HSP'!J37</f>
        <v>0</v>
      </c>
      <c r="AY101" s="82">
        <f>'07 - Slaboprúd - HSP'!J38</f>
        <v>0</v>
      </c>
      <c r="AZ101" s="82">
        <f>'07 - Slaboprúd - HSP'!F35</f>
        <v>0</v>
      </c>
      <c r="BA101" s="82">
        <f>'07 - Slaboprúd - HSP'!F36</f>
        <v>0</v>
      </c>
      <c r="BB101" s="82">
        <f>'07 - Slaboprúd - HSP'!F37</f>
        <v>0</v>
      </c>
      <c r="BC101" s="82">
        <f>'07 - Slaboprúd - HSP'!F38</f>
        <v>0</v>
      </c>
      <c r="BD101" s="84">
        <f>'07 - Slaboprúd - HSP'!F39</f>
        <v>0</v>
      </c>
      <c r="BT101" s="20" t="s">
        <v>83</v>
      </c>
      <c r="BV101" s="20" t="s">
        <v>72</v>
      </c>
      <c r="BW101" s="20" t="s">
        <v>99</v>
      </c>
      <c r="BX101" s="20" t="s">
        <v>78</v>
      </c>
      <c r="CL101" s="20" t="s">
        <v>1</v>
      </c>
    </row>
    <row r="102" spans="1:91" s="6" customFormat="1" ht="16.5" customHeight="1">
      <c r="A102" s="79" t="s">
        <v>79</v>
      </c>
      <c r="B102" s="70"/>
      <c r="C102" s="71"/>
      <c r="D102" s="179" t="s">
        <v>100</v>
      </c>
      <c r="E102" s="179"/>
      <c r="F102" s="179"/>
      <c r="G102" s="179"/>
      <c r="H102" s="179"/>
      <c r="I102" s="72"/>
      <c r="J102" s="179" t="s">
        <v>101</v>
      </c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84">
        <f>'SO 02 - VJAZD A SPEVNENÉ ...'!J30</f>
        <v>0</v>
      </c>
      <c r="AH102" s="185"/>
      <c r="AI102" s="185"/>
      <c r="AJ102" s="185"/>
      <c r="AK102" s="185"/>
      <c r="AL102" s="185"/>
      <c r="AM102" s="185"/>
      <c r="AN102" s="184">
        <f t="shared" si="0"/>
        <v>0</v>
      </c>
      <c r="AO102" s="185"/>
      <c r="AP102" s="185"/>
      <c r="AQ102" s="73" t="s">
        <v>76</v>
      </c>
      <c r="AR102" s="70"/>
      <c r="AS102" s="74">
        <v>0</v>
      </c>
      <c r="AT102" s="75">
        <f t="shared" si="1"/>
        <v>0</v>
      </c>
      <c r="AU102" s="76">
        <f>'SO 02 - VJAZD A SPEVNENÉ ...'!P123</f>
        <v>1357.36030102</v>
      </c>
      <c r="AV102" s="75">
        <f>'SO 02 - VJAZD A SPEVNENÉ ...'!J33</f>
        <v>0</v>
      </c>
      <c r="AW102" s="75">
        <f>'SO 02 - VJAZD A SPEVNENÉ ...'!J34</f>
        <v>0</v>
      </c>
      <c r="AX102" s="75">
        <f>'SO 02 - VJAZD A SPEVNENÉ ...'!J35</f>
        <v>0</v>
      </c>
      <c r="AY102" s="75">
        <f>'SO 02 - VJAZD A SPEVNENÉ ...'!J36</f>
        <v>0</v>
      </c>
      <c r="AZ102" s="75">
        <f>'SO 02 - VJAZD A SPEVNENÉ ...'!F33</f>
        <v>0</v>
      </c>
      <c r="BA102" s="75">
        <f>'SO 02 - VJAZD A SPEVNENÉ ...'!F34</f>
        <v>0</v>
      </c>
      <c r="BB102" s="75">
        <f>'SO 02 - VJAZD A SPEVNENÉ ...'!F35</f>
        <v>0</v>
      </c>
      <c r="BC102" s="75">
        <f>'SO 02 - VJAZD A SPEVNENÉ ...'!F36</f>
        <v>0</v>
      </c>
      <c r="BD102" s="77">
        <f>'SO 02 - VJAZD A SPEVNENÉ ...'!F37</f>
        <v>0</v>
      </c>
      <c r="BT102" s="78" t="s">
        <v>77</v>
      </c>
      <c r="BV102" s="78" t="s">
        <v>72</v>
      </c>
      <c r="BW102" s="78" t="s">
        <v>102</v>
      </c>
      <c r="BX102" s="78" t="s">
        <v>4</v>
      </c>
      <c r="CL102" s="78" t="s">
        <v>1</v>
      </c>
      <c r="CM102" s="78" t="s">
        <v>70</v>
      </c>
    </row>
    <row r="103" spans="1:91" s="6" customFormat="1" ht="16.5" customHeight="1">
      <c r="A103" s="79" t="s">
        <v>79</v>
      </c>
      <c r="B103" s="70"/>
      <c r="C103" s="71"/>
      <c r="D103" s="179" t="s">
        <v>103</v>
      </c>
      <c r="E103" s="179"/>
      <c r="F103" s="179"/>
      <c r="G103" s="179"/>
      <c r="H103" s="179"/>
      <c r="I103" s="72"/>
      <c r="J103" s="179" t="s">
        <v>104</v>
      </c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84">
        <f>'SO 03 - KRAJINNÁ ARCHITEK...'!J30</f>
        <v>0</v>
      </c>
      <c r="AH103" s="185"/>
      <c r="AI103" s="185"/>
      <c r="AJ103" s="185"/>
      <c r="AK103" s="185"/>
      <c r="AL103" s="185"/>
      <c r="AM103" s="185"/>
      <c r="AN103" s="184">
        <f t="shared" si="0"/>
        <v>0</v>
      </c>
      <c r="AO103" s="185"/>
      <c r="AP103" s="185"/>
      <c r="AQ103" s="73" t="s">
        <v>76</v>
      </c>
      <c r="AR103" s="70"/>
      <c r="AS103" s="74">
        <v>0</v>
      </c>
      <c r="AT103" s="75">
        <f t="shared" si="1"/>
        <v>0</v>
      </c>
      <c r="AU103" s="76">
        <f>'SO 03 - KRAJINNÁ ARCHITEK...'!P120</f>
        <v>156.67679600000002</v>
      </c>
      <c r="AV103" s="75">
        <f>'SO 03 - KRAJINNÁ ARCHITEK...'!J33</f>
        <v>0</v>
      </c>
      <c r="AW103" s="75">
        <f>'SO 03 - KRAJINNÁ ARCHITEK...'!J34</f>
        <v>0</v>
      </c>
      <c r="AX103" s="75">
        <f>'SO 03 - KRAJINNÁ ARCHITEK...'!J35</f>
        <v>0</v>
      </c>
      <c r="AY103" s="75">
        <f>'SO 03 - KRAJINNÁ ARCHITEK...'!J36</f>
        <v>0</v>
      </c>
      <c r="AZ103" s="75">
        <f>'SO 03 - KRAJINNÁ ARCHITEK...'!F33</f>
        <v>0</v>
      </c>
      <c r="BA103" s="75">
        <f>'SO 03 - KRAJINNÁ ARCHITEK...'!F34</f>
        <v>0</v>
      </c>
      <c r="BB103" s="75">
        <f>'SO 03 - KRAJINNÁ ARCHITEK...'!F35</f>
        <v>0</v>
      </c>
      <c r="BC103" s="75">
        <f>'SO 03 - KRAJINNÁ ARCHITEK...'!F36</f>
        <v>0</v>
      </c>
      <c r="BD103" s="77">
        <f>'SO 03 - KRAJINNÁ ARCHITEK...'!F37</f>
        <v>0</v>
      </c>
      <c r="BT103" s="78" t="s">
        <v>77</v>
      </c>
      <c r="BV103" s="78" t="s">
        <v>72</v>
      </c>
      <c r="BW103" s="78" t="s">
        <v>105</v>
      </c>
      <c r="BX103" s="78" t="s">
        <v>4</v>
      </c>
      <c r="CL103" s="78" t="s">
        <v>1</v>
      </c>
      <c r="CM103" s="78" t="s">
        <v>70</v>
      </c>
    </row>
    <row r="104" spans="1:91" s="6" customFormat="1" ht="24.75" customHeight="1">
      <c r="A104" s="79" t="s">
        <v>79</v>
      </c>
      <c r="B104" s="70"/>
      <c r="C104" s="71"/>
      <c r="D104" s="179" t="s">
        <v>106</v>
      </c>
      <c r="E104" s="179"/>
      <c r="F104" s="179"/>
      <c r="G104" s="179"/>
      <c r="H104" s="179"/>
      <c r="I104" s="72"/>
      <c r="J104" s="179" t="s">
        <v>107</v>
      </c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84">
        <f>'SO 03.1 - Oplotenie'!J30</f>
        <v>0</v>
      </c>
      <c r="AH104" s="185"/>
      <c r="AI104" s="185"/>
      <c r="AJ104" s="185"/>
      <c r="AK104" s="185"/>
      <c r="AL104" s="185"/>
      <c r="AM104" s="185"/>
      <c r="AN104" s="184">
        <f t="shared" si="0"/>
        <v>0</v>
      </c>
      <c r="AO104" s="185"/>
      <c r="AP104" s="185"/>
      <c r="AQ104" s="73" t="s">
        <v>76</v>
      </c>
      <c r="AR104" s="70"/>
      <c r="AS104" s="74">
        <v>0</v>
      </c>
      <c r="AT104" s="75">
        <f t="shared" si="1"/>
        <v>0</v>
      </c>
      <c r="AU104" s="76">
        <f>'SO 03.1 - Oplotenie'!P123</f>
        <v>215.64222155000002</v>
      </c>
      <c r="AV104" s="75">
        <f>'SO 03.1 - Oplotenie'!J33</f>
        <v>0</v>
      </c>
      <c r="AW104" s="75">
        <f>'SO 03.1 - Oplotenie'!J34</f>
        <v>0</v>
      </c>
      <c r="AX104" s="75">
        <f>'SO 03.1 - Oplotenie'!J35</f>
        <v>0</v>
      </c>
      <c r="AY104" s="75">
        <f>'SO 03.1 - Oplotenie'!J36</f>
        <v>0</v>
      </c>
      <c r="AZ104" s="75">
        <f>'SO 03.1 - Oplotenie'!F33</f>
        <v>0</v>
      </c>
      <c r="BA104" s="75">
        <f>'SO 03.1 - Oplotenie'!F34</f>
        <v>0</v>
      </c>
      <c r="BB104" s="75">
        <f>'SO 03.1 - Oplotenie'!F35</f>
        <v>0</v>
      </c>
      <c r="BC104" s="75">
        <f>'SO 03.1 - Oplotenie'!F36</f>
        <v>0</v>
      </c>
      <c r="BD104" s="77">
        <f>'SO 03.1 - Oplotenie'!F37</f>
        <v>0</v>
      </c>
      <c r="BT104" s="78" t="s">
        <v>77</v>
      </c>
      <c r="BV104" s="78" t="s">
        <v>72</v>
      </c>
      <c r="BW104" s="78" t="s">
        <v>108</v>
      </c>
      <c r="BX104" s="78" t="s">
        <v>4</v>
      </c>
      <c r="CL104" s="78" t="s">
        <v>1</v>
      </c>
      <c r="CM104" s="78" t="s">
        <v>70</v>
      </c>
    </row>
    <row r="105" spans="1:91" s="6" customFormat="1" ht="24.75" customHeight="1">
      <c r="A105" s="79" t="s">
        <v>79</v>
      </c>
      <c r="B105" s="70"/>
      <c r="C105" s="71"/>
      <c r="D105" s="179" t="s">
        <v>109</v>
      </c>
      <c r="E105" s="179"/>
      <c r="F105" s="179"/>
      <c r="G105" s="179"/>
      <c r="H105" s="179"/>
      <c r="I105" s="72"/>
      <c r="J105" s="179" t="s">
        <v>110</v>
      </c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84">
        <f>'SO 03.2 - Prístrešok pre ...'!J30</f>
        <v>0</v>
      </c>
      <c r="AH105" s="185"/>
      <c r="AI105" s="185"/>
      <c r="AJ105" s="185"/>
      <c r="AK105" s="185"/>
      <c r="AL105" s="185"/>
      <c r="AM105" s="185"/>
      <c r="AN105" s="184">
        <f t="shared" si="0"/>
        <v>0</v>
      </c>
      <c r="AO105" s="185"/>
      <c r="AP105" s="185"/>
      <c r="AQ105" s="73" t="s">
        <v>76</v>
      </c>
      <c r="AR105" s="70"/>
      <c r="AS105" s="74">
        <v>0</v>
      </c>
      <c r="AT105" s="75">
        <f t="shared" si="1"/>
        <v>0</v>
      </c>
      <c r="AU105" s="76">
        <f>'SO 03.2 - Prístrešok pre ...'!P121</f>
        <v>10.065251</v>
      </c>
      <c r="AV105" s="75">
        <f>'SO 03.2 - Prístrešok pre ...'!J33</f>
        <v>0</v>
      </c>
      <c r="AW105" s="75">
        <f>'SO 03.2 - Prístrešok pre ...'!J34</f>
        <v>0</v>
      </c>
      <c r="AX105" s="75">
        <f>'SO 03.2 - Prístrešok pre ...'!J35</f>
        <v>0</v>
      </c>
      <c r="AY105" s="75">
        <f>'SO 03.2 - Prístrešok pre ...'!J36</f>
        <v>0</v>
      </c>
      <c r="AZ105" s="75">
        <f>'SO 03.2 - Prístrešok pre ...'!F33</f>
        <v>0</v>
      </c>
      <c r="BA105" s="75">
        <f>'SO 03.2 - Prístrešok pre ...'!F34</f>
        <v>0</v>
      </c>
      <c r="BB105" s="75">
        <f>'SO 03.2 - Prístrešok pre ...'!F35</f>
        <v>0</v>
      </c>
      <c r="BC105" s="75">
        <f>'SO 03.2 - Prístrešok pre ...'!F36</f>
        <v>0</v>
      </c>
      <c r="BD105" s="77">
        <f>'SO 03.2 - Prístrešok pre ...'!F37</f>
        <v>0</v>
      </c>
      <c r="BT105" s="78" t="s">
        <v>77</v>
      </c>
      <c r="BV105" s="78" t="s">
        <v>72</v>
      </c>
      <c r="BW105" s="78" t="s">
        <v>111</v>
      </c>
      <c r="BX105" s="78" t="s">
        <v>4</v>
      </c>
      <c r="CL105" s="78" t="s">
        <v>1</v>
      </c>
      <c r="CM105" s="78" t="s">
        <v>70</v>
      </c>
    </row>
    <row r="106" spans="1:91" s="6" customFormat="1" ht="16.5" customHeight="1">
      <c r="A106" s="79" t="s">
        <v>79</v>
      </c>
      <c r="B106" s="70"/>
      <c r="C106" s="71"/>
      <c r="D106" s="179" t="s">
        <v>88</v>
      </c>
      <c r="E106" s="179"/>
      <c r="F106" s="179"/>
      <c r="G106" s="179"/>
      <c r="H106" s="179"/>
      <c r="I106" s="72"/>
      <c r="J106" s="179" t="s">
        <v>112</v>
      </c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84">
        <f>'04 - Prípojka vody'!J30</f>
        <v>0</v>
      </c>
      <c r="AH106" s="185"/>
      <c r="AI106" s="185"/>
      <c r="AJ106" s="185"/>
      <c r="AK106" s="185"/>
      <c r="AL106" s="185"/>
      <c r="AM106" s="185"/>
      <c r="AN106" s="184">
        <f t="shared" si="0"/>
        <v>0</v>
      </c>
      <c r="AO106" s="185"/>
      <c r="AP106" s="185"/>
      <c r="AQ106" s="73" t="s">
        <v>76</v>
      </c>
      <c r="AR106" s="70"/>
      <c r="AS106" s="74">
        <v>0</v>
      </c>
      <c r="AT106" s="75">
        <f t="shared" si="1"/>
        <v>0</v>
      </c>
      <c r="AU106" s="76">
        <f>'04 - Prípojka vody'!P129</f>
        <v>0</v>
      </c>
      <c r="AV106" s="75">
        <f>'04 - Prípojka vody'!J33</f>
        <v>0</v>
      </c>
      <c r="AW106" s="75">
        <f>'04 - Prípojka vody'!J34</f>
        <v>0</v>
      </c>
      <c r="AX106" s="75">
        <f>'04 - Prípojka vody'!J35</f>
        <v>0</v>
      </c>
      <c r="AY106" s="75">
        <f>'04 - Prípojka vody'!J36</f>
        <v>0</v>
      </c>
      <c r="AZ106" s="75">
        <f>'04 - Prípojka vody'!F33</f>
        <v>0</v>
      </c>
      <c r="BA106" s="75">
        <f>'04 - Prípojka vody'!F34</f>
        <v>0</v>
      </c>
      <c r="BB106" s="75">
        <f>'04 - Prípojka vody'!F35</f>
        <v>0</v>
      </c>
      <c r="BC106" s="75">
        <f>'04 - Prípojka vody'!F36</f>
        <v>0</v>
      </c>
      <c r="BD106" s="77">
        <f>'04 - Prípojka vody'!F37</f>
        <v>0</v>
      </c>
      <c r="BT106" s="78" t="s">
        <v>77</v>
      </c>
      <c r="BV106" s="78" t="s">
        <v>72</v>
      </c>
      <c r="BW106" s="78" t="s">
        <v>113</v>
      </c>
      <c r="BX106" s="78" t="s">
        <v>4</v>
      </c>
      <c r="CL106" s="78" t="s">
        <v>1</v>
      </c>
      <c r="CM106" s="78" t="s">
        <v>70</v>
      </c>
    </row>
    <row r="107" spans="1:91" s="6" customFormat="1" ht="24.75" customHeight="1">
      <c r="A107" s="79" t="s">
        <v>79</v>
      </c>
      <c r="B107" s="70"/>
      <c r="C107" s="71"/>
      <c r="D107" s="179" t="s">
        <v>114</v>
      </c>
      <c r="E107" s="179"/>
      <c r="F107" s="179"/>
      <c r="G107" s="179"/>
      <c r="H107" s="179"/>
      <c r="I107" s="72"/>
      <c r="J107" s="179" t="s">
        <v>115</v>
      </c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84">
        <f>'SO 04.1 - Požiarna nádrž'!J30</f>
        <v>0</v>
      </c>
      <c r="AH107" s="185"/>
      <c r="AI107" s="185"/>
      <c r="AJ107" s="185"/>
      <c r="AK107" s="185"/>
      <c r="AL107" s="185"/>
      <c r="AM107" s="185"/>
      <c r="AN107" s="184">
        <f t="shared" si="0"/>
        <v>0</v>
      </c>
      <c r="AO107" s="185"/>
      <c r="AP107" s="185"/>
      <c r="AQ107" s="73" t="s">
        <v>76</v>
      </c>
      <c r="AR107" s="70"/>
      <c r="AS107" s="74">
        <v>0</v>
      </c>
      <c r="AT107" s="75">
        <f t="shared" si="1"/>
        <v>0</v>
      </c>
      <c r="AU107" s="76">
        <f>'SO 04.1 - Požiarna nádrž'!P120</f>
        <v>0</v>
      </c>
      <c r="AV107" s="75">
        <f>'SO 04.1 - Požiarna nádrž'!J33</f>
        <v>0</v>
      </c>
      <c r="AW107" s="75">
        <f>'SO 04.1 - Požiarna nádrž'!J34</f>
        <v>0</v>
      </c>
      <c r="AX107" s="75">
        <f>'SO 04.1 - Požiarna nádrž'!J35</f>
        <v>0</v>
      </c>
      <c r="AY107" s="75">
        <f>'SO 04.1 - Požiarna nádrž'!J36</f>
        <v>0</v>
      </c>
      <c r="AZ107" s="75">
        <f>'SO 04.1 - Požiarna nádrž'!F33</f>
        <v>0</v>
      </c>
      <c r="BA107" s="75">
        <f>'SO 04.1 - Požiarna nádrž'!F34</f>
        <v>0</v>
      </c>
      <c r="BB107" s="75">
        <f>'SO 04.1 - Požiarna nádrž'!F35</f>
        <v>0</v>
      </c>
      <c r="BC107" s="75">
        <f>'SO 04.1 - Požiarna nádrž'!F36</f>
        <v>0</v>
      </c>
      <c r="BD107" s="77">
        <f>'SO 04.1 - Požiarna nádrž'!F37</f>
        <v>0</v>
      </c>
      <c r="BT107" s="78" t="s">
        <v>77</v>
      </c>
      <c r="BV107" s="78" t="s">
        <v>72</v>
      </c>
      <c r="BW107" s="78" t="s">
        <v>116</v>
      </c>
      <c r="BX107" s="78" t="s">
        <v>4</v>
      </c>
      <c r="CL107" s="78" t="s">
        <v>1</v>
      </c>
      <c r="CM107" s="78" t="s">
        <v>70</v>
      </c>
    </row>
    <row r="108" spans="1:91" s="6" customFormat="1" ht="16.5" customHeight="1">
      <c r="A108" s="79" t="s">
        <v>79</v>
      </c>
      <c r="B108" s="70"/>
      <c r="C108" s="71"/>
      <c r="D108" s="179" t="s">
        <v>117</v>
      </c>
      <c r="E108" s="179"/>
      <c r="F108" s="179"/>
      <c r="G108" s="179"/>
      <c r="H108" s="179"/>
      <c r="I108" s="72"/>
      <c r="J108" s="179" t="s">
        <v>118</v>
      </c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84">
        <f>'SO 05 - Prípojka splaškov...'!J30</f>
        <v>0</v>
      </c>
      <c r="AH108" s="185"/>
      <c r="AI108" s="185"/>
      <c r="AJ108" s="185"/>
      <c r="AK108" s="185"/>
      <c r="AL108" s="185"/>
      <c r="AM108" s="185"/>
      <c r="AN108" s="184">
        <f t="shared" si="0"/>
        <v>0</v>
      </c>
      <c r="AO108" s="185"/>
      <c r="AP108" s="185"/>
      <c r="AQ108" s="73" t="s">
        <v>76</v>
      </c>
      <c r="AR108" s="70"/>
      <c r="AS108" s="74">
        <v>0</v>
      </c>
      <c r="AT108" s="75">
        <f t="shared" si="1"/>
        <v>0</v>
      </c>
      <c r="AU108" s="76">
        <f>'SO 05 - Prípojka splaškov...'!P125</f>
        <v>0</v>
      </c>
      <c r="AV108" s="75">
        <f>'SO 05 - Prípojka splaškov...'!J33</f>
        <v>0</v>
      </c>
      <c r="AW108" s="75">
        <f>'SO 05 - Prípojka splaškov...'!J34</f>
        <v>0</v>
      </c>
      <c r="AX108" s="75">
        <f>'SO 05 - Prípojka splaškov...'!J35</f>
        <v>0</v>
      </c>
      <c r="AY108" s="75">
        <f>'SO 05 - Prípojka splaškov...'!J36</f>
        <v>0</v>
      </c>
      <c r="AZ108" s="75">
        <f>'SO 05 - Prípojka splaškov...'!F33</f>
        <v>0</v>
      </c>
      <c r="BA108" s="75">
        <f>'SO 05 - Prípojka splaškov...'!F34</f>
        <v>0</v>
      </c>
      <c r="BB108" s="75">
        <f>'SO 05 - Prípojka splaškov...'!F35</f>
        <v>0</v>
      </c>
      <c r="BC108" s="75">
        <f>'SO 05 - Prípojka splaškov...'!F36</f>
        <v>0</v>
      </c>
      <c r="BD108" s="77">
        <f>'SO 05 - Prípojka splaškov...'!F37</f>
        <v>0</v>
      </c>
      <c r="BT108" s="78" t="s">
        <v>77</v>
      </c>
      <c r="BV108" s="78" t="s">
        <v>72</v>
      </c>
      <c r="BW108" s="78" t="s">
        <v>119</v>
      </c>
      <c r="BX108" s="78" t="s">
        <v>4</v>
      </c>
      <c r="CL108" s="78" t="s">
        <v>1</v>
      </c>
      <c r="CM108" s="78" t="s">
        <v>70</v>
      </c>
    </row>
    <row r="109" spans="1:91" s="6" customFormat="1" ht="16.5" customHeight="1">
      <c r="A109" s="79" t="s">
        <v>79</v>
      </c>
      <c r="B109" s="70"/>
      <c r="C109" s="71"/>
      <c r="D109" s="179" t="s">
        <v>120</v>
      </c>
      <c r="E109" s="179"/>
      <c r="F109" s="179"/>
      <c r="G109" s="179"/>
      <c r="H109" s="179"/>
      <c r="I109" s="72"/>
      <c r="J109" s="179" t="s">
        <v>121</v>
      </c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84">
        <f>'SO 06 - Dažďová kanalizácia'!J30</f>
        <v>0</v>
      </c>
      <c r="AH109" s="185"/>
      <c r="AI109" s="185"/>
      <c r="AJ109" s="185"/>
      <c r="AK109" s="185"/>
      <c r="AL109" s="185"/>
      <c r="AM109" s="185"/>
      <c r="AN109" s="184">
        <f t="shared" si="0"/>
        <v>0</v>
      </c>
      <c r="AO109" s="185"/>
      <c r="AP109" s="185"/>
      <c r="AQ109" s="73" t="s">
        <v>76</v>
      </c>
      <c r="AR109" s="70"/>
      <c r="AS109" s="74">
        <v>0</v>
      </c>
      <c r="AT109" s="75">
        <f t="shared" si="1"/>
        <v>0</v>
      </c>
      <c r="AU109" s="76">
        <f>'SO 06 - Dažďová kanalizácia'!P127</f>
        <v>0</v>
      </c>
      <c r="AV109" s="75">
        <f>'SO 06 - Dažďová kanalizácia'!J33</f>
        <v>0</v>
      </c>
      <c r="AW109" s="75">
        <f>'SO 06 - Dažďová kanalizácia'!J34</f>
        <v>0</v>
      </c>
      <c r="AX109" s="75">
        <f>'SO 06 - Dažďová kanalizácia'!J35</f>
        <v>0</v>
      </c>
      <c r="AY109" s="75">
        <f>'SO 06 - Dažďová kanalizácia'!J36</f>
        <v>0</v>
      </c>
      <c r="AZ109" s="75">
        <f>'SO 06 - Dažďová kanalizácia'!F33</f>
        <v>0</v>
      </c>
      <c r="BA109" s="75">
        <f>'SO 06 - Dažďová kanalizácia'!F34</f>
        <v>0</v>
      </c>
      <c r="BB109" s="75">
        <f>'SO 06 - Dažďová kanalizácia'!F35</f>
        <v>0</v>
      </c>
      <c r="BC109" s="75">
        <f>'SO 06 - Dažďová kanalizácia'!F36</f>
        <v>0</v>
      </c>
      <c r="BD109" s="77">
        <f>'SO 06 - Dažďová kanalizácia'!F37</f>
        <v>0</v>
      </c>
      <c r="BT109" s="78" t="s">
        <v>77</v>
      </c>
      <c r="BV109" s="78" t="s">
        <v>72</v>
      </c>
      <c r="BW109" s="78" t="s">
        <v>122</v>
      </c>
      <c r="BX109" s="78" t="s">
        <v>4</v>
      </c>
      <c r="CL109" s="78" t="s">
        <v>1</v>
      </c>
      <c r="CM109" s="78" t="s">
        <v>70</v>
      </c>
    </row>
    <row r="110" spans="1:91" s="6" customFormat="1" ht="16.5" customHeight="1">
      <c r="A110" s="79" t="s">
        <v>79</v>
      </c>
      <c r="B110" s="70"/>
      <c r="C110" s="71"/>
      <c r="D110" s="179" t="s">
        <v>123</v>
      </c>
      <c r="E110" s="179"/>
      <c r="F110" s="179"/>
      <c r="G110" s="179"/>
      <c r="H110" s="179"/>
      <c r="I110" s="72"/>
      <c r="J110" s="179" t="s">
        <v>124</v>
      </c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84">
        <f>'SO 07 - ELEKTRICKÁ PRÍPOJKA'!J30</f>
        <v>0</v>
      </c>
      <c r="AH110" s="185"/>
      <c r="AI110" s="185"/>
      <c r="AJ110" s="185"/>
      <c r="AK110" s="185"/>
      <c r="AL110" s="185"/>
      <c r="AM110" s="185"/>
      <c r="AN110" s="184">
        <f t="shared" si="0"/>
        <v>0</v>
      </c>
      <c r="AO110" s="185"/>
      <c r="AP110" s="185"/>
      <c r="AQ110" s="73" t="s">
        <v>76</v>
      </c>
      <c r="AR110" s="70"/>
      <c r="AS110" s="74">
        <v>0</v>
      </c>
      <c r="AT110" s="75">
        <f t="shared" si="1"/>
        <v>0</v>
      </c>
      <c r="AU110" s="76">
        <f>'SO 07 - ELEKTRICKÁ PRÍPOJKA'!P120</f>
        <v>0</v>
      </c>
      <c r="AV110" s="75">
        <f>'SO 07 - ELEKTRICKÁ PRÍPOJKA'!J33</f>
        <v>0</v>
      </c>
      <c r="AW110" s="75">
        <f>'SO 07 - ELEKTRICKÁ PRÍPOJKA'!J34</f>
        <v>0</v>
      </c>
      <c r="AX110" s="75">
        <f>'SO 07 - ELEKTRICKÁ PRÍPOJKA'!J35</f>
        <v>0</v>
      </c>
      <c r="AY110" s="75">
        <f>'SO 07 - ELEKTRICKÁ PRÍPOJKA'!J36</f>
        <v>0</v>
      </c>
      <c r="AZ110" s="75">
        <f>'SO 07 - ELEKTRICKÁ PRÍPOJKA'!F33</f>
        <v>0</v>
      </c>
      <c r="BA110" s="75">
        <f>'SO 07 - ELEKTRICKÁ PRÍPOJKA'!F34</f>
        <v>0</v>
      </c>
      <c r="BB110" s="75">
        <f>'SO 07 - ELEKTRICKÁ PRÍPOJKA'!F35</f>
        <v>0</v>
      </c>
      <c r="BC110" s="75">
        <f>'SO 07 - ELEKTRICKÁ PRÍPOJKA'!F36</f>
        <v>0</v>
      </c>
      <c r="BD110" s="77">
        <f>'SO 07 - ELEKTRICKÁ PRÍPOJKA'!F37</f>
        <v>0</v>
      </c>
      <c r="BT110" s="78" t="s">
        <v>77</v>
      </c>
      <c r="BV110" s="78" t="s">
        <v>72</v>
      </c>
      <c r="BW110" s="78" t="s">
        <v>125</v>
      </c>
      <c r="BX110" s="78" t="s">
        <v>4</v>
      </c>
      <c r="CL110" s="78" t="s">
        <v>1</v>
      </c>
      <c r="CM110" s="78" t="s">
        <v>70</v>
      </c>
    </row>
    <row r="111" spans="1:91" s="6" customFormat="1" ht="16.5" customHeight="1">
      <c r="A111" s="79" t="s">
        <v>79</v>
      </c>
      <c r="B111" s="70"/>
      <c r="C111" s="71"/>
      <c r="D111" s="179" t="s">
        <v>126</v>
      </c>
      <c r="E111" s="179"/>
      <c r="F111" s="179"/>
      <c r="G111" s="179"/>
      <c r="H111" s="179"/>
      <c r="I111" s="72"/>
      <c r="J111" s="179" t="s">
        <v>127</v>
      </c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84">
        <f>'SO 08 - VONKAJŠIE OSVETLENIE'!J30</f>
        <v>0</v>
      </c>
      <c r="AH111" s="185"/>
      <c r="AI111" s="185"/>
      <c r="AJ111" s="185"/>
      <c r="AK111" s="185"/>
      <c r="AL111" s="185"/>
      <c r="AM111" s="185"/>
      <c r="AN111" s="184">
        <f t="shared" si="0"/>
        <v>0</v>
      </c>
      <c r="AO111" s="185"/>
      <c r="AP111" s="185"/>
      <c r="AQ111" s="73" t="s">
        <v>76</v>
      </c>
      <c r="AR111" s="70"/>
      <c r="AS111" s="74">
        <v>0</v>
      </c>
      <c r="AT111" s="75">
        <f t="shared" si="1"/>
        <v>0</v>
      </c>
      <c r="AU111" s="76">
        <f>'SO 08 - VONKAJŠIE OSVETLENIE'!P118</f>
        <v>0</v>
      </c>
      <c r="AV111" s="75">
        <f>'SO 08 - VONKAJŠIE OSVETLENIE'!J33</f>
        <v>0</v>
      </c>
      <c r="AW111" s="75">
        <f>'SO 08 - VONKAJŠIE OSVETLENIE'!J34</f>
        <v>0</v>
      </c>
      <c r="AX111" s="75">
        <f>'SO 08 - VONKAJŠIE OSVETLENIE'!J35</f>
        <v>0</v>
      </c>
      <c r="AY111" s="75">
        <f>'SO 08 - VONKAJŠIE OSVETLENIE'!J36</f>
        <v>0</v>
      </c>
      <c r="AZ111" s="75">
        <f>'SO 08 - VONKAJŠIE OSVETLENIE'!F33</f>
        <v>0</v>
      </c>
      <c r="BA111" s="75">
        <f>'SO 08 - VONKAJŠIE OSVETLENIE'!F34</f>
        <v>0</v>
      </c>
      <c r="BB111" s="75">
        <f>'SO 08 - VONKAJŠIE OSVETLENIE'!F35</f>
        <v>0</v>
      </c>
      <c r="BC111" s="75">
        <f>'SO 08 - VONKAJŠIE OSVETLENIE'!F36</f>
        <v>0</v>
      </c>
      <c r="BD111" s="77">
        <f>'SO 08 - VONKAJŠIE OSVETLENIE'!F37</f>
        <v>0</v>
      </c>
      <c r="BT111" s="78" t="s">
        <v>77</v>
      </c>
      <c r="BV111" s="78" t="s">
        <v>72</v>
      </c>
      <c r="BW111" s="78" t="s">
        <v>128</v>
      </c>
      <c r="BX111" s="78" t="s">
        <v>4</v>
      </c>
      <c r="CL111" s="78" t="s">
        <v>1</v>
      </c>
      <c r="CM111" s="78" t="s">
        <v>70</v>
      </c>
    </row>
    <row r="112" spans="1:91" s="6" customFormat="1" ht="16.5" customHeight="1">
      <c r="A112" s="79" t="s">
        <v>79</v>
      </c>
      <c r="B112" s="70"/>
      <c r="C112" s="71"/>
      <c r="D112" s="179" t="s">
        <v>129</v>
      </c>
      <c r="E112" s="179"/>
      <c r="F112" s="179"/>
      <c r="G112" s="179"/>
      <c r="H112" s="179"/>
      <c r="I112" s="72"/>
      <c r="J112" s="179" t="s">
        <v>130</v>
      </c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84">
        <f>'SO 09 - Automatický závla...'!J30</f>
        <v>0</v>
      </c>
      <c r="AH112" s="185"/>
      <c r="AI112" s="185"/>
      <c r="AJ112" s="185"/>
      <c r="AK112" s="185"/>
      <c r="AL112" s="185"/>
      <c r="AM112" s="185"/>
      <c r="AN112" s="184">
        <f t="shared" si="0"/>
        <v>0</v>
      </c>
      <c r="AO112" s="185"/>
      <c r="AP112" s="185"/>
      <c r="AQ112" s="73" t="s">
        <v>76</v>
      </c>
      <c r="AR112" s="70"/>
      <c r="AS112" s="85">
        <v>0</v>
      </c>
      <c r="AT112" s="86">
        <f t="shared" si="1"/>
        <v>0</v>
      </c>
      <c r="AU112" s="87">
        <f>'SO 09 - Automatický závla...'!P123</f>
        <v>0</v>
      </c>
      <c r="AV112" s="86">
        <f>'SO 09 - Automatický závla...'!J33</f>
        <v>0</v>
      </c>
      <c r="AW112" s="86">
        <f>'SO 09 - Automatický závla...'!J34</f>
        <v>0</v>
      </c>
      <c r="AX112" s="86">
        <f>'SO 09 - Automatický závla...'!J35</f>
        <v>0</v>
      </c>
      <c r="AY112" s="86">
        <f>'SO 09 - Automatický závla...'!J36</f>
        <v>0</v>
      </c>
      <c r="AZ112" s="86">
        <f>'SO 09 - Automatický závla...'!F33</f>
        <v>0</v>
      </c>
      <c r="BA112" s="86">
        <f>'SO 09 - Automatický závla...'!F34</f>
        <v>0</v>
      </c>
      <c r="BB112" s="86">
        <f>'SO 09 - Automatický závla...'!F35</f>
        <v>0</v>
      </c>
      <c r="BC112" s="86">
        <f>'SO 09 - Automatický závla...'!F36</f>
        <v>0</v>
      </c>
      <c r="BD112" s="88">
        <f>'SO 09 - Automatický závla...'!F37</f>
        <v>0</v>
      </c>
      <c r="BT112" s="78" t="s">
        <v>77</v>
      </c>
      <c r="BV112" s="78" t="s">
        <v>72</v>
      </c>
      <c r="BW112" s="78" t="s">
        <v>131</v>
      </c>
      <c r="BX112" s="78" t="s">
        <v>4</v>
      </c>
      <c r="CL112" s="78" t="s">
        <v>1</v>
      </c>
      <c r="CM112" s="78" t="s">
        <v>70</v>
      </c>
    </row>
    <row r="113" spans="2:44" s="1" customFormat="1" ht="30" customHeight="1">
      <c r="B113" s="25"/>
      <c r="AR113" s="25"/>
    </row>
    <row r="114" spans="2:44" s="1" customFormat="1" ht="6.95" customHeight="1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25"/>
    </row>
  </sheetData>
  <mergeCells count="108"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G94:AM94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3:AP103"/>
    <mergeCell ref="AN101:AP101"/>
    <mergeCell ref="AN92:AP92"/>
    <mergeCell ref="AN97:AP97"/>
    <mergeCell ref="AN100:AP100"/>
    <mergeCell ref="AN95:AP95"/>
    <mergeCell ref="AN99:AP99"/>
    <mergeCell ref="AN96:AP96"/>
    <mergeCell ref="AN102:AP102"/>
    <mergeCell ref="AN98:AP98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K5:AJ5"/>
    <mergeCell ref="K6:AJ6"/>
    <mergeCell ref="E23:AN23"/>
    <mergeCell ref="AK26:AO26"/>
    <mergeCell ref="AK28:AO28"/>
    <mergeCell ref="L28:P28"/>
    <mergeCell ref="W28:AE28"/>
    <mergeCell ref="W29:AE29"/>
    <mergeCell ref="AK29:AO29"/>
    <mergeCell ref="L29:P29"/>
    <mergeCell ref="AK30:AO30"/>
    <mergeCell ref="W30:AE30"/>
    <mergeCell ref="L30:P30"/>
    <mergeCell ref="L31:P31"/>
    <mergeCell ref="AK31:AO31"/>
    <mergeCell ref="W31:AE31"/>
    <mergeCell ref="L85:AJ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104:AM104"/>
    <mergeCell ref="AG101:AM101"/>
    <mergeCell ref="AG102:AM102"/>
    <mergeCell ref="AG103:AM103"/>
    <mergeCell ref="AG92:AM92"/>
    <mergeCell ref="AG100:AM100"/>
    <mergeCell ref="AG95:AM95"/>
    <mergeCell ref="AG96:AM96"/>
    <mergeCell ref="AG98:AM98"/>
    <mergeCell ref="AG97:AM97"/>
    <mergeCell ref="AG99:AM99"/>
    <mergeCell ref="AM89:AP89"/>
    <mergeCell ref="AM87:AN87"/>
    <mergeCell ref="AM90:AP90"/>
    <mergeCell ref="AN104:AP104"/>
    <mergeCell ref="C92:G92"/>
    <mergeCell ref="D104:H104"/>
    <mergeCell ref="D103:H103"/>
    <mergeCell ref="D95:H95"/>
    <mergeCell ref="D102:H102"/>
    <mergeCell ref="E100:I100"/>
    <mergeCell ref="E97:I97"/>
    <mergeCell ref="E101:I101"/>
    <mergeCell ref="E96:I96"/>
    <mergeCell ref="E98:I98"/>
    <mergeCell ref="E99:I99"/>
    <mergeCell ref="I92:AF92"/>
    <mergeCell ref="J102:AF102"/>
    <mergeCell ref="J95:AF95"/>
    <mergeCell ref="J104:AF104"/>
    <mergeCell ref="J103:AF103"/>
    <mergeCell ref="K98:AF98"/>
    <mergeCell ref="K100:AF100"/>
    <mergeCell ref="K99:AF99"/>
    <mergeCell ref="K101:AF101"/>
    <mergeCell ref="K96:AF96"/>
    <mergeCell ref="K97:AF97"/>
  </mergeCells>
  <hyperlinks>
    <hyperlink ref="A96" location="'01 - Architektúra'!C2" display="/" xr:uid="{00000000-0004-0000-0000-000000000000}"/>
    <hyperlink ref="A97" location="'02 - VZT'!C2" display="/" xr:uid="{00000000-0004-0000-0000-000001000000}"/>
    <hyperlink ref="A98" location="'04 - Zdravotechnika'!C2" display="/" xr:uid="{00000000-0004-0000-0000-000002000000}"/>
    <hyperlink ref="A99" location="'05 - Vykurovanie'!C2" display="/" xr:uid="{00000000-0004-0000-0000-000003000000}"/>
    <hyperlink ref="A100" location="'06 - Elektroinštalácia'!C2" display="/" xr:uid="{00000000-0004-0000-0000-000004000000}"/>
    <hyperlink ref="A101" location="'07 - Slaboprúd - HSP'!C2" display="/" xr:uid="{00000000-0004-0000-0000-000005000000}"/>
    <hyperlink ref="A102" location="'SO 02 - VJAZD A SPEVNENÉ ...'!C2" display="/" xr:uid="{00000000-0004-0000-0000-000006000000}"/>
    <hyperlink ref="A103" location="'SO 03 - KRAJINNÁ ARCHITEK...'!C2" display="/" xr:uid="{00000000-0004-0000-0000-000007000000}"/>
    <hyperlink ref="A104" location="'SO 03.1 - Oplotenie'!C2" display="/" xr:uid="{00000000-0004-0000-0000-000008000000}"/>
    <hyperlink ref="A105" location="'SO 03.2 - Prístrešok pre ...'!C2" display="/" xr:uid="{00000000-0004-0000-0000-000009000000}"/>
    <hyperlink ref="A106" location="'04 - Prípojka vody'!C2" display="/" xr:uid="{00000000-0004-0000-0000-00000A000000}"/>
    <hyperlink ref="A107" location="'SO 04.1 - Požiarna nádrž'!C2" display="/" xr:uid="{00000000-0004-0000-0000-00000B000000}"/>
    <hyperlink ref="A108" location="'SO 05 - Prípojka splaškov...'!C2" display="/" xr:uid="{00000000-0004-0000-0000-00000C000000}"/>
    <hyperlink ref="A109" location="'SO 06 - Dažďová kanalizácia'!C2" display="/" xr:uid="{00000000-0004-0000-0000-00000D000000}"/>
    <hyperlink ref="A110" location="'SO 07 - ELEKTRICKÁ PRÍPOJKA'!C2" display="/" xr:uid="{00000000-0004-0000-0000-00000E000000}"/>
    <hyperlink ref="A111" location="'SO 08 - VONKAJŠIE OSVETLENIE'!C2" display="/" xr:uid="{00000000-0004-0000-0000-00000F000000}"/>
    <hyperlink ref="A112" location="'SO 09 - Automatický závla...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2"/>
  <sheetViews>
    <sheetView showGridLines="0" topLeftCell="A111" workbookViewId="0">
      <selection activeCell="I126" sqref="I1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2598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ROUND(J123,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ROUND((SUM(BE123:BE151)),  2)</f>
        <v>0</v>
      </c>
      <c r="G33" s="93"/>
      <c r="H33" s="93"/>
      <c r="I33" s="94">
        <v>0.23</v>
      </c>
      <c r="J33" s="92">
        <f>ROUND(((SUM(BE123:BE151))*I33),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ROUND((SUM(BF123:BF151)),  2)</f>
        <v>0</v>
      </c>
      <c r="I34" s="95">
        <v>0.23</v>
      </c>
      <c r="J34" s="82">
        <f>ROUND(((SUM(BF123:BF151))*I34),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ROUND((SUM(BG123:BG151)),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ROUND((SUM(BH123:BH151)),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ROUND((SUM(BI123:BI151)),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SO 03.1 - Oplotenie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J123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142</v>
      </c>
      <c r="E97" s="109"/>
      <c r="F97" s="109"/>
      <c r="G97" s="109"/>
      <c r="H97" s="109"/>
      <c r="I97" s="109"/>
      <c r="J97" s="110">
        <f>J124</f>
        <v>0</v>
      </c>
      <c r="L97" s="107"/>
    </row>
    <row r="98" spans="2:12" s="9" customFormat="1" ht="19.899999999999999" customHeight="1">
      <c r="B98" s="111"/>
      <c r="D98" s="112" t="s">
        <v>143</v>
      </c>
      <c r="E98" s="113"/>
      <c r="F98" s="113"/>
      <c r="G98" s="113"/>
      <c r="H98" s="113"/>
      <c r="I98" s="113"/>
      <c r="J98" s="114">
        <f>J125</f>
        <v>0</v>
      </c>
      <c r="L98" s="111"/>
    </row>
    <row r="99" spans="2:12" s="9" customFormat="1" ht="19.899999999999999" customHeight="1">
      <c r="B99" s="111"/>
      <c r="D99" s="112" t="s">
        <v>144</v>
      </c>
      <c r="E99" s="113"/>
      <c r="F99" s="113"/>
      <c r="G99" s="113"/>
      <c r="H99" s="113"/>
      <c r="I99" s="113"/>
      <c r="J99" s="114">
        <f>J131</f>
        <v>0</v>
      </c>
      <c r="L99" s="111"/>
    </row>
    <row r="100" spans="2:12" s="9" customFormat="1" ht="19.899999999999999" customHeight="1">
      <c r="B100" s="111"/>
      <c r="D100" s="112" t="s">
        <v>2599</v>
      </c>
      <c r="E100" s="113"/>
      <c r="F100" s="113"/>
      <c r="G100" s="113"/>
      <c r="H100" s="113"/>
      <c r="I100" s="113"/>
      <c r="J100" s="114">
        <f>J133</f>
        <v>0</v>
      </c>
      <c r="L100" s="111"/>
    </row>
    <row r="101" spans="2:12" s="9" customFormat="1" ht="19.899999999999999" customHeight="1">
      <c r="B101" s="111"/>
      <c r="D101" s="112" t="s">
        <v>146</v>
      </c>
      <c r="E101" s="113"/>
      <c r="F101" s="113"/>
      <c r="G101" s="113"/>
      <c r="H101" s="113"/>
      <c r="I101" s="113"/>
      <c r="J101" s="114">
        <f>J139</f>
        <v>0</v>
      </c>
      <c r="L101" s="111"/>
    </row>
    <row r="102" spans="2:12" s="8" customFormat="1" ht="24.95" customHeight="1">
      <c r="B102" s="107"/>
      <c r="D102" s="108" t="s">
        <v>148</v>
      </c>
      <c r="E102" s="109"/>
      <c r="F102" s="109"/>
      <c r="G102" s="109"/>
      <c r="H102" s="109"/>
      <c r="I102" s="109"/>
      <c r="J102" s="110">
        <f>J145</f>
        <v>0</v>
      </c>
      <c r="L102" s="107"/>
    </row>
    <row r="103" spans="2:12" s="9" customFormat="1" ht="19.899999999999999" customHeight="1">
      <c r="B103" s="111"/>
      <c r="D103" s="112" t="s">
        <v>156</v>
      </c>
      <c r="E103" s="113"/>
      <c r="F103" s="113"/>
      <c r="G103" s="113"/>
      <c r="H103" s="113"/>
      <c r="I103" s="113"/>
      <c r="J103" s="114">
        <f>J146</f>
        <v>0</v>
      </c>
      <c r="L103" s="111"/>
    </row>
    <row r="104" spans="2:12" s="1" customFormat="1" ht="21.75" customHeight="1">
      <c r="B104" s="25"/>
      <c r="L104" s="25"/>
    </row>
    <row r="105" spans="2:12" s="1" customFormat="1" ht="6.95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12" s="1" customFormat="1" ht="24.95" customHeight="1">
      <c r="B110" s="25"/>
      <c r="C110" s="17" t="s">
        <v>164</v>
      </c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13</v>
      </c>
      <c r="L112" s="25"/>
    </row>
    <row r="113" spans="2:65" s="1" customFormat="1" ht="26.25" customHeight="1">
      <c r="B113" s="25"/>
      <c r="E113" s="219" t="str">
        <f>E7</f>
        <v>SOŠ Hnúšťa, vybudovanie tréningového centra v Rimavskej Sobote-úprava3</v>
      </c>
      <c r="F113" s="220"/>
      <c r="G113" s="220"/>
      <c r="H113" s="220"/>
      <c r="L113" s="25"/>
    </row>
    <row r="114" spans="2:65" s="1" customFormat="1" ht="12" customHeight="1">
      <c r="B114" s="25"/>
      <c r="C114" s="22" t="s">
        <v>133</v>
      </c>
      <c r="L114" s="25"/>
    </row>
    <row r="115" spans="2:65" s="1" customFormat="1" ht="16.5" customHeight="1">
      <c r="B115" s="25"/>
      <c r="E115" s="182" t="str">
        <f>E9</f>
        <v>SO 03.1 - Oplotenie</v>
      </c>
      <c r="F115" s="218"/>
      <c r="G115" s="218"/>
      <c r="H115" s="218"/>
      <c r="L115" s="25"/>
    </row>
    <row r="116" spans="2:65" s="1" customFormat="1" ht="6.95" customHeight="1">
      <c r="B116" s="25"/>
      <c r="L116" s="25"/>
    </row>
    <row r="117" spans="2:65" s="1" customFormat="1" ht="12" customHeight="1">
      <c r="B117" s="25"/>
      <c r="C117" s="22" t="s">
        <v>17</v>
      </c>
      <c r="F117" s="20" t="str">
        <f>F12</f>
        <v>Rimavská Sobota</v>
      </c>
      <c r="I117" s="22" t="s">
        <v>19</v>
      </c>
      <c r="J117" s="48" t="str">
        <f>IF(J12="","",J12)</f>
        <v>14. 11. 2025</v>
      </c>
      <c r="L117" s="25"/>
    </row>
    <row r="118" spans="2:65" s="1" customFormat="1" ht="6.95" customHeight="1">
      <c r="B118" s="25"/>
      <c r="L118" s="25"/>
    </row>
    <row r="119" spans="2:65" s="1" customFormat="1" ht="15.2" customHeight="1">
      <c r="B119" s="25"/>
      <c r="C119" s="22" t="s">
        <v>21</v>
      </c>
      <c r="F119" s="20" t="str">
        <f>E15</f>
        <v xml:space="preserve"> </v>
      </c>
      <c r="I119" s="22" t="s">
        <v>26</v>
      </c>
      <c r="J119" s="23" t="str">
        <f>E21</f>
        <v xml:space="preserve"> </v>
      </c>
      <c r="L119" s="25"/>
    </row>
    <row r="120" spans="2:65" s="1" customFormat="1" ht="15.2" customHeight="1">
      <c r="B120" s="25"/>
      <c r="C120" s="22" t="s">
        <v>25</v>
      </c>
      <c r="F120" s="20" t="str">
        <f>IF(E18="","",E18)</f>
        <v xml:space="preserve"> </v>
      </c>
      <c r="I120" s="22" t="s">
        <v>28</v>
      </c>
      <c r="J120" s="23" t="str">
        <f>E24</f>
        <v xml:space="preserve"> 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15"/>
      <c r="C122" s="116" t="s">
        <v>165</v>
      </c>
      <c r="D122" s="117" t="s">
        <v>55</v>
      </c>
      <c r="E122" s="117" t="s">
        <v>51</v>
      </c>
      <c r="F122" s="117" t="s">
        <v>52</v>
      </c>
      <c r="G122" s="117" t="s">
        <v>166</v>
      </c>
      <c r="H122" s="117" t="s">
        <v>167</v>
      </c>
      <c r="I122" s="117" t="s">
        <v>168</v>
      </c>
      <c r="J122" s="118" t="s">
        <v>139</v>
      </c>
      <c r="K122" s="119" t="s">
        <v>169</v>
      </c>
      <c r="L122" s="115"/>
      <c r="M122" s="55" t="s">
        <v>1</v>
      </c>
      <c r="N122" s="56" t="s">
        <v>34</v>
      </c>
      <c r="O122" s="56" t="s">
        <v>170</v>
      </c>
      <c r="P122" s="56" t="s">
        <v>171</v>
      </c>
      <c r="Q122" s="56" t="s">
        <v>172</v>
      </c>
      <c r="R122" s="56" t="s">
        <v>173</v>
      </c>
      <c r="S122" s="56" t="s">
        <v>174</v>
      </c>
      <c r="T122" s="57" t="s">
        <v>175</v>
      </c>
    </row>
    <row r="123" spans="2:65" s="1" customFormat="1" ht="22.9" customHeight="1">
      <c r="B123" s="25"/>
      <c r="C123" s="60" t="s">
        <v>140</v>
      </c>
      <c r="J123" s="120">
        <f>BK123</f>
        <v>0</v>
      </c>
      <c r="L123" s="25"/>
      <c r="M123" s="58"/>
      <c r="N123" s="49"/>
      <c r="O123" s="49"/>
      <c r="P123" s="121">
        <f>P124+P145</f>
        <v>215.64222155000002</v>
      </c>
      <c r="Q123" s="49"/>
      <c r="R123" s="121">
        <f>R124+R145</f>
        <v>52.573749958100002</v>
      </c>
      <c r="S123" s="49"/>
      <c r="T123" s="122">
        <f>T124+T145</f>
        <v>0</v>
      </c>
      <c r="AT123" s="13" t="s">
        <v>69</v>
      </c>
      <c r="AU123" s="13" t="s">
        <v>141</v>
      </c>
      <c r="BK123" s="123">
        <f>BK124+BK145</f>
        <v>0</v>
      </c>
    </row>
    <row r="124" spans="2:65" s="11" customFormat="1" ht="25.9" customHeight="1">
      <c r="B124" s="124"/>
      <c r="D124" s="125" t="s">
        <v>69</v>
      </c>
      <c r="E124" s="126" t="s">
        <v>176</v>
      </c>
      <c r="F124" s="126" t="s">
        <v>177</v>
      </c>
      <c r="J124" s="127">
        <f>BK124</f>
        <v>0</v>
      </c>
      <c r="L124" s="124"/>
      <c r="M124" s="128"/>
      <c r="P124" s="129">
        <f>P125+P131+P133+P139</f>
        <v>198.08678155000001</v>
      </c>
      <c r="R124" s="129">
        <f>R125+R131+R133+R139</f>
        <v>52.105358518100005</v>
      </c>
      <c r="T124" s="130">
        <f>T125+T131+T133+T139</f>
        <v>0</v>
      </c>
      <c r="AR124" s="125" t="s">
        <v>77</v>
      </c>
      <c r="AT124" s="131" t="s">
        <v>69</v>
      </c>
      <c r="AU124" s="131" t="s">
        <v>70</v>
      </c>
      <c r="AY124" s="125" t="s">
        <v>178</v>
      </c>
      <c r="BK124" s="132">
        <f>BK125+BK131+BK133+BK139</f>
        <v>0</v>
      </c>
    </row>
    <row r="125" spans="2:65" s="11" customFormat="1" ht="22.9" customHeight="1">
      <c r="B125" s="124"/>
      <c r="D125" s="125" t="s">
        <v>69</v>
      </c>
      <c r="E125" s="133" t="s">
        <v>77</v>
      </c>
      <c r="F125" s="133" t="s">
        <v>179</v>
      </c>
      <c r="J125" s="134">
        <f>BK125</f>
        <v>0</v>
      </c>
      <c r="L125" s="124"/>
      <c r="M125" s="128"/>
      <c r="P125" s="129">
        <f>SUM(P126:P130)</f>
        <v>59.973577399999996</v>
      </c>
      <c r="R125" s="129">
        <f>SUM(R126:R130)</f>
        <v>0</v>
      </c>
      <c r="T125" s="130">
        <f>SUM(T126:T130)</f>
        <v>0</v>
      </c>
      <c r="AR125" s="125" t="s">
        <v>77</v>
      </c>
      <c r="AT125" s="131" t="s">
        <v>69</v>
      </c>
      <c r="AU125" s="131" t="s">
        <v>77</v>
      </c>
      <c r="AY125" s="125" t="s">
        <v>178</v>
      </c>
      <c r="BK125" s="132">
        <f>SUM(BK126:BK130)</f>
        <v>0</v>
      </c>
    </row>
    <row r="126" spans="2:65" s="1" customFormat="1" ht="24.2" customHeight="1">
      <c r="B126" s="135"/>
      <c r="C126" s="136" t="s">
        <v>77</v>
      </c>
      <c r="D126" s="136" t="s">
        <v>180</v>
      </c>
      <c r="E126" s="137" t="s">
        <v>2600</v>
      </c>
      <c r="F126" s="138" t="s">
        <v>2601</v>
      </c>
      <c r="G126" s="139" t="s">
        <v>183</v>
      </c>
      <c r="H126" s="140">
        <v>10.08</v>
      </c>
      <c r="I126" s="141"/>
      <c r="J126" s="141">
        <f>ROUND(I126*H126,2)</f>
        <v>0</v>
      </c>
      <c r="K126" s="142"/>
      <c r="L126" s="25"/>
      <c r="M126" s="143" t="s">
        <v>1</v>
      </c>
      <c r="N126" s="144" t="s">
        <v>36</v>
      </c>
      <c r="O126" s="145">
        <v>4.9479499999999996</v>
      </c>
      <c r="P126" s="145">
        <f>O126*H126</f>
        <v>49.875335999999997</v>
      </c>
      <c r="Q126" s="145">
        <v>0</v>
      </c>
      <c r="R126" s="145">
        <f>Q126*H126</f>
        <v>0</v>
      </c>
      <c r="S126" s="145">
        <v>0</v>
      </c>
      <c r="T126" s="146">
        <f>S126*H126</f>
        <v>0</v>
      </c>
      <c r="AR126" s="147" t="s">
        <v>184</v>
      </c>
      <c r="AT126" s="147" t="s">
        <v>180</v>
      </c>
      <c r="AU126" s="147" t="s">
        <v>83</v>
      </c>
      <c r="AY126" s="13" t="s">
        <v>178</v>
      </c>
      <c r="BE126" s="148">
        <f>IF(N126="základná",J126,0)</f>
        <v>0</v>
      </c>
      <c r="BF126" s="148">
        <f>IF(N126="znížená",J126,0)</f>
        <v>0</v>
      </c>
      <c r="BG126" s="148">
        <f>IF(N126="zákl. prenesená",J126,0)</f>
        <v>0</v>
      </c>
      <c r="BH126" s="148">
        <f>IF(N126="zníž. prenesená",J126,0)</f>
        <v>0</v>
      </c>
      <c r="BI126" s="148">
        <f>IF(N126="nulová",J126,0)</f>
        <v>0</v>
      </c>
      <c r="BJ126" s="13" t="s">
        <v>83</v>
      </c>
      <c r="BK126" s="148">
        <f>ROUND(I126*H126,2)</f>
        <v>0</v>
      </c>
      <c r="BL126" s="13" t="s">
        <v>184</v>
      </c>
      <c r="BM126" s="147" t="s">
        <v>2602</v>
      </c>
    </row>
    <row r="127" spans="2:65" s="1" customFormat="1" ht="24.2" customHeight="1">
      <c r="B127" s="135"/>
      <c r="C127" s="136" t="s">
        <v>83</v>
      </c>
      <c r="D127" s="136" t="s">
        <v>180</v>
      </c>
      <c r="E127" s="137" t="s">
        <v>2603</v>
      </c>
      <c r="F127" s="138" t="s">
        <v>2604</v>
      </c>
      <c r="G127" s="139" t="s">
        <v>183</v>
      </c>
      <c r="H127" s="140">
        <v>3.024</v>
      </c>
      <c r="I127" s="141"/>
      <c r="J127" s="141">
        <f>ROUND(I127*H127,2)</f>
        <v>0</v>
      </c>
      <c r="K127" s="142"/>
      <c r="L127" s="25"/>
      <c r="M127" s="143" t="s">
        <v>1</v>
      </c>
      <c r="N127" s="144" t="s">
        <v>36</v>
      </c>
      <c r="O127" s="145">
        <v>0.98899999999999999</v>
      </c>
      <c r="P127" s="145">
        <f>O127*H127</f>
        <v>2.9907360000000001</v>
      </c>
      <c r="Q127" s="145">
        <v>0</v>
      </c>
      <c r="R127" s="145">
        <f>Q127*H127</f>
        <v>0</v>
      </c>
      <c r="S127" s="145">
        <v>0</v>
      </c>
      <c r="T127" s="146">
        <f>S127*H127</f>
        <v>0</v>
      </c>
      <c r="AR127" s="147" t="s">
        <v>184</v>
      </c>
      <c r="AT127" s="147" t="s">
        <v>180</v>
      </c>
      <c r="AU127" s="147" t="s">
        <v>83</v>
      </c>
      <c r="AY127" s="13" t="s">
        <v>178</v>
      </c>
      <c r="BE127" s="148">
        <f>IF(N127="základná",J127,0)</f>
        <v>0</v>
      </c>
      <c r="BF127" s="148">
        <f>IF(N127="znížená",J127,0)</f>
        <v>0</v>
      </c>
      <c r="BG127" s="148">
        <f>IF(N127="zákl. prenesená",J127,0)</f>
        <v>0</v>
      </c>
      <c r="BH127" s="148">
        <f>IF(N127="zníž. prenesená",J127,0)</f>
        <v>0</v>
      </c>
      <c r="BI127" s="148">
        <f>IF(N127="nulová",J127,0)</f>
        <v>0</v>
      </c>
      <c r="BJ127" s="13" t="s">
        <v>83</v>
      </c>
      <c r="BK127" s="148">
        <f>ROUND(I127*H127,2)</f>
        <v>0</v>
      </c>
      <c r="BL127" s="13" t="s">
        <v>184</v>
      </c>
      <c r="BM127" s="147" t="s">
        <v>2605</v>
      </c>
    </row>
    <row r="128" spans="2:65" s="1" customFormat="1" ht="24.2" customHeight="1">
      <c r="B128" s="135"/>
      <c r="C128" s="136" t="s">
        <v>189</v>
      </c>
      <c r="D128" s="136" t="s">
        <v>180</v>
      </c>
      <c r="E128" s="137" t="s">
        <v>2606</v>
      </c>
      <c r="F128" s="138" t="s">
        <v>2607</v>
      </c>
      <c r="G128" s="139" t="s">
        <v>183</v>
      </c>
      <c r="H128" s="140">
        <v>1.5660000000000001</v>
      </c>
      <c r="I128" s="141"/>
      <c r="J128" s="141">
        <f>ROUND(I128*H128,2)</f>
        <v>0</v>
      </c>
      <c r="K128" s="142"/>
      <c r="L128" s="25"/>
      <c r="M128" s="143" t="s">
        <v>1</v>
      </c>
      <c r="N128" s="144" t="s">
        <v>36</v>
      </c>
      <c r="O128" s="145">
        <v>3.8503500000000002</v>
      </c>
      <c r="P128" s="145">
        <f>O128*H128</f>
        <v>6.0296481000000002</v>
      </c>
      <c r="Q128" s="145">
        <v>0</v>
      </c>
      <c r="R128" s="145">
        <f>Q128*H128</f>
        <v>0</v>
      </c>
      <c r="S128" s="145">
        <v>0</v>
      </c>
      <c r="T128" s="146">
        <f>S128*H128</f>
        <v>0</v>
      </c>
      <c r="AR128" s="147" t="s">
        <v>184</v>
      </c>
      <c r="AT128" s="147" t="s">
        <v>180</v>
      </c>
      <c r="AU128" s="147" t="s">
        <v>83</v>
      </c>
      <c r="AY128" s="13" t="s">
        <v>178</v>
      </c>
      <c r="BE128" s="148">
        <f>IF(N128="základná",J128,0)</f>
        <v>0</v>
      </c>
      <c r="BF128" s="148">
        <f>IF(N128="znížená",J128,0)</f>
        <v>0</v>
      </c>
      <c r="BG128" s="148">
        <f>IF(N128="zákl. prenesená",J128,0)</f>
        <v>0</v>
      </c>
      <c r="BH128" s="148">
        <f>IF(N128="zníž. prenesená",J128,0)</f>
        <v>0</v>
      </c>
      <c r="BI128" s="148">
        <f>IF(N128="nulová",J128,0)</f>
        <v>0</v>
      </c>
      <c r="BJ128" s="13" t="s">
        <v>83</v>
      </c>
      <c r="BK128" s="148">
        <f>ROUND(I128*H128,2)</f>
        <v>0</v>
      </c>
      <c r="BL128" s="13" t="s">
        <v>184</v>
      </c>
      <c r="BM128" s="147" t="s">
        <v>2608</v>
      </c>
    </row>
    <row r="129" spans="2:65" s="1" customFormat="1" ht="24.2" customHeight="1">
      <c r="B129" s="135"/>
      <c r="C129" s="136" t="s">
        <v>184</v>
      </c>
      <c r="D129" s="136" t="s">
        <v>180</v>
      </c>
      <c r="E129" s="137" t="s">
        <v>2609</v>
      </c>
      <c r="F129" s="138" t="s">
        <v>2610</v>
      </c>
      <c r="G129" s="139" t="s">
        <v>183</v>
      </c>
      <c r="H129" s="140">
        <v>0.47</v>
      </c>
      <c r="I129" s="141"/>
      <c r="J129" s="141">
        <f>ROUND(I129*H129,2)</f>
        <v>0</v>
      </c>
      <c r="K129" s="142"/>
      <c r="L129" s="25"/>
      <c r="M129" s="143" t="s">
        <v>1</v>
      </c>
      <c r="N129" s="144" t="s">
        <v>36</v>
      </c>
      <c r="O129" s="145">
        <v>0.77059</v>
      </c>
      <c r="P129" s="145">
        <f>O129*H129</f>
        <v>0.36217729999999998</v>
      </c>
      <c r="Q129" s="145">
        <v>0</v>
      </c>
      <c r="R129" s="145">
        <f>Q129*H129</f>
        <v>0</v>
      </c>
      <c r="S129" s="145">
        <v>0</v>
      </c>
      <c r="T129" s="146">
        <f>S129*H129</f>
        <v>0</v>
      </c>
      <c r="AR129" s="147" t="s">
        <v>184</v>
      </c>
      <c r="AT129" s="147" t="s">
        <v>180</v>
      </c>
      <c r="AU129" s="147" t="s">
        <v>83</v>
      </c>
      <c r="AY129" s="13" t="s">
        <v>178</v>
      </c>
      <c r="BE129" s="148">
        <f>IF(N129="základná",J129,0)</f>
        <v>0</v>
      </c>
      <c r="BF129" s="148">
        <f>IF(N129="znížená",J129,0)</f>
        <v>0</v>
      </c>
      <c r="BG129" s="148">
        <f>IF(N129="zákl. prenesená",J129,0)</f>
        <v>0</v>
      </c>
      <c r="BH129" s="148">
        <f>IF(N129="zníž. prenesená",J129,0)</f>
        <v>0</v>
      </c>
      <c r="BI129" s="148">
        <f>IF(N129="nulová",J129,0)</f>
        <v>0</v>
      </c>
      <c r="BJ129" s="13" t="s">
        <v>83</v>
      </c>
      <c r="BK129" s="148">
        <f>ROUND(I129*H129,2)</f>
        <v>0</v>
      </c>
      <c r="BL129" s="13" t="s">
        <v>184</v>
      </c>
      <c r="BM129" s="147" t="s">
        <v>2611</v>
      </c>
    </row>
    <row r="130" spans="2:65" s="1" customFormat="1" ht="33" customHeight="1">
      <c r="B130" s="135"/>
      <c r="C130" s="136" t="s">
        <v>196</v>
      </c>
      <c r="D130" s="136" t="s">
        <v>180</v>
      </c>
      <c r="E130" s="137" t="s">
        <v>209</v>
      </c>
      <c r="F130" s="138" t="s">
        <v>210</v>
      </c>
      <c r="G130" s="139" t="s">
        <v>183</v>
      </c>
      <c r="H130" s="140">
        <v>10.08</v>
      </c>
      <c r="I130" s="141"/>
      <c r="J130" s="141">
        <f>ROUND(I130*H130,2)</f>
        <v>0</v>
      </c>
      <c r="K130" s="142"/>
      <c r="L130" s="25"/>
      <c r="M130" s="143" t="s">
        <v>1</v>
      </c>
      <c r="N130" s="144" t="s">
        <v>36</v>
      </c>
      <c r="O130" s="145">
        <v>7.0999999999999994E-2</v>
      </c>
      <c r="P130" s="145">
        <f>O130*H130</f>
        <v>0.71567999999999998</v>
      </c>
      <c r="Q130" s="145">
        <v>0</v>
      </c>
      <c r="R130" s="145">
        <f>Q130*H130</f>
        <v>0</v>
      </c>
      <c r="S130" s="145">
        <v>0</v>
      </c>
      <c r="T130" s="146">
        <f>S130*H130</f>
        <v>0</v>
      </c>
      <c r="AR130" s="147" t="s">
        <v>184</v>
      </c>
      <c r="AT130" s="147" t="s">
        <v>180</v>
      </c>
      <c r="AU130" s="147" t="s">
        <v>83</v>
      </c>
      <c r="AY130" s="13" t="s">
        <v>178</v>
      </c>
      <c r="BE130" s="148">
        <f>IF(N130="základná",J130,0)</f>
        <v>0</v>
      </c>
      <c r="BF130" s="148">
        <f>IF(N130="znížená",J130,0)</f>
        <v>0</v>
      </c>
      <c r="BG130" s="148">
        <f>IF(N130="zákl. prenesená",J130,0)</f>
        <v>0</v>
      </c>
      <c r="BH130" s="148">
        <f>IF(N130="zníž. prenesená",J130,0)</f>
        <v>0</v>
      </c>
      <c r="BI130" s="148">
        <f>IF(N130="nulová",J130,0)</f>
        <v>0</v>
      </c>
      <c r="BJ130" s="13" t="s">
        <v>83</v>
      </c>
      <c r="BK130" s="148">
        <f>ROUND(I130*H130,2)</f>
        <v>0</v>
      </c>
      <c r="BL130" s="13" t="s">
        <v>184</v>
      </c>
      <c r="BM130" s="147" t="s">
        <v>2612</v>
      </c>
    </row>
    <row r="131" spans="2:65" s="11" customFormat="1" ht="22.9" customHeight="1">
      <c r="B131" s="124"/>
      <c r="D131" s="125" t="s">
        <v>69</v>
      </c>
      <c r="E131" s="133" t="s">
        <v>83</v>
      </c>
      <c r="F131" s="133" t="s">
        <v>212</v>
      </c>
      <c r="J131" s="134">
        <f>BK131</f>
        <v>0</v>
      </c>
      <c r="L131" s="124"/>
      <c r="M131" s="128"/>
      <c r="P131" s="129">
        <f>P132</f>
        <v>6.0568781500000002</v>
      </c>
      <c r="R131" s="129">
        <f>R132</f>
        <v>22.890791778099999</v>
      </c>
      <c r="T131" s="130">
        <f>T132</f>
        <v>0</v>
      </c>
      <c r="AR131" s="125" t="s">
        <v>77</v>
      </c>
      <c r="AT131" s="131" t="s">
        <v>69</v>
      </c>
      <c r="AU131" s="131" t="s">
        <v>77</v>
      </c>
      <c r="AY131" s="125" t="s">
        <v>178</v>
      </c>
      <c r="BK131" s="132">
        <f>BK132</f>
        <v>0</v>
      </c>
    </row>
    <row r="132" spans="2:65" s="1" customFormat="1" ht="16.5" customHeight="1">
      <c r="B132" s="135"/>
      <c r="C132" s="136" t="s">
        <v>200</v>
      </c>
      <c r="D132" s="136" t="s">
        <v>180</v>
      </c>
      <c r="E132" s="137" t="s">
        <v>2613</v>
      </c>
      <c r="F132" s="138" t="s">
        <v>2614</v>
      </c>
      <c r="G132" s="139" t="s">
        <v>183</v>
      </c>
      <c r="H132" s="140">
        <v>10.433</v>
      </c>
      <c r="I132" s="141"/>
      <c r="J132" s="141">
        <f>ROUND(I132*H132,2)</f>
        <v>0</v>
      </c>
      <c r="K132" s="142"/>
      <c r="L132" s="25"/>
      <c r="M132" s="143" t="s">
        <v>1</v>
      </c>
      <c r="N132" s="144" t="s">
        <v>36</v>
      </c>
      <c r="O132" s="145">
        <v>0.58055000000000001</v>
      </c>
      <c r="P132" s="145">
        <f>O132*H132</f>
        <v>6.0568781500000002</v>
      </c>
      <c r="Q132" s="145">
        <v>2.1940757</v>
      </c>
      <c r="R132" s="145">
        <f>Q132*H132</f>
        <v>22.890791778099999</v>
      </c>
      <c r="S132" s="145">
        <v>0</v>
      </c>
      <c r="T132" s="146">
        <f>S132*H132</f>
        <v>0</v>
      </c>
      <c r="AR132" s="147" t="s">
        <v>184</v>
      </c>
      <c r="AT132" s="147" t="s">
        <v>180</v>
      </c>
      <c r="AU132" s="147" t="s">
        <v>83</v>
      </c>
      <c r="AY132" s="13" t="s">
        <v>178</v>
      </c>
      <c r="BE132" s="148">
        <f>IF(N132="základná",J132,0)</f>
        <v>0</v>
      </c>
      <c r="BF132" s="148">
        <f>IF(N132="znížená",J132,0)</f>
        <v>0</v>
      </c>
      <c r="BG132" s="148">
        <f>IF(N132="zákl. prenesená",J132,0)</f>
        <v>0</v>
      </c>
      <c r="BH132" s="148">
        <f>IF(N132="zníž. prenesená",J132,0)</f>
        <v>0</v>
      </c>
      <c r="BI132" s="148">
        <f>IF(N132="nulová",J132,0)</f>
        <v>0</v>
      </c>
      <c r="BJ132" s="13" t="s">
        <v>83</v>
      </c>
      <c r="BK132" s="148">
        <f>ROUND(I132*H132,2)</f>
        <v>0</v>
      </c>
      <c r="BL132" s="13" t="s">
        <v>184</v>
      </c>
      <c r="BM132" s="147" t="s">
        <v>2615</v>
      </c>
    </row>
    <row r="133" spans="2:65" s="11" customFormat="1" ht="22.9" customHeight="1">
      <c r="B133" s="124"/>
      <c r="D133" s="125" t="s">
        <v>69</v>
      </c>
      <c r="E133" s="133" t="s">
        <v>189</v>
      </c>
      <c r="F133" s="133" t="s">
        <v>2616</v>
      </c>
      <c r="J133" s="134">
        <f>BK133</f>
        <v>0</v>
      </c>
      <c r="L133" s="124"/>
      <c r="M133" s="128"/>
      <c r="P133" s="129">
        <f>SUM(P134:P138)</f>
        <v>71.158137999999994</v>
      </c>
      <c r="R133" s="129">
        <f>SUM(R134:R138)</f>
        <v>25.551530160000002</v>
      </c>
      <c r="T133" s="130">
        <f>SUM(T134:T138)</f>
        <v>0</v>
      </c>
      <c r="AR133" s="125" t="s">
        <v>77</v>
      </c>
      <c r="AT133" s="131" t="s">
        <v>69</v>
      </c>
      <c r="AU133" s="131" t="s">
        <v>77</v>
      </c>
      <c r="AY133" s="125" t="s">
        <v>178</v>
      </c>
      <c r="BK133" s="132">
        <f>SUM(BK134:BK138)</f>
        <v>0</v>
      </c>
    </row>
    <row r="134" spans="2:65" s="1" customFormat="1" ht="33" customHeight="1">
      <c r="B134" s="135"/>
      <c r="C134" s="136" t="s">
        <v>204</v>
      </c>
      <c r="D134" s="136" t="s">
        <v>180</v>
      </c>
      <c r="E134" s="137" t="s">
        <v>2617</v>
      </c>
      <c r="F134" s="138" t="s">
        <v>2618</v>
      </c>
      <c r="G134" s="139" t="s">
        <v>183</v>
      </c>
      <c r="H134" s="140">
        <v>5.6</v>
      </c>
      <c r="I134" s="141"/>
      <c r="J134" s="141">
        <f>ROUND(I134*H134,2)</f>
        <v>0</v>
      </c>
      <c r="K134" s="142"/>
      <c r="L134" s="25"/>
      <c r="M134" s="143" t="s">
        <v>1</v>
      </c>
      <c r="N134" s="144" t="s">
        <v>36</v>
      </c>
      <c r="O134" s="145">
        <v>3.6040399999999999</v>
      </c>
      <c r="P134" s="145">
        <f>O134*H134</f>
        <v>20.182623999999997</v>
      </c>
      <c r="Q134" s="145">
        <v>2.1649875000000001</v>
      </c>
      <c r="R134" s="145">
        <f>Q134*H134</f>
        <v>12.12393</v>
      </c>
      <c r="S134" s="145">
        <v>0</v>
      </c>
      <c r="T134" s="146">
        <f>S134*H134</f>
        <v>0</v>
      </c>
      <c r="AR134" s="147" t="s">
        <v>184</v>
      </c>
      <c r="AT134" s="147" t="s">
        <v>180</v>
      </c>
      <c r="AU134" s="147" t="s">
        <v>83</v>
      </c>
      <c r="AY134" s="13" t="s">
        <v>178</v>
      </c>
      <c r="BE134" s="148">
        <f>IF(N134="základná",J134,0)</f>
        <v>0</v>
      </c>
      <c r="BF134" s="148">
        <f>IF(N134="znížená",J134,0)</f>
        <v>0</v>
      </c>
      <c r="BG134" s="148">
        <f>IF(N134="zákl. prenesená",J134,0)</f>
        <v>0</v>
      </c>
      <c r="BH134" s="148">
        <f>IF(N134="zníž. prenesená",J134,0)</f>
        <v>0</v>
      </c>
      <c r="BI134" s="148">
        <f>IF(N134="nulová",J134,0)</f>
        <v>0</v>
      </c>
      <c r="BJ134" s="13" t="s">
        <v>83</v>
      </c>
      <c r="BK134" s="148">
        <f>ROUND(I134*H134,2)</f>
        <v>0</v>
      </c>
      <c r="BL134" s="13" t="s">
        <v>184</v>
      </c>
      <c r="BM134" s="147" t="s">
        <v>2619</v>
      </c>
    </row>
    <row r="135" spans="2:65" s="1" customFormat="1" ht="33" customHeight="1">
      <c r="B135" s="135"/>
      <c r="C135" s="136" t="s">
        <v>208</v>
      </c>
      <c r="D135" s="136" t="s">
        <v>180</v>
      </c>
      <c r="E135" s="137" t="s">
        <v>2620</v>
      </c>
      <c r="F135" s="138" t="s">
        <v>2621</v>
      </c>
      <c r="G135" s="139" t="s">
        <v>183</v>
      </c>
      <c r="H135" s="140">
        <v>4.8</v>
      </c>
      <c r="I135" s="141"/>
      <c r="J135" s="141">
        <f>ROUND(I135*H135,2)</f>
        <v>0</v>
      </c>
      <c r="K135" s="142"/>
      <c r="L135" s="25"/>
      <c r="M135" s="143" t="s">
        <v>1</v>
      </c>
      <c r="N135" s="144" t="s">
        <v>36</v>
      </c>
      <c r="O135" s="145">
        <v>3.64134</v>
      </c>
      <c r="P135" s="145">
        <f>O135*H135</f>
        <v>17.478431999999998</v>
      </c>
      <c r="Q135" s="145">
        <v>2.3003667000000001</v>
      </c>
      <c r="R135" s="145">
        <f>Q135*H135</f>
        <v>11.041760160000001</v>
      </c>
      <c r="S135" s="145">
        <v>0</v>
      </c>
      <c r="T135" s="146">
        <f>S135*H135</f>
        <v>0</v>
      </c>
      <c r="AR135" s="147" t="s">
        <v>184</v>
      </c>
      <c r="AT135" s="147" t="s">
        <v>180</v>
      </c>
      <c r="AU135" s="147" t="s">
        <v>83</v>
      </c>
      <c r="AY135" s="13" t="s">
        <v>178</v>
      </c>
      <c r="BE135" s="148">
        <f>IF(N135="základná",J135,0)</f>
        <v>0</v>
      </c>
      <c r="BF135" s="148">
        <f>IF(N135="znížená",J135,0)</f>
        <v>0</v>
      </c>
      <c r="BG135" s="148">
        <f>IF(N135="zákl. prenesená",J135,0)</f>
        <v>0</v>
      </c>
      <c r="BH135" s="148">
        <f>IF(N135="zníž. prenesená",J135,0)</f>
        <v>0</v>
      </c>
      <c r="BI135" s="148">
        <f>IF(N135="nulová",J135,0)</f>
        <v>0</v>
      </c>
      <c r="BJ135" s="13" t="s">
        <v>83</v>
      </c>
      <c r="BK135" s="148">
        <f>ROUND(I135*H135,2)</f>
        <v>0</v>
      </c>
      <c r="BL135" s="13" t="s">
        <v>184</v>
      </c>
      <c r="BM135" s="147" t="s">
        <v>2622</v>
      </c>
    </row>
    <row r="136" spans="2:65" s="1" customFormat="1" ht="33" customHeight="1">
      <c r="B136" s="135"/>
      <c r="C136" s="136" t="s">
        <v>213</v>
      </c>
      <c r="D136" s="136" t="s">
        <v>180</v>
      </c>
      <c r="E136" s="137" t="s">
        <v>2623</v>
      </c>
      <c r="F136" s="138" t="s">
        <v>2624</v>
      </c>
      <c r="G136" s="139" t="s">
        <v>257</v>
      </c>
      <c r="H136" s="140">
        <v>0.52</v>
      </c>
      <c r="I136" s="141"/>
      <c r="J136" s="141">
        <f>ROUND(I136*H136,2)</f>
        <v>0</v>
      </c>
      <c r="K136" s="142"/>
      <c r="L136" s="25"/>
      <c r="M136" s="143" t="s">
        <v>1</v>
      </c>
      <c r="N136" s="144" t="s">
        <v>36</v>
      </c>
      <c r="O136" s="145">
        <v>14.93285</v>
      </c>
      <c r="P136" s="145">
        <f>O136*H136</f>
        <v>7.7650820000000005</v>
      </c>
      <c r="Q136" s="145">
        <v>1.002</v>
      </c>
      <c r="R136" s="145">
        <f>Q136*H136</f>
        <v>0.52104000000000006</v>
      </c>
      <c r="S136" s="145">
        <v>0</v>
      </c>
      <c r="T136" s="146">
        <f>S136*H136</f>
        <v>0</v>
      </c>
      <c r="AR136" s="147" t="s">
        <v>184</v>
      </c>
      <c r="AT136" s="147" t="s">
        <v>180</v>
      </c>
      <c r="AU136" s="147" t="s">
        <v>83</v>
      </c>
      <c r="AY136" s="13" t="s">
        <v>178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3" t="s">
        <v>83</v>
      </c>
      <c r="BK136" s="148">
        <f>ROUND(I136*H136,2)</f>
        <v>0</v>
      </c>
      <c r="BL136" s="13" t="s">
        <v>184</v>
      </c>
      <c r="BM136" s="147" t="s">
        <v>2625</v>
      </c>
    </row>
    <row r="137" spans="2:65" s="1" customFormat="1" ht="24.2" customHeight="1">
      <c r="B137" s="135"/>
      <c r="C137" s="136" t="s">
        <v>218</v>
      </c>
      <c r="D137" s="136" t="s">
        <v>180</v>
      </c>
      <c r="E137" s="137" t="s">
        <v>2626</v>
      </c>
      <c r="F137" s="138" t="s">
        <v>2627</v>
      </c>
      <c r="G137" s="139" t="s">
        <v>329</v>
      </c>
      <c r="H137" s="140">
        <v>56</v>
      </c>
      <c r="I137" s="141"/>
      <c r="J137" s="141">
        <f>ROUND(I137*H137,2)</f>
        <v>0</v>
      </c>
      <c r="K137" s="142"/>
      <c r="L137" s="25"/>
      <c r="M137" s="143" t="s">
        <v>1</v>
      </c>
      <c r="N137" s="144" t="s">
        <v>36</v>
      </c>
      <c r="O137" s="145">
        <v>0.45950000000000002</v>
      </c>
      <c r="P137" s="145">
        <f>O137*H137</f>
        <v>25.731999999999999</v>
      </c>
      <c r="Q137" s="145">
        <v>1.2999999999999999E-3</v>
      </c>
      <c r="R137" s="145">
        <f>Q137*H137</f>
        <v>7.2800000000000004E-2</v>
      </c>
      <c r="S137" s="145">
        <v>0</v>
      </c>
      <c r="T137" s="146">
        <f>S137*H137</f>
        <v>0</v>
      </c>
      <c r="AR137" s="147" t="s">
        <v>184</v>
      </c>
      <c r="AT137" s="147" t="s">
        <v>180</v>
      </c>
      <c r="AU137" s="147" t="s">
        <v>83</v>
      </c>
      <c r="AY137" s="13" t="s">
        <v>178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3" t="s">
        <v>83</v>
      </c>
      <c r="BK137" s="148">
        <f>ROUND(I137*H137,2)</f>
        <v>0</v>
      </c>
      <c r="BL137" s="13" t="s">
        <v>184</v>
      </c>
      <c r="BM137" s="147" t="s">
        <v>2628</v>
      </c>
    </row>
    <row r="138" spans="2:65" s="1" customFormat="1" ht="24.2" customHeight="1">
      <c r="B138" s="135"/>
      <c r="C138" s="149" t="s">
        <v>222</v>
      </c>
      <c r="D138" s="149" t="s">
        <v>318</v>
      </c>
      <c r="E138" s="150" t="s">
        <v>2629</v>
      </c>
      <c r="F138" s="151" t="s">
        <v>2630</v>
      </c>
      <c r="G138" s="152" t="s">
        <v>290</v>
      </c>
      <c r="H138" s="153">
        <v>140</v>
      </c>
      <c r="I138" s="154"/>
      <c r="J138" s="154">
        <f>ROUND(I138*H138,2)</f>
        <v>0</v>
      </c>
      <c r="K138" s="155"/>
      <c r="L138" s="156"/>
      <c r="M138" s="157" t="s">
        <v>1</v>
      </c>
      <c r="N138" s="158" t="s">
        <v>36</v>
      </c>
      <c r="O138" s="145">
        <v>0</v>
      </c>
      <c r="P138" s="145">
        <f>O138*H138</f>
        <v>0</v>
      </c>
      <c r="Q138" s="145">
        <v>1.2800000000000001E-2</v>
      </c>
      <c r="R138" s="145">
        <f>Q138*H138</f>
        <v>1.792</v>
      </c>
      <c r="S138" s="145">
        <v>0</v>
      </c>
      <c r="T138" s="146">
        <f>S138*H138</f>
        <v>0</v>
      </c>
      <c r="AR138" s="147" t="s">
        <v>208</v>
      </c>
      <c r="AT138" s="147" t="s">
        <v>318</v>
      </c>
      <c r="AU138" s="147" t="s">
        <v>83</v>
      </c>
      <c r="AY138" s="13" t="s">
        <v>178</v>
      </c>
      <c r="BE138" s="148">
        <f>IF(N138="základná",J138,0)</f>
        <v>0</v>
      </c>
      <c r="BF138" s="148">
        <f>IF(N138="znížená",J138,0)</f>
        <v>0</v>
      </c>
      <c r="BG138" s="148">
        <f>IF(N138="zákl. prenesená",J138,0)</f>
        <v>0</v>
      </c>
      <c r="BH138" s="148">
        <f>IF(N138="zníž. prenesená",J138,0)</f>
        <v>0</v>
      </c>
      <c r="BI138" s="148">
        <f>IF(N138="nulová",J138,0)</f>
        <v>0</v>
      </c>
      <c r="BJ138" s="13" t="s">
        <v>83</v>
      </c>
      <c r="BK138" s="148">
        <f>ROUND(I138*H138,2)</f>
        <v>0</v>
      </c>
      <c r="BL138" s="13" t="s">
        <v>184</v>
      </c>
      <c r="BM138" s="147" t="s">
        <v>2631</v>
      </c>
    </row>
    <row r="139" spans="2:65" s="11" customFormat="1" ht="22.9" customHeight="1">
      <c r="B139" s="124"/>
      <c r="D139" s="125" t="s">
        <v>69</v>
      </c>
      <c r="E139" s="133" t="s">
        <v>213</v>
      </c>
      <c r="F139" s="133" t="s">
        <v>339</v>
      </c>
      <c r="J139" s="134">
        <f>BK139</f>
        <v>0</v>
      </c>
      <c r="L139" s="124"/>
      <c r="M139" s="128"/>
      <c r="P139" s="129">
        <f>SUM(P140:P144)</f>
        <v>60.898188000000005</v>
      </c>
      <c r="R139" s="129">
        <f>SUM(R140:R144)</f>
        <v>3.66303658</v>
      </c>
      <c r="T139" s="130">
        <f>SUM(T140:T144)</f>
        <v>0</v>
      </c>
      <c r="AR139" s="125" t="s">
        <v>77</v>
      </c>
      <c r="AT139" s="131" t="s">
        <v>69</v>
      </c>
      <c r="AU139" s="131" t="s">
        <v>77</v>
      </c>
      <c r="AY139" s="125" t="s">
        <v>178</v>
      </c>
      <c r="BK139" s="132">
        <f>SUM(BK140:BK144)</f>
        <v>0</v>
      </c>
    </row>
    <row r="140" spans="2:65" s="1" customFormat="1" ht="24.2" customHeight="1">
      <c r="B140" s="135"/>
      <c r="C140" s="136" t="s">
        <v>226</v>
      </c>
      <c r="D140" s="136" t="s">
        <v>180</v>
      </c>
      <c r="E140" s="137" t="s">
        <v>2632</v>
      </c>
      <c r="F140" s="138" t="s">
        <v>2633</v>
      </c>
      <c r="G140" s="139" t="s">
        <v>329</v>
      </c>
      <c r="H140" s="140">
        <v>70</v>
      </c>
      <c r="I140" s="141"/>
      <c r="J140" s="141">
        <f>ROUND(I140*H140,2)</f>
        <v>0</v>
      </c>
      <c r="K140" s="142"/>
      <c r="L140" s="25"/>
      <c r="M140" s="143" t="s">
        <v>1</v>
      </c>
      <c r="N140" s="144" t="s">
        <v>36</v>
      </c>
      <c r="O140" s="145">
        <v>0.46700000000000003</v>
      </c>
      <c r="P140" s="145">
        <f>O140*H140</f>
        <v>32.690000000000005</v>
      </c>
      <c r="Q140" s="145">
        <v>0</v>
      </c>
      <c r="R140" s="145">
        <f>Q140*H140</f>
        <v>0</v>
      </c>
      <c r="S140" s="145">
        <v>0</v>
      </c>
      <c r="T140" s="146">
        <f>S140*H140</f>
        <v>0</v>
      </c>
      <c r="AR140" s="147" t="s">
        <v>242</v>
      </c>
      <c r="AT140" s="147" t="s">
        <v>180</v>
      </c>
      <c r="AU140" s="147" t="s">
        <v>83</v>
      </c>
      <c r="AY140" s="13" t="s">
        <v>178</v>
      </c>
      <c r="BE140" s="148">
        <f>IF(N140="základná",J140,0)</f>
        <v>0</v>
      </c>
      <c r="BF140" s="148">
        <f>IF(N140="znížená",J140,0)</f>
        <v>0</v>
      </c>
      <c r="BG140" s="148">
        <f>IF(N140="zákl. prenesená",J140,0)</f>
        <v>0</v>
      </c>
      <c r="BH140" s="148">
        <f>IF(N140="zníž. prenesená",J140,0)</f>
        <v>0</v>
      </c>
      <c r="BI140" s="148">
        <f>IF(N140="nulová",J140,0)</f>
        <v>0</v>
      </c>
      <c r="BJ140" s="13" t="s">
        <v>83</v>
      </c>
      <c r="BK140" s="148">
        <f>ROUND(I140*H140,2)</f>
        <v>0</v>
      </c>
      <c r="BL140" s="13" t="s">
        <v>242</v>
      </c>
      <c r="BM140" s="147" t="s">
        <v>2634</v>
      </c>
    </row>
    <row r="141" spans="2:65" s="1" customFormat="1" ht="37.9" customHeight="1">
      <c r="B141" s="135"/>
      <c r="C141" s="149" t="s">
        <v>230</v>
      </c>
      <c r="D141" s="149" t="s">
        <v>318</v>
      </c>
      <c r="E141" s="150" t="s">
        <v>2635</v>
      </c>
      <c r="F141" s="151" t="s">
        <v>2636</v>
      </c>
      <c r="G141" s="152" t="s">
        <v>290</v>
      </c>
      <c r="H141" s="153">
        <v>28</v>
      </c>
      <c r="I141" s="154"/>
      <c r="J141" s="154">
        <f>ROUND(I141*H141,2)</f>
        <v>0</v>
      </c>
      <c r="K141" s="155"/>
      <c r="L141" s="156"/>
      <c r="M141" s="157" t="s">
        <v>1</v>
      </c>
      <c r="N141" s="158" t="s">
        <v>36</v>
      </c>
      <c r="O141" s="145">
        <v>0</v>
      </c>
      <c r="P141" s="145">
        <f>O141*H141</f>
        <v>0</v>
      </c>
      <c r="Q141" s="145">
        <v>1.37E-2</v>
      </c>
      <c r="R141" s="145">
        <f>Q141*H141</f>
        <v>0.3836</v>
      </c>
      <c r="S141" s="145">
        <v>0</v>
      </c>
      <c r="T141" s="146">
        <f>S141*H141</f>
        <v>0</v>
      </c>
      <c r="AR141" s="147" t="s">
        <v>208</v>
      </c>
      <c r="AT141" s="147" t="s">
        <v>318</v>
      </c>
      <c r="AU141" s="147" t="s">
        <v>83</v>
      </c>
      <c r="AY141" s="13" t="s">
        <v>178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3" t="s">
        <v>83</v>
      </c>
      <c r="BK141" s="148">
        <f>ROUND(I141*H141,2)</f>
        <v>0</v>
      </c>
      <c r="BL141" s="13" t="s">
        <v>184</v>
      </c>
      <c r="BM141" s="147" t="s">
        <v>2637</v>
      </c>
    </row>
    <row r="142" spans="2:65" s="1" customFormat="1" ht="37.9" customHeight="1">
      <c r="B142" s="135"/>
      <c r="C142" s="136" t="s">
        <v>234</v>
      </c>
      <c r="D142" s="136" t="s">
        <v>180</v>
      </c>
      <c r="E142" s="137" t="s">
        <v>2638</v>
      </c>
      <c r="F142" s="138" t="s">
        <v>2639</v>
      </c>
      <c r="G142" s="139" t="s">
        <v>290</v>
      </c>
      <c r="H142" s="140">
        <v>29</v>
      </c>
      <c r="I142" s="141"/>
      <c r="J142" s="141">
        <f>ROUND(I142*H142,2)</f>
        <v>0</v>
      </c>
      <c r="K142" s="142"/>
      <c r="L142" s="25"/>
      <c r="M142" s="143" t="s">
        <v>1</v>
      </c>
      <c r="N142" s="144" t="s">
        <v>36</v>
      </c>
      <c r="O142" s="145">
        <v>0.37734000000000001</v>
      </c>
      <c r="P142" s="145">
        <f>O142*H142</f>
        <v>10.94286</v>
      </c>
      <c r="Q142" s="145">
        <v>0.10958402</v>
      </c>
      <c r="R142" s="145">
        <f>Q142*H142</f>
        <v>3.1779365799999999</v>
      </c>
      <c r="S142" s="145">
        <v>0</v>
      </c>
      <c r="T142" s="146">
        <f>S142*H142</f>
        <v>0</v>
      </c>
      <c r="AR142" s="147" t="s">
        <v>184</v>
      </c>
      <c r="AT142" s="147" t="s">
        <v>180</v>
      </c>
      <c r="AU142" s="147" t="s">
        <v>83</v>
      </c>
      <c r="AY142" s="13" t="s">
        <v>178</v>
      </c>
      <c r="BE142" s="148">
        <f>IF(N142="základná",J142,0)</f>
        <v>0</v>
      </c>
      <c r="BF142" s="148">
        <f>IF(N142="znížená",J142,0)</f>
        <v>0</v>
      </c>
      <c r="BG142" s="148">
        <f>IF(N142="zákl. prenesená",J142,0)</f>
        <v>0</v>
      </c>
      <c r="BH142" s="148">
        <f>IF(N142="zníž. prenesená",J142,0)</f>
        <v>0</v>
      </c>
      <c r="BI142" s="148">
        <f>IF(N142="nulová",J142,0)</f>
        <v>0</v>
      </c>
      <c r="BJ142" s="13" t="s">
        <v>83</v>
      </c>
      <c r="BK142" s="148">
        <f>ROUND(I142*H142,2)</f>
        <v>0</v>
      </c>
      <c r="BL142" s="13" t="s">
        <v>184</v>
      </c>
      <c r="BM142" s="147" t="s">
        <v>2640</v>
      </c>
    </row>
    <row r="143" spans="2:65" s="1" customFormat="1" ht="16.5" customHeight="1">
      <c r="B143" s="135"/>
      <c r="C143" s="149" t="s">
        <v>238</v>
      </c>
      <c r="D143" s="149" t="s">
        <v>318</v>
      </c>
      <c r="E143" s="150" t="s">
        <v>2641</v>
      </c>
      <c r="F143" s="151" t="s">
        <v>2642</v>
      </c>
      <c r="G143" s="152" t="s">
        <v>290</v>
      </c>
      <c r="H143" s="153">
        <v>29</v>
      </c>
      <c r="I143" s="154"/>
      <c r="J143" s="154">
        <f>ROUND(I143*H143,2)</f>
        <v>0</v>
      </c>
      <c r="K143" s="155"/>
      <c r="L143" s="156"/>
      <c r="M143" s="157" t="s">
        <v>1</v>
      </c>
      <c r="N143" s="158" t="s">
        <v>36</v>
      </c>
      <c r="O143" s="145">
        <v>0</v>
      </c>
      <c r="P143" s="145">
        <f>O143*H143</f>
        <v>0</v>
      </c>
      <c r="Q143" s="145">
        <v>3.5000000000000001E-3</v>
      </c>
      <c r="R143" s="145">
        <f>Q143*H143</f>
        <v>0.10150000000000001</v>
      </c>
      <c r="S143" s="145">
        <v>0</v>
      </c>
      <c r="T143" s="146">
        <f>S143*H143</f>
        <v>0</v>
      </c>
      <c r="AR143" s="147" t="s">
        <v>2643</v>
      </c>
      <c r="AT143" s="147" t="s">
        <v>318</v>
      </c>
      <c r="AU143" s="147" t="s">
        <v>83</v>
      </c>
      <c r="AY143" s="13" t="s">
        <v>178</v>
      </c>
      <c r="BE143" s="148">
        <f>IF(N143="základná",J143,0)</f>
        <v>0</v>
      </c>
      <c r="BF143" s="148">
        <f>IF(N143="znížená",J143,0)</f>
        <v>0</v>
      </c>
      <c r="BG143" s="148">
        <f>IF(N143="zákl. prenesená",J143,0)</f>
        <v>0</v>
      </c>
      <c r="BH143" s="148">
        <f>IF(N143="zníž. prenesená",J143,0)</f>
        <v>0</v>
      </c>
      <c r="BI143" s="148">
        <f>IF(N143="nulová",J143,0)</f>
        <v>0</v>
      </c>
      <c r="BJ143" s="13" t="s">
        <v>83</v>
      </c>
      <c r="BK143" s="148">
        <f>ROUND(I143*H143,2)</f>
        <v>0</v>
      </c>
      <c r="BL143" s="13" t="s">
        <v>2643</v>
      </c>
      <c r="BM143" s="147" t="s">
        <v>2644</v>
      </c>
    </row>
    <row r="144" spans="2:65" s="1" customFormat="1" ht="16.5" customHeight="1">
      <c r="B144" s="135"/>
      <c r="C144" s="136" t="s">
        <v>242</v>
      </c>
      <c r="D144" s="136" t="s">
        <v>180</v>
      </c>
      <c r="E144" s="137" t="s">
        <v>2645</v>
      </c>
      <c r="F144" s="138" t="s">
        <v>2646</v>
      </c>
      <c r="G144" s="139" t="s">
        <v>257</v>
      </c>
      <c r="H144" s="140">
        <v>52.003999999999998</v>
      </c>
      <c r="I144" s="141"/>
      <c r="J144" s="141">
        <f>ROUND(I144*H144,2)</f>
        <v>0</v>
      </c>
      <c r="K144" s="142"/>
      <c r="L144" s="25"/>
      <c r="M144" s="143" t="s">
        <v>1</v>
      </c>
      <c r="N144" s="144" t="s">
        <v>36</v>
      </c>
      <c r="O144" s="145">
        <v>0.33200000000000002</v>
      </c>
      <c r="P144" s="145">
        <f>O144*H144</f>
        <v>17.265328</v>
      </c>
      <c r="Q144" s="145">
        <v>0</v>
      </c>
      <c r="R144" s="145">
        <f>Q144*H144</f>
        <v>0</v>
      </c>
      <c r="S144" s="145">
        <v>0</v>
      </c>
      <c r="T144" s="146">
        <f>S144*H144</f>
        <v>0</v>
      </c>
      <c r="AR144" s="147" t="s">
        <v>184</v>
      </c>
      <c r="AT144" s="147" t="s">
        <v>180</v>
      </c>
      <c r="AU144" s="147" t="s">
        <v>83</v>
      </c>
      <c r="AY144" s="13" t="s">
        <v>178</v>
      </c>
      <c r="BE144" s="148">
        <f>IF(N144="základná",J144,0)</f>
        <v>0</v>
      </c>
      <c r="BF144" s="148">
        <f>IF(N144="znížená",J144,0)</f>
        <v>0</v>
      </c>
      <c r="BG144" s="148">
        <f>IF(N144="zákl. prenesená",J144,0)</f>
        <v>0</v>
      </c>
      <c r="BH144" s="148">
        <f>IF(N144="zníž. prenesená",J144,0)</f>
        <v>0</v>
      </c>
      <c r="BI144" s="148">
        <f>IF(N144="nulová",J144,0)</f>
        <v>0</v>
      </c>
      <c r="BJ144" s="13" t="s">
        <v>83</v>
      </c>
      <c r="BK144" s="148">
        <f>ROUND(I144*H144,2)</f>
        <v>0</v>
      </c>
      <c r="BL144" s="13" t="s">
        <v>184</v>
      </c>
      <c r="BM144" s="147" t="s">
        <v>2647</v>
      </c>
    </row>
    <row r="145" spans="2:65" s="11" customFormat="1" ht="25.9" customHeight="1">
      <c r="B145" s="124"/>
      <c r="D145" s="125" t="s">
        <v>69</v>
      </c>
      <c r="E145" s="126" t="s">
        <v>354</v>
      </c>
      <c r="F145" s="126" t="s">
        <v>355</v>
      </c>
      <c r="J145" s="127">
        <f>BK145</f>
        <v>0</v>
      </c>
      <c r="L145" s="124"/>
      <c r="M145" s="128"/>
      <c r="P145" s="129">
        <f>P146</f>
        <v>17.555439999999997</v>
      </c>
      <c r="R145" s="129">
        <f>R146</f>
        <v>0.46839144000000005</v>
      </c>
      <c r="T145" s="130">
        <f>T146</f>
        <v>0</v>
      </c>
      <c r="AR145" s="125" t="s">
        <v>83</v>
      </c>
      <c r="AT145" s="131" t="s">
        <v>69</v>
      </c>
      <c r="AU145" s="131" t="s">
        <v>70</v>
      </c>
      <c r="AY145" s="125" t="s">
        <v>178</v>
      </c>
      <c r="BK145" s="132">
        <f>BK146</f>
        <v>0</v>
      </c>
    </row>
    <row r="146" spans="2:65" s="11" customFormat="1" ht="22.9" customHeight="1">
      <c r="B146" s="124"/>
      <c r="D146" s="125" t="s">
        <v>69</v>
      </c>
      <c r="E146" s="133" t="s">
        <v>690</v>
      </c>
      <c r="F146" s="133" t="s">
        <v>691</v>
      </c>
      <c r="J146" s="134">
        <f>BK146</f>
        <v>0</v>
      </c>
      <c r="L146" s="124"/>
      <c r="M146" s="128"/>
      <c r="P146" s="129">
        <f>SUM(P147:P151)</f>
        <v>17.555439999999997</v>
      </c>
      <c r="R146" s="129">
        <f>SUM(R147:R151)</f>
        <v>0.46839144000000005</v>
      </c>
      <c r="T146" s="130">
        <f>SUM(T147:T151)</f>
        <v>0</v>
      </c>
      <c r="AR146" s="125" t="s">
        <v>83</v>
      </c>
      <c r="AT146" s="131" t="s">
        <v>69</v>
      </c>
      <c r="AU146" s="131" t="s">
        <v>77</v>
      </c>
      <c r="AY146" s="125" t="s">
        <v>178</v>
      </c>
      <c r="BK146" s="132">
        <f>SUM(BK147:BK151)</f>
        <v>0</v>
      </c>
    </row>
    <row r="147" spans="2:65" s="1" customFormat="1" ht="24.2" customHeight="1">
      <c r="B147" s="135"/>
      <c r="C147" s="136" t="s">
        <v>246</v>
      </c>
      <c r="D147" s="136" t="s">
        <v>180</v>
      </c>
      <c r="E147" s="137" t="s">
        <v>2648</v>
      </c>
      <c r="F147" s="138" t="s">
        <v>2649</v>
      </c>
      <c r="G147" s="139" t="s">
        <v>329</v>
      </c>
      <c r="H147" s="140">
        <v>44</v>
      </c>
      <c r="I147" s="141"/>
      <c r="J147" s="141">
        <f>ROUND(I147*H147,2)</f>
        <v>0</v>
      </c>
      <c r="K147" s="142"/>
      <c r="L147" s="25"/>
      <c r="M147" s="143" t="s">
        <v>1</v>
      </c>
      <c r="N147" s="144" t="s">
        <v>36</v>
      </c>
      <c r="O147" s="145">
        <v>0.34076000000000001</v>
      </c>
      <c r="P147" s="145">
        <f>O147*H147</f>
        <v>14.99344</v>
      </c>
      <c r="Q147" s="145">
        <v>1.59526E-3</v>
      </c>
      <c r="R147" s="145">
        <f>Q147*H147</f>
        <v>7.0191440000000008E-2</v>
      </c>
      <c r="S147" s="145">
        <v>0</v>
      </c>
      <c r="T147" s="146">
        <f>S147*H147</f>
        <v>0</v>
      </c>
      <c r="AR147" s="147" t="s">
        <v>242</v>
      </c>
      <c r="AT147" s="147" t="s">
        <v>180</v>
      </c>
      <c r="AU147" s="147" t="s">
        <v>83</v>
      </c>
      <c r="AY147" s="13" t="s">
        <v>178</v>
      </c>
      <c r="BE147" s="148">
        <f>IF(N147="základná",J147,0)</f>
        <v>0</v>
      </c>
      <c r="BF147" s="148">
        <f>IF(N147="znížená",J147,0)</f>
        <v>0</v>
      </c>
      <c r="BG147" s="148">
        <f>IF(N147="zákl. prenesená",J147,0)</f>
        <v>0</v>
      </c>
      <c r="BH147" s="148">
        <f>IF(N147="zníž. prenesená",J147,0)</f>
        <v>0</v>
      </c>
      <c r="BI147" s="148">
        <f>IF(N147="nulová",J147,0)</f>
        <v>0</v>
      </c>
      <c r="BJ147" s="13" t="s">
        <v>83</v>
      </c>
      <c r="BK147" s="148">
        <f>ROUND(I147*H147,2)</f>
        <v>0</v>
      </c>
      <c r="BL147" s="13" t="s">
        <v>242</v>
      </c>
      <c r="BM147" s="147" t="s">
        <v>2650</v>
      </c>
    </row>
    <row r="148" spans="2:65" s="1" customFormat="1" ht="21.75" customHeight="1">
      <c r="B148" s="135"/>
      <c r="C148" s="149" t="s">
        <v>250</v>
      </c>
      <c r="D148" s="149" t="s">
        <v>318</v>
      </c>
      <c r="E148" s="150" t="s">
        <v>2651</v>
      </c>
      <c r="F148" s="151" t="s">
        <v>2652</v>
      </c>
      <c r="G148" s="152" t="s">
        <v>290</v>
      </c>
      <c r="H148" s="153">
        <v>22</v>
      </c>
      <c r="I148" s="154"/>
      <c r="J148" s="154">
        <f>ROUND(I148*H148,2)</f>
        <v>0</v>
      </c>
      <c r="K148" s="155"/>
      <c r="L148" s="156"/>
      <c r="M148" s="157" t="s">
        <v>1</v>
      </c>
      <c r="N148" s="158" t="s">
        <v>36</v>
      </c>
      <c r="O148" s="145">
        <v>0</v>
      </c>
      <c r="P148" s="145">
        <f>O148*H148</f>
        <v>0</v>
      </c>
      <c r="Q148" s="145">
        <v>1.8100000000000002E-2</v>
      </c>
      <c r="R148" s="145">
        <f>Q148*H148</f>
        <v>0.39820000000000005</v>
      </c>
      <c r="S148" s="145">
        <v>0</v>
      </c>
      <c r="T148" s="146">
        <f>S148*H148</f>
        <v>0</v>
      </c>
      <c r="AR148" s="147" t="s">
        <v>309</v>
      </c>
      <c r="AT148" s="147" t="s">
        <v>318</v>
      </c>
      <c r="AU148" s="147" t="s">
        <v>83</v>
      </c>
      <c r="AY148" s="13" t="s">
        <v>178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3" t="s">
        <v>83</v>
      </c>
      <c r="BK148" s="148">
        <f>ROUND(I148*H148,2)</f>
        <v>0</v>
      </c>
      <c r="BL148" s="13" t="s">
        <v>242</v>
      </c>
      <c r="BM148" s="147" t="s">
        <v>2653</v>
      </c>
    </row>
    <row r="149" spans="2:65" s="1" customFormat="1" ht="21.75" customHeight="1">
      <c r="B149" s="135"/>
      <c r="C149" s="136" t="s">
        <v>254</v>
      </c>
      <c r="D149" s="136" t="s">
        <v>180</v>
      </c>
      <c r="E149" s="137" t="s">
        <v>2654</v>
      </c>
      <c r="F149" s="138" t="s">
        <v>2655</v>
      </c>
      <c r="G149" s="139" t="s">
        <v>290</v>
      </c>
      <c r="H149" s="140">
        <v>2</v>
      </c>
      <c r="I149" s="141"/>
      <c r="J149" s="141">
        <f>ROUND(I149*H149,2)</f>
        <v>0</v>
      </c>
      <c r="K149" s="142"/>
      <c r="L149" s="25"/>
      <c r="M149" s="143" t="s">
        <v>1</v>
      </c>
      <c r="N149" s="144" t="s">
        <v>36</v>
      </c>
      <c r="O149" s="145">
        <v>0.85399999999999998</v>
      </c>
      <c r="P149" s="145">
        <f>O149*H149</f>
        <v>1.708</v>
      </c>
      <c r="Q149" s="145">
        <v>0</v>
      </c>
      <c r="R149" s="145">
        <f>Q149*H149</f>
        <v>0</v>
      </c>
      <c r="S149" s="145">
        <v>0</v>
      </c>
      <c r="T149" s="146">
        <f>S149*H149</f>
        <v>0</v>
      </c>
      <c r="AR149" s="147" t="s">
        <v>184</v>
      </c>
      <c r="AT149" s="147" t="s">
        <v>180</v>
      </c>
      <c r="AU149" s="147" t="s">
        <v>83</v>
      </c>
      <c r="AY149" s="13" t="s">
        <v>178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83</v>
      </c>
      <c r="BK149" s="148">
        <f>ROUND(I149*H149,2)</f>
        <v>0</v>
      </c>
      <c r="BL149" s="13" t="s">
        <v>184</v>
      </c>
      <c r="BM149" s="147" t="s">
        <v>2656</v>
      </c>
    </row>
    <row r="150" spans="2:65" s="1" customFormat="1" ht="24.2" customHeight="1">
      <c r="B150" s="135"/>
      <c r="C150" s="136" t="s">
        <v>259</v>
      </c>
      <c r="D150" s="136" t="s">
        <v>180</v>
      </c>
      <c r="E150" s="137" t="s">
        <v>2657</v>
      </c>
      <c r="F150" s="138" t="s">
        <v>2658</v>
      </c>
      <c r="G150" s="139" t="s">
        <v>290</v>
      </c>
      <c r="H150" s="140">
        <v>1</v>
      </c>
      <c r="I150" s="141"/>
      <c r="J150" s="141">
        <f>ROUND(I150*H150,2)</f>
        <v>0</v>
      </c>
      <c r="K150" s="142"/>
      <c r="L150" s="25"/>
      <c r="M150" s="143" t="s">
        <v>1</v>
      </c>
      <c r="N150" s="144" t="s">
        <v>36</v>
      </c>
      <c r="O150" s="145">
        <v>0.85399999999999998</v>
      </c>
      <c r="P150" s="145">
        <f>O150*H150</f>
        <v>0.85399999999999998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184</v>
      </c>
      <c r="AT150" s="147" t="s">
        <v>180</v>
      </c>
      <c r="AU150" s="147" t="s">
        <v>83</v>
      </c>
      <c r="AY150" s="13" t="s">
        <v>178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3" t="s">
        <v>83</v>
      </c>
      <c r="BK150" s="148">
        <f>ROUND(I150*H150,2)</f>
        <v>0</v>
      </c>
      <c r="BL150" s="13" t="s">
        <v>184</v>
      </c>
      <c r="BM150" s="147" t="s">
        <v>2659</v>
      </c>
    </row>
    <row r="151" spans="2:65" s="1" customFormat="1" ht="24.2" customHeight="1">
      <c r="B151" s="135"/>
      <c r="C151" s="136" t="s">
        <v>264</v>
      </c>
      <c r="D151" s="136" t="s">
        <v>180</v>
      </c>
      <c r="E151" s="137" t="s">
        <v>834</v>
      </c>
      <c r="F151" s="138" t="s">
        <v>835</v>
      </c>
      <c r="G151" s="139" t="s">
        <v>377</v>
      </c>
      <c r="H151" s="140">
        <v>94.88</v>
      </c>
      <c r="I151" s="141"/>
      <c r="J151" s="141">
        <f>ROUND(I151*H151,2)</f>
        <v>0</v>
      </c>
      <c r="K151" s="142"/>
      <c r="L151" s="25"/>
      <c r="M151" s="159" t="s">
        <v>1</v>
      </c>
      <c r="N151" s="160" t="s">
        <v>36</v>
      </c>
      <c r="O151" s="161">
        <v>0</v>
      </c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AR151" s="147" t="s">
        <v>242</v>
      </c>
      <c r="AT151" s="147" t="s">
        <v>180</v>
      </c>
      <c r="AU151" s="147" t="s">
        <v>83</v>
      </c>
      <c r="AY151" s="13" t="s">
        <v>178</v>
      </c>
      <c r="BE151" s="148">
        <f>IF(N151="základná",J151,0)</f>
        <v>0</v>
      </c>
      <c r="BF151" s="148">
        <f>IF(N151="znížená",J151,0)</f>
        <v>0</v>
      </c>
      <c r="BG151" s="148">
        <f>IF(N151="zákl. prenesená",J151,0)</f>
        <v>0</v>
      </c>
      <c r="BH151" s="148">
        <f>IF(N151="zníž. prenesená",J151,0)</f>
        <v>0</v>
      </c>
      <c r="BI151" s="148">
        <f>IF(N151="nulová",J151,0)</f>
        <v>0</v>
      </c>
      <c r="BJ151" s="13" t="s">
        <v>83</v>
      </c>
      <c r="BK151" s="148">
        <f>ROUND(I151*H151,2)</f>
        <v>0</v>
      </c>
      <c r="BL151" s="13" t="s">
        <v>242</v>
      </c>
      <c r="BM151" s="147" t="s">
        <v>2660</v>
      </c>
    </row>
    <row r="152" spans="2:65" s="1" customFormat="1" ht="6.95" customHeight="1">
      <c r="B152" s="40"/>
      <c r="C152" s="41"/>
      <c r="D152" s="41"/>
      <c r="E152" s="41"/>
      <c r="F152" s="41"/>
      <c r="G152" s="41"/>
      <c r="H152" s="41"/>
      <c r="I152" s="41"/>
      <c r="J152" s="41"/>
      <c r="K152" s="41"/>
      <c r="L152" s="25"/>
    </row>
  </sheetData>
  <autoFilter ref="C122:K151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37"/>
  <sheetViews>
    <sheetView showGridLines="0" topLeftCell="A110" workbookViewId="0">
      <selection activeCell="I124" sqref="I12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2661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ROUND(J121,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ROUND((SUM(BE121:BE136)),  2)</f>
        <v>0</v>
      </c>
      <c r="G33" s="93"/>
      <c r="H33" s="93"/>
      <c r="I33" s="94">
        <v>0.23</v>
      </c>
      <c r="J33" s="92">
        <f>ROUND(((SUM(BE121:BE136))*I33),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ROUND((SUM(BF121:BF136)),  2)</f>
        <v>0</v>
      </c>
      <c r="I34" s="95">
        <v>0.23</v>
      </c>
      <c r="J34" s="82">
        <f>ROUND(((SUM(BF121:BF136))*I34),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ROUND((SUM(BG121:BG136)),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ROUND((SUM(BH121:BH136)),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ROUND((SUM(BI121:BI136)),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 xml:space="preserve">SO 03.2 - Prístrešok pre nádoby na odpad 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J121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142</v>
      </c>
      <c r="E97" s="109"/>
      <c r="F97" s="109"/>
      <c r="G97" s="109"/>
      <c r="H97" s="109"/>
      <c r="I97" s="109"/>
      <c r="J97" s="110">
        <f>J122</f>
        <v>0</v>
      </c>
      <c r="L97" s="107"/>
    </row>
    <row r="98" spans="2:12" s="9" customFormat="1" ht="19.899999999999999" customHeight="1">
      <c r="B98" s="111"/>
      <c r="D98" s="112" t="s">
        <v>143</v>
      </c>
      <c r="E98" s="113"/>
      <c r="F98" s="113"/>
      <c r="G98" s="113"/>
      <c r="H98" s="113"/>
      <c r="I98" s="113"/>
      <c r="J98" s="114">
        <f>J123</f>
        <v>0</v>
      </c>
      <c r="L98" s="111"/>
    </row>
    <row r="99" spans="2:12" s="9" customFormat="1" ht="19.899999999999999" customHeight="1">
      <c r="B99" s="111"/>
      <c r="D99" s="112" t="s">
        <v>144</v>
      </c>
      <c r="E99" s="113"/>
      <c r="F99" s="113"/>
      <c r="G99" s="113"/>
      <c r="H99" s="113"/>
      <c r="I99" s="113"/>
      <c r="J99" s="114">
        <f>J127</f>
        <v>0</v>
      </c>
      <c r="L99" s="111"/>
    </row>
    <row r="100" spans="2:12" s="8" customFormat="1" ht="24.95" customHeight="1">
      <c r="B100" s="107"/>
      <c r="D100" s="108" t="s">
        <v>148</v>
      </c>
      <c r="E100" s="109"/>
      <c r="F100" s="109"/>
      <c r="G100" s="109"/>
      <c r="H100" s="109"/>
      <c r="I100" s="109"/>
      <c r="J100" s="110">
        <f>J129</f>
        <v>0</v>
      </c>
      <c r="L100" s="107"/>
    </row>
    <row r="101" spans="2:12" s="9" customFormat="1" ht="19.899999999999999" customHeight="1">
      <c r="B101" s="111"/>
      <c r="D101" s="112" t="s">
        <v>156</v>
      </c>
      <c r="E101" s="113"/>
      <c r="F101" s="113"/>
      <c r="G101" s="113"/>
      <c r="H101" s="113"/>
      <c r="I101" s="113"/>
      <c r="J101" s="114">
        <f>J130</f>
        <v>0</v>
      </c>
      <c r="L101" s="111"/>
    </row>
    <row r="102" spans="2:12" s="1" customFormat="1" ht="21.75" customHeight="1">
      <c r="B102" s="25"/>
      <c r="L102" s="25"/>
    </row>
    <row r="103" spans="2:12" s="1" customFormat="1" ht="6.95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7" spans="2:12" s="1" customFormat="1" ht="6.95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12" s="1" customFormat="1" ht="24.95" customHeight="1">
      <c r="B108" s="25"/>
      <c r="C108" s="17" t="s">
        <v>164</v>
      </c>
      <c r="L108" s="25"/>
    </row>
    <row r="109" spans="2:12" s="1" customFormat="1" ht="6.95" customHeight="1">
      <c r="B109" s="25"/>
      <c r="L109" s="25"/>
    </row>
    <row r="110" spans="2:12" s="1" customFormat="1" ht="12" customHeight="1">
      <c r="B110" s="25"/>
      <c r="C110" s="22" t="s">
        <v>13</v>
      </c>
      <c r="L110" s="25"/>
    </row>
    <row r="111" spans="2:12" s="1" customFormat="1" ht="26.25" customHeight="1">
      <c r="B111" s="25"/>
      <c r="E111" s="219" t="str">
        <f>E7</f>
        <v>SOŠ Hnúšťa, vybudovanie tréningového centra v Rimavskej Sobote-úprava3</v>
      </c>
      <c r="F111" s="220"/>
      <c r="G111" s="220"/>
      <c r="H111" s="220"/>
      <c r="L111" s="25"/>
    </row>
    <row r="112" spans="2:12" s="1" customFormat="1" ht="12" customHeight="1">
      <c r="B112" s="25"/>
      <c r="C112" s="22" t="s">
        <v>133</v>
      </c>
      <c r="L112" s="25"/>
    </row>
    <row r="113" spans="2:65" s="1" customFormat="1" ht="16.5" customHeight="1">
      <c r="B113" s="25"/>
      <c r="E113" s="182" t="str">
        <f>E9</f>
        <v xml:space="preserve">SO 03.2 - Prístrešok pre nádoby na odpad </v>
      </c>
      <c r="F113" s="218"/>
      <c r="G113" s="218"/>
      <c r="H113" s="218"/>
      <c r="L113" s="25"/>
    </row>
    <row r="114" spans="2:65" s="1" customFormat="1" ht="6.95" customHeight="1">
      <c r="B114" s="25"/>
      <c r="L114" s="25"/>
    </row>
    <row r="115" spans="2:65" s="1" customFormat="1" ht="12" customHeight="1">
      <c r="B115" s="25"/>
      <c r="C115" s="22" t="s">
        <v>17</v>
      </c>
      <c r="F115" s="20" t="str">
        <f>F12</f>
        <v>Rimavská Sobota</v>
      </c>
      <c r="I115" s="22" t="s">
        <v>19</v>
      </c>
      <c r="J115" s="48" t="str">
        <f>IF(J12="","",J12)</f>
        <v>14. 11. 2025</v>
      </c>
      <c r="L115" s="25"/>
    </row>
    <row r="116" spans="2:65" s="1" customFormat="1" ht="6.95" customHeight="1">
      <c r="B116" s="25"/>
      <c r="L116" s="25"/>
    </row>
    <row r="117" spans="2:65" s="1" customFormat="1" ht="15.2" customHeight="1">
      <c r="B117" s="25"/>
      <c r="C117" s="22" t="s">
        <v>21</v>
      </c>
      <c r="F117" s="20" t="str">
        <f>E15</f>
        <v xml:space="preserve"> </v>
      </c>
      <c r="I117" s="22" t="s">
        <v>26</v>
      </c>
      <c r="J117" s="23" t="str">
        <f>E21</f>
        <v xml:space="preserve"> </v>
      </c>
      <c r="L117" s="25"/>
    </row>
    <row r="118" spans="2:65" s="1" customFormat="1" ht="15.2" customHeight="1">
      <c r="B118" s="25"/>
      <c r="C118" s="22" t="s">
        <v>25</v>
      </c>
      <c r="F118" s="20" t="str">
        <f>IF(E18="","",E18)</f>
        <v xml:space="preserve"> </v>
      </c>
      <c r="I118" s="22" t="s">
        <v>28</v>
      </c>
      <c r="J118" s="23" t="str">
        <f>E24</f>
        <v xml:space="preserve"> 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15"/>
      <c r="C120" s="116" t="s">
        <v>165</v>
      </c>
      <c r="D120" s="117" t="s">
        <v>55</v>
      </c>
      <c r="E120" s="117" t="s">
        <v>51</v>
      </c>
      <c r="F120" s="117" t="s">
        <v>52</v>
      </c>
      <c r="G120" s="117" t="s">
        <v>166</v>
      </c>
      <c r="H120" s="117" t="s">
        <v>167</v>
      </c>
      <c r="I120" s="117" t="s">
        <v>168</v>
      </c>
      <c r="J120" s="118" t="s">
        <v>139</v>
      </c>
      <c r="K120" s="119" t="s">
        <v>169</v>
      </c>
      <c r="L120" s="115"/>
      <c r="M120" s="55" t="s">
        <v>1</v>
      </c>
      <c r="N120" s="56" t="s">
        <v>34</v>
      </c>
      <c r="O120" s="56" t="s">
        <v>170</v>
      </c>
      <c r="P120" s="56" t="s">
        <v>171</v>
      </c>
      <c r="Q120" s="56" t="s">
        <v>172</v>
      </c>
      <c r="R120" s="56" t="s">
        <v>173</v>
      </c>
      <c r="S120" s="56" t="s">
        <v>174</v>
      </c>
      <c r="T120" s="57" t="s">
        <v>175</v>
      </c>
    </row>
    <row r="121" spans="2:65" s="1" customFormat="1" ht="22.9" customHeight="1">
      <c r="B121" s="25"/>
      <c r="C121" s="60" t="s">
        <v>140</v>
      </c>
      <c r="J121" s="120">
        <f>BK121</f>
        <v>0</v>
      </c>
      <c r="L121" s="25"/>
      <c r="M121" s="58"/>
      <c r="N121" s="49"/>
      <c r="O121" s="49"/>
      <c r="P121" s="121">
        <f>P122+P129</f>
        <v>10.065251</v>
      </c>
      <c r="Q121" s="49"/>
      <c r="R121" s="121">
        <f>R122+R129</f>
        <v>1.6331379399999999</v>
      </c>
      <c r="S121" s="49"/>
      <c r="T121" s="122">
        <f>T122+T129</f>
        <v>0</v>
      </c>
      <c r="AT121" s="13" t="s">
        <v>69</v>
      </c>
      <c r="AU121" s="13" t="s">
        <v>141</v>
      </c>
      <c r="BK121" s="123">
        <f>BK122+BK129</f>
        <v>0</v>
      </c>
    </row>
    <row r="122" spans="2:65" s="11" customFormat="1" ht="25.9" customHeight="1">
      <c r="B122" s="124"/>
      <c r="D122" s="125" t="s">
        <v>69</v>
      </c>
      <c r="E122" s="126" t="s">
        <v>176</v>
      </c>
      <c r="F122" s="126" t="s">
        <v>177</v>
      </c>
      <c r="J122" s="127">
        <f>BK122</f>
        <v>0</v>
      </c>
      <c r="L122" s="124"/>
      <c r="M122" s="128"/>
      <c r="P122" s="129">
        <f>P123+P127</f>
        <v>4.0598510000000001</v>
      </c>
      <c r="R122" s="129">
        <f>R123+R127</f>
        <v>1.63</v>
      </c>
      <c r="T122" s="130">
        <f>T123+T127</f>
        <v>0</v>
      </c>
      <c r="AR122" s="125" t="s">
        <v>77</v>
      </c>
      <c r="AT122" s="131" t="s">
        <v>69</v>
      </c>
      <c r="AU122" s="131" t="s">
        <v>70</v>
      </c>
      <c r="AY122" s="125" t="s">
        <v>178</v>
      </c>
      <c r="BK122" s="132">
        <f>BK123+BK127</f>
        <v>0</v>
      </c>
    </row>
    <row r="123" spans="2:65" s="11" customFormat="1" ht="22.9" customHeight="1">
      <c r="B123" s="124"/>
      <c r="D123" s="125" t="s">
        <v>69</v>
      </c>
      <c r="E123" s="133" t="s">
        <v>77</v>
      </c>
      <c r="F123" s="133" t="s">
        <v>179</v>
      </c>
      <c r="J123" s="134">
        <f>BK123</f>
        <v>0</v>
      </c>
      <c r="L123" s="124"/>
      <c r="M123" s="128"/>
      <c r="P123" s="129">
        <f>SUM(P124:P126)</f>
        <v>3.1518509999999997</v>
      </c>
      <c r="R123" s="129">
        <f>SUM(R124:R126)</f>
        <v>0</v>
      </c>
      <c r="T123" s="130">
        <f>SUM(T124:T126)</f>
        <v>0</v>
      </c>
      <c r="AR123" s="125" t="s">
        <v>77</v>
      </c>
      <c r="AT123" s="131" t="s">
        <v>69</v>
      </c>
      <c r="AU123" s="131" t="s">
        <v>77</v>
      </c>
      <c r="AY123" s="125" t="s">
        <v>178</v>
      </c>
      <c r="BK123" s="132">
        <f>SUM(BK124:BK126)</f>
        <v>0</v>
      </c>
    </row>
    <row r="124" spans="2:65" s="1" customFormat="1" ht="16.5" customHeight="1">
      <c r="B124" s="135"/>
      <c r="C124" s="136" t="s">
        <v>77</v>
      </c>
      <c r="D124" s="136" t="s">
        <v>180</v>
      </c>
      <c r="E124" s="137" t="s">
        <v>2662</v>
      </c>
      <c r="F124" s="138" t="s">
        <v>2663</v>
      </c>
      <c r="G124" s="139" t="s">
        <v>183</v>
      </c>
      <c r="H124" s="140">
        <v>1</v>
      </c>
      <c r="I124" s="141"/>
      <c r="J124" s="141">
        <f>ROUND(I124*H124,2)</f>
        <v>0</v>
      </c>
      <c r="K124" s="142"/>
      <c r="L124" s="25"/>
      <c r="M124" s="143" t="s">
        <v>1</v>
      </c>
      <c r="N124" s="144" t="s">
        <v>36</v>
      </c>
      <c r="O124" s="145">
        <v>2.9609999999999999</v>
      </c>
      <c r="P124" s="145">
        <f>O124*H124</f>
        <v>2.9609999999999999</v>
      </c>
      <c r="Q124" s="145">
        <v>0</v>
      </c>
      <c r="R124" s="145">
        <f>Q124*H124</f>
        <v>0</v>
      </c>
      <c r="S124" s="145">
        <v>0</v>
      </c>
      <c r="T124" s="146">
        <f>S124*H124</f>
        <v>0</v>
      </c>
      <c r="AR124" s="147" t="s">
        <v>184</v>
      </c>
      <c r="AT124" s="147" t="s">
        <v>180</v>
      </c>
      <c r="AU124" s="147" t="s">
        <v>83</v>
      </c>
      <c r="AY124" s="13" t="s">
        <v>178</v>
      </c>
      <c r="BE124" s="148">
        <f>IF(N124="základná",J124,0)</f>
        <v>0</v>
      </c>
      <c r="BF124" s="148">
        <f>IF(N124="znížená",J124,0)</f>
        <v>0</v>
      </c>
      <c r="BG124" s="148">
        <f>IF(N124="zákl. prenesená",J124,0)</f>
        <v>0</v>
      </c>
      <c r="BH124" s="148">
        <f>IF(N124="zníž. prenesená",J124,0)</f>
        <v>0</v>
      </c>
      <c r="BI124" s="148">
        <f>IF(N124="nulová",J124,0)</f>
        <v>0</v>
      </c>
      <c r="BJ124" s="13" t="s">
        <v>83</v>
      </c>
      <c r="BK124" s="148">
        <f>ROUND(I124*H124,2)</f>
        <v>0</v>
      </c>
      <c r="BL124" s="13" t="s">
        <v>184</v>
      </c>
      <c r="BM124" s="147" t="s">
        <v>2664</v>
      </c>
    </row>
    <row r="125" spans="2:65" s="1" customFormat="1" ht="24.2" customHeight="1">
      <c r="B125" s="135"/>
      <c r="C125" s="136" t="s">
        <v>83</v>
      </c>
      <c r="D125" s="136" t="s">
        <v>180</v>
      </c>
      <c r="E125" s="137" t="s">
        <v>2665</v>
      </c>
      <c r="F125" s="138" t="s">
        <v>2666</v>
      </c>
      <c r="G125" s="139" t="s">
        <v>183</v>
      </c>
      <c r="H125" s="140">
        <v>0.33300000000000002</v>
      </c>
      <c r="I125" s="141"/>
      <c r="J125" s="141">
        <f>ROUND(I125*H125,2)</f>
        <v>0</v>
      </c>
      <c r="K125" s="142"/>
      <c r="L125" s="25"/>
      <c r="M125" s="143" t="s">
        <v>1</v>
      </c>
      <c r="N125" s="144" t="s">
        <v>36</v>
      </c>
      <c r="O125" s="145">
        <v>0.44700000000000001</v>
      </c>
      <c r="P125" s="145">
        <f>O125*H125</f>
        <v>0.14885100000000001</v>
      </c>
      <c r="Q125" s="145">
        <v>0</v>
      </c>
      <c r="R125" s="145">
        <f>Q125*H125</f>
        <v>0</v>
      </c>
      <c r="S125" s="145">
        <v>0</v>
      </c>
      <c r="T125" s="146">
        <f>S125*H125</f>
        <v>0</v>
      </c>
      <c r="AR125" s="147" t="s">
        <v>184</v>
      </c>
      <c r="AT125" s="147" t="s">
        <v>180</v>
      </c>
      <c r="AU125" s="147" t="s">
        <v>83</v>
      </c>
      <c r="AY125" s="13" t="s">
        <v>178</v>
      </c>
      <c r="BE125" s="148">
        <f>IF(N125="základná",J125,0)</f>
        <v>0</v>
      </c>
      <c r="BF125" s="148">
        <f>IF(N125="znížená",J125,0)</f>
        <v>0</v>
      </c>
      <c r="BG125" s="148">
        <f>IF(N125="zákl. prenesená",J125,0)</f>
        <v>0</v>
      </c>
      <c r="BH125" s="148">
        <f>IF(N125="zníž. prenesená",J125,0)</f>
        <v>0</v>
      </c>
      <c r="BI125" s="148">
        <f>IF(N125="nulová",J125,0)</f>
        <v>0</v>
      </c>
      <c r="BJ125" s="13" t="s">
        <v>83</v>
      </c>
      <c r="BK125" s="148">
        <f>ROUND(I125*H125,2)</f>
        <v>0</v>
      </c>
      <c r="BL125" s="13" t="s">
        <v>184</v>
      </c>
      <c r="BM125" s="147" t="s">
        <v>2667</v>
      </c>
    </row>
    <row r="126" spans="2:65" s="1" customFormat="1" ht="33" customHeight="1">
      <c r="B126" s="135"/>
      <c r="C126" s="136" t="s">
        <v>189</v>
      </c>
      <c r="D126" s="136" t="s">
        <v>180</v>
      </c>
      <c r="E126" s="137" t="s">
        <v>2411</v>
      </c>
      <c r="F126" s="138" t="s">
        <v>2412</v>
      </c>
      <c r="G126" s="139" t="s">
        <v>183</v>
      </c>
      <c r="H126" s="140">
        <v>1</v>
      </c>
      <c r="I126" s="141"/>
      <c r="J126" s="141">
        <f>ROUND(I126*H126,2)</f>
        <v>0</v>
      </c>
      <c r="K126" s="142"/>
      <c r="L126" s="25"/>
      <c r="M126" s="143" t="s">
        <v>1</v>
      </c>
      <c r="N126" s="144" t="s">
        <v>36</v>
      </c>
      <c r="O126" s="145">
        <v>4.2000000000000003E-2</v>
      </c>
      <c r="P126" s="145">
        <f>O126*H126</f>
        <v>4.2000000000000003E-2</v>
      </c>
      <c r="Q126" s="145">
        <v>0</v>
      </c>
      <c r="R126" s="145">
        <f>Q126*H126</f>
        <v>0</v>
      </c>
      <c r="S126" s="145">
        <v>0</v>
      </c>
      <c r="T126" s="146">
        <f>S126*H126</f>
        <v>0</v>
      </c>
      <c r="AR126" s="147" t="s">
        <v>184</v>
      </c>
      <c r="AT126" s="147" t="s">
        <v>180</v>
      </c>
      <c r="AU126" s="147" t="s">
        <v>83</v>
      </c>
      <c r="AY126" s="13" t="s">
        <v>178</v>
      </c>
      <c r="BE126" s="148">
        <f>IF(N126="základná",J126,0)</f>
        <v>0</v>
      </c>
      <c r="BF126" s="148">
        <f>IF(N126="znížená",J126,0)</f>
        <v>0</v>
      </c>
      <c r="BG126" s="148">
        <f>IF(N126="zákl. prenesená",J126,0)</f>
        <v>0</v>
      </c>
      <c r="BH126" s="148">
        <f>IF(N126="zníž. prenesená",J126,0)</f>
        <v>0</v>
      </c>
      <c r="BI126" s="148">
        <f>IF(N126="nulová",J126,0)</f>
        <v>0</v>
      </c>
      <c r="BJ126" s="13" t="s">
        <v>83</v>
      </c>
      <c r="BK126" s="148">
        <f>ROUND(I126*H126,2)</f>
        <v>0</v>
      </c>
      <c r="BL126" s="13" t="s">
        <v>184</v>
      </c>
      <c r="BM126" s="147" t="s">
        <v>2668</v>
      </c>
    </row>
    <row r="127" spans="2:65" s="11" customFormat="1" ht="22.9" customHeight="1">
      <c r="B127" s="124"/>
      <c r="D127" s="125" t="s">
        <v>69</v>
      </c>
      <c r="E127" s="133" t="s">
        <v>83</v>
      </c>
      <c r="F127" s="133" t="s">
        <v>212</v>
      </c>
      <c r="J127" s="134">
        <f>BK127</f>
        <v>0</v>
      </c>
      <c r="L127" s="124"/>
      <c r="M127" s="128"/>
      <c r="P127" s="129">
        <f>P128</f>
        <v>0.90800000000000003</v>
      </c>
      <c r="R127" s="129">
        <f>R128</f>
        <v>1.63</v>
      </c>
      <c r="T127" s="130">
        <f>T128</f>
        <v>0</v>
      </c>
      <c r="AR127" s="125" t="s">
        <v>77</v>
      </c>
      <c r="AT127" s="131" t="s">
        <v>69</v>
      </c>
      <c r="AU127" s="131" t="s">
        <v>77</v>
      </c>
      <c r="AY127" s="125" t="s">
        <v>178</v>
      </c>
      <c r="BK127" s="132">
        <f>BK128</f>
        <v>0</v>
      </c>
    </row>
    <row r="128" spans="2:65" s="1" customFormat="1" ht="24.2" customHeight="1">
      <c r="B128" s="135"/>
      <c r="C128" s="136" t="s">
        <v>184</v>
      </c>
      <c r="D128" s="136" t="s">
        <v>180</v>
      </c>
      <c r="E128" s="137" t="s">
        <v>2669</v>
      </c>
      <c r="F128" s="138" t="s">
        <v>2670</v>
      </c>
      <c r="G128" s="139" t="s">
        <v>183</v>
      </c>
      <c r="H128" s="140">
        <v>1</v>
      </c>
      <c r="I128" s="141"/>
      <c r="J128" s="141">
        <f>ROUND(I128*H128,2)</f>
        <v>0</v>
      </c>
      <c r="K128" s="142"/>
      <c r="L128" s="25"/>
      <c r="M128" s="143" t="s">
        <v>1</v>
      </c>
      <c r="N128" s="144" t="s">
        <v>36</v>
      </c>
      <c r="O128" s="145">
        <v>0.90800000000000003</v>
      </c>
      <c r="P128" s="145">
        <f>O128*H128</f>
        <v>0.90800000000000003</v>
      </c>
      <c r="Q128" s="145">
        <v>1.63</v>
      </c>
      <c r="R128" s="145">
        <f>Q128*H128</f>
        <v>1.63</v>
      </c>
      <c r="S128" s="145">
        <v>0</v>
      </c>
      <c r="T128" s="146">
        <f>S128*H128</f>
        <v>0</v>
      </c>
      <c r="AR128" s="147" t="s">
        <v>184</v>
      </c>
      <c r="AT128" s="147" t="s">
        <v>180</v>
      </c>
      <c r="AU128" s="147" t="s">
        <v>83</v>
      </c>
      <c r="AY128" s="13" t="s">
        <v>178</v>
      </c>
      <c r="BE128" s="148">
        <f>IF(N128="základná",J128,0)</f>
        <v>0</v>
      </c>
      <c r="BF128" s="148">
        <f>IF(N128="znížená",J128,0)</f>
        <v>0</v>
      </c>
      <c r="BG128" s="148">
        <f>IF(N128="zákl. prenesená",J128,0)</f>
        <v>0</v>
      </c>
      <c r="BH128" s="148">
        <f>IF(N128="zníž. prenesená",J128,0)</f>
        <v>0</v>
      </c>
      <c r="BI128" s="148">
        <f>IF(N128="nulová",J128,0)</f>
        <v>0</v>
      </c>
      <c r="BJ128" s="13" t="s">
        <v>83</v>
      </c>
      <c r="BK128" s="148">
        <f>ROUND(I128*H128,2)</f>
        <v>0</v>
      </c>
      <c r="BL128" s="13" t="s">
        <v>184</v>
      </c>
      <c r="BM128" s="147" t="s">
        <v>2671</v>
      </c>
    </row>
    <row r="129" spans="2:65" s="11" customFormat="1" ht="25.9" customHeight="1">
      <c r="B129" s="124"/>
      <c r="D129" s="125" t="s">
        <v>69</v>
      </c>
      <c r="E129" s="126" t="s">
        <v>354</v>
      </c>
      <c r="F129" s="126" t="s">
        <v>355</v>
      </c>
      <c r="J129" s="127">
        <f>BK129</f>
        <v>0</v>
      </c>
      <c r="L129" s="124"/>
      <c r="M129" s="128"/>
      <c r="P129" s="129">
        <f>P130</f>
        <v>6.005399999999999</v>
      </c>
      <c r="R129" s="129">
        <f>R130</f>
        <v>3.1379400000000001E-3</v>
      </c>
      <c r="T129" s="130">
        <f>T130</f>
        <v>0</v>
      </c>
      <c r="AR129" s="125" t="s">
        <v>83</v>
      </c>
      <c r="AT129" s="131" t="s">
        <v>69</v>
      </c>
      <c r="AU129" s="131" t="s">
        <v>70</v>
      </c>
      <c r="AY129" s="125" t="s">
        <v>178</v>
      </c>
      <c r="BK129" s="132">
        <f>BK130</f>
        <v>0</v>
      </c>
    </row>
    <row r="130" spans="2:65" s="11" customFormat="1" ht="22.9" customHeight="1">
      <c r="B130" s="124"/>
      <c r="D130" s="125" t="s">
        <v>69</v>
      </c>
      <c r="E130" s="133" t="s">
        <v>690</v>
      </c>
      <c r="F130" s="133" t="s">
        <v>691</v>
      </c>
      <c r="J130" s="134">
        <f>BK130</f>
        <v>0</v>
      </c>
      <c r="L130" s="124"/>
      <c r="M130" s="128"/>
      <c r="P130" s="129">
        <f>SUM(P131:P136)</f>
        <v>6.005399999999999</v>
      </c>
      <c r="R130" s="129">
        <f>SUM(R131:R136)</f>
        <v>3.1379400000000001E-3</v>
      </c>
      <c r="T130" s="130">
        <f>SUM(T131:T136)</f>
        <v>0</v>
      </c>
      <c r="AR130" s="125" t="s">
        <v>83</v>
      </c>
      <c r="AT130" s="131" t="s">
        <v>69</v>
      </c>
      <c r="AU130" s="131" t="s">
        <v>77</v>
      </c>
      <c r="AY130" s="125" t="s">
        <v>178</v>
      </c>
      <c r="BK130" s="132">
        <f>SUM(BK131:BK136)</f>
        <v>0</v>
      </c>
    </row>
    <row r="131" spans="2:65" s="1" customFormat="1" ht="16.5" customHeight="1">
      <c r="B131" s="135"/>
      <c r="C131" s="165" t="s">
        <v>196</v>
      </c>
      <c r="D131" s="165" t="s">
        <v>180</v>
      </c>
      <c r="E131" s="166" t="s">
        <v>2672</v>
      </c>
      <c r="F131" s="167" t="s">
        <v>2673</v>
      </c>
      <c r="G131" s="168" t="s">
        <v>290</v>
      </c>
      <c r="H131" s="169">
        <v>1</v>
      </c>
      <c r="I131" s="170"/>
      <c r="J131" s="170">
        <f t="shared" ref="J131:J136" si="0">ROUND(I131*H131,2)</f>
        <v>0</v>
      </c>
      <c r="K131" s="142"/>
      <c r="L131" s="25"/>
      <c r="M131" s="143" t="s">
        <v>1</v>
      </c>
      <c r="N131" s="144" t="s">
        <v>36</v>
      </c>
      <c r="O131" s="145">
        <v>1.0008999999999999</v>
      </c>
      <c r="P131" s="145">
        <f t="shared" ref="P131:P136" si="1">O131*H131</f>
        <v>1.0008999999999999</v>
      </c>
      <c r="Q131" s="145">
        <v>5.2298999999999998E-4</v>
      </c>
      <c r="R131" s="145">
        <f t="shared" ref="R131:R136" si="2">Q131*H131</f>
        <v>5.2298999999999998E-4</v>
      </c>
      <c r="S131" s="145">
        <v>0</v>
      </c>
      <c r="T131" s="146">
        <f t="shared" ref="T131:T136" si="3">S131*H131</f>
        <v>0</v>
      </c>
      <c r="AR131" s="147" t="s">
        <v>242</v>
      </c>
      <c r="AT131" s="147" t="s">
        <v>180</v>
      </c>
      <c r="AU131" s="147" t="s">
        <v>83</v>
      </c>
      <c r="AY131" s="13" t="s">
        <v>178</v>
      </c>
      <c r="BE131" s="148">
        <f t="shared" ref="BE131:BE136" si="4">IF(N131="základná",J131,0)</f>
        <v>0</v>
      </c>
      <c r="BF131" s="148">
        <f t="shared" ref="BF131:BF136" si="5">IF(N131="znížená",J131,0)</f>
        <v>0</v>
      </c>
      <c r="BG131" s="148">
        <f t="shared" ref="BG131:BG136" si="6">IF(N131="zákl. prenesená",J131,0)</f>
        <v>0</v>
      </c>
      <c r="BH131" s="148">
        <f t="shared" ref="BH131:BH136" si="7">IF(N131="zníž. prenesená",J131,0)</f>
        <v>0</v>
      </c>
      <c r="BI131" s="148">
        <f t="shared" ref="BI131:BI136" si="8">IF(N131="nulová",J131,0)</f>
        <v>0</v>
      </c>
      <c r="BJ131" s="13" t="s">
        <v>83</v>
      </c>
      <c r="BK131" s="148">
        <f t="shared" ref="BK131:BK136" si="9">ROUND(I131*H131,2)</f>
        <v>0</v>
      </c>
      <c r="BL131" s="13" t="s">
        <v>242</v>
      </c>
      <c r="BM131" s="147" t="s">
        <v>2674</v>
      </c>
    </row>
    <row r="132" spans="2:65" s="1" customFormat="1" ht="16.5" customHeight="1">
      <c r="B132" s="135"/>
      <c r="C132" s="165" t="s">
        <v>200</v>
      </c>
      <c r="D132" s="165" t="s">
        <v>180</v>
      </c>
      <c r="E132" s="166" t="s">
        <v>2675</v>
      </c>
      <c r="F132" s="167" t="s">
        <v>2676</v>
      </c>
      <c r="G132" s="168" t="s">
        <v>290</v>
      </c>
      <c r="H132" s="169">
        <v>1</v>
      </c>
      <c r="I132" s="170"/>
      <c r="J132" s="170">
        <f t="shared" si="0"/>
        <v>0</v>
      </c>
      <c r="K132" s="142"/>
      <c r="L132" s="25"/>
      <c r="M132" s="143" t="s">
        <v>1</v>
      </c>
      <c r="N132" s="144" t="s">
        <v>36</v>
      </c>
      <c r="O132" s="145">
        <v>1.0008999999999999</v>
      </c>
      <c r="P132" s="145">
        <f t="shared" si="1"/>
        <v>1.0008999999999999</v>
      </c>
      <c r="Q132" s="145">
        <v>5.2298999999999998E-4</v>
      </c>
      <c r="R132" s="145">
        <f t="shared" si="2"/>
        <v>5.2298999999999998E-4</v>
      </c>
      <c r="S132" s="145">
        <v>0</v>
      </c>
      <c r="T132" s="146">
        <f t="shared" si="3"/>
        <v>0</v>
      </c>
      <c r="AR132" s="147" t="s">
        <v>242</v>
      </c>
      <c r="AT132" s="147" t="s">
        <v>180</v>
      </c>
      <c r="AU132" s="147" t="s">
        <v>83</v>
      </c>
      <c r="AY132" s="13" t="s">
        <v>178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83</v>
      </c>
      <c r="BK132" s="148">
        <f t="shared" si="9"/>
        <v>0</v>
      </c>
      <c r="BL132" s="13" t="s">
        <v>242</v>
      </c>
      <c r="BM132" s="147" t="s">
        <v>2677</v>
      </c>
    </row>
    <row r="133" spans="2:65" s="1" customFormat="1" ht="16.5" customHeight="1">
      <c r="B133" s="135"/>
      <c r="C133" s="165" t="s">
        <v>204</v>
      </c>
      <c r="D133" s="165" t="s">
        <v>180</v>
      </c>
      <c r="E133" s="166" t="s">
        <v>2678</v>
      </c>
      <c r="F133" s="167" t="s">
        <v>2679</v>
      </c>
      <c r="G133" s="168" t="s">
        <v>290</v>
      </c>
      <c r="H133" s="169">
        <v>1</v>
      </c>
      <c r="I133" s="170"/>
      <c r="J133" s="170">
        <f t="shared" si="0"/>
        <v>0</v>
      </c>
      <c r="K133" s="142"/>
      <c r="L133" s="25"/>
      <c r="M133" s="143" t="s">
        <v>1</v>
      </c>
      <c r="N133" s="144" t="s">
        <v>36</v>
      </c>
      <c r="O133" s="145">
        <v>1.0008999999999999</v>
      </c>
      <c r="P133" s="145">
        <f t="shared" si="1"/>
        <v>1.0008999999999999</v>
      </c>
      <c r="Q133" s="145">
        <v>5.2298999999999998E-4</v>
      </c>
      <c r="R133" s="145">
        <f t="shared" si="2"/>
        <v>5.2298999999999998E-4</v>
      </c>
      <c r="S133" s="145">
        <v>0</v>
      </c>
      <c r="T133" s="146">
        <f t="shared" si="3"/>
        <v>0</v>
      </c>
      <c r="AR133" s="147" t="s">
        <v>242</v>
      </c>
      <c r="AT133" s="147" t="s">
        <v>180</v>
      </c>
      <c r="AU133" s="147" t="s">
        <v>83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242</v>
      </c>
      <c r="BM133" s="147" t="s">
        <v>2680</v>
      </c>
    </row>
    <row r="134" spans="2:65" s="1" customFormat="1" ht="16.5" customHeight="1">
      <c r="B134" s="135"/>
      <c r="C134" s="165" t="s">
        <v>208</v>
      </c>
      <c r="D134" s="165" t="s">
        <v>180</v>
      </c>
      <c r="E134" s="166" t="s">
        <v>2681</v>
      </c>
      <c r="F134" s="167" t="s">
        <v>2682</v>
      </c>
      <c r="G134" s="168" t="s">
        <v>290</v>
      </c>
      <c r="H134" s="169">
        <v>1</v>
      </c>
      <c r="I134" s="170"/>
      <c r="J134" s="170">
        <f t="shared" si="0"/>
        <v>0</v>
      </c>
      <c r="K134" s="142"/>
      <c r="L134" s="25"/>
      <c r="M134" s="143" t="s">
        <v>1</v>
      </c>
      <c r="N134" s="144" t="s">
        <v>36</v>
      </c>
      <c r="O134" s="145">
        <v>1.0008999999999999</v>
      </c>
      <c r="P134" s="145">
        <f t="shared" si="1"/>
        <v>1.0008999999999999</v>
      </c>
      <c r="Q134" s="145">
        <v>5.2298999999999998E-4</v>
      </c>
      <c r="R134" s="145">
        <f t="shared" si="2"/>
        <v>5.2298999999999998E-4</v>
      </c>
      <c r="S134" s="145">
        <v>0</v>
      </c>
      <c r="T134" s="146">
        <f t="shared" si="3"/>
        <v>0</v>
      </c>
      <c r="AR134" s="147" t="s">
        <v>242</v>
      </c>
      <c r="AT134" s="147" t="s">
        <v>180</v>
      </c>
      <c r="AU134" s="147" t="s">
        <v>83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242</v>
      </c>
      <c r="BM134" s="147" t="s">
        <v>2683</v>
      </c>
    </row>
    <row r="135" spans="2:65" s="1" customFormat="1" ht="16.5" customHeight="1">
      <c r="B135" s="135"/>
      <c r="C135" s="165" t="s">
        <v>213</v>
      </c>
      <c r="D135" s="165" t="s">
        <v>180</v>
      </c>
      <c r="E135" s="166" t="s">
        <v>2684</v>
      </c>
      <c r="F135" s="167" t="s">
        <v>2685</v>
      </c>
      <c r="G135" s="168" t="s">
        <v>290</v>
      </c>
      <c r="H135" s="169">
        <v>1</v>
      </c>
      <c r="I135" s="170"/>
      <c r="J135" s="170">
        <f t="shared" si="0"/>
        <v>0</v>
      </c>
      <c r="K135" s="142"/>
      <c r="L135" s="25"/>
      <c r="M135" s="143" t="s">
        <v>1</v>
      </c>
      <c r="N135" s="144" t="s">
        <v>36</v>
      </c>
      <c r="O135" s="145">
        <v>1.0008999999999999</v>
      </c>
      <c r="P135" s="145">
        <f t="shared" si="1"/>
        <v>1.0008999999999999</v>
      </c>
      <c r="Q135" s="145">
        <v>5.2298999999999998E-4</v>
      </c>
      <c r="R135" s="145">
        <f t="shared" si="2"/>
        <v>5.2298999999999998E-4</v>
      </c>
      <c r="S135" s="145">
        <v>0</v>
      </c>
      <c r="T135" s="146">
        <f t="shared" si="3"/>
        <v>0</v>
      </c>
      <c r="AR135" s="147" t="s">
        <v>242</v>
      </c>
      <c r="AT135" s="147" t="s">
        <v>180</v>
      </c>
      <c r="AU135" s="147" t="s">
        <v>83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242</v>
      </c>
      <c r="BM135" s="147" t="s">
        <v>2686</v>
      </c>
    </row>
    <row r="136" spans="2:65" s="1" customFormat="1" ht="16.5" customHeight="1">
      <c r="B136" s="135"/>
      <c r="C136" s="165" t="s">
        <v>218</v>
      </c>
      <c r="D136" s="165" t="s">
        <v>180</v>
      </c>
      <c r="E136" s="166" t="s">
        <v>2687</v>
      </c>
      <c r="F136" s="167" t="s">
        <v>2688</v>
      </c>
      <c r="G136" s="168" t="s">
        <v>290</v>
      </c>
      <c r="H136" s="169">
        <v>1</v>
      </c>
      <c r="I136" s="170"/>
      <c r="J136" s="170">
        <f t="shared" si="0"/>
        <v>0</v>
      </c>
      <c r="K136" s="142"/>
      <c r="L136" s="25"/>
      <c r="M136" s="159" t="s">
        <v>1</v>
      </c>
      <c r="N136" s="160" t="s">
        <v>36</v>
      </c>
      <c r="O136" s="161">
        <v>1.0008999999999999</v>
      </c>
      <c r="P136" s="161">
        <f t="shared" si="1"/>
        <v>1.0008999999999999</v>
      </c>
      <c r="Q136" s="161">
        <v>5.2298999999999998E-4</v>
      </c>
      <c r="R136" s="161">
        <f t="shared" si="2"/>
        <v>5.2298999999999998E-4</v>
      </c>
      <c r="S136" s="161">
        <v>0</v>
      </c>
      <c r="T136" s="162">
        <f t="shared" si="3"/>
        <v>0</v>
      </c>
      <c r="AR136" s="147" t="s">
        <v>242</v>
      </c>
      <c r="AT136" s="147" t="s">
        <v>180</v>
      </c>
      <c r="AU136" s="147" t="s">
        <v>83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242</v>
      </c>
      <c r="BM136" s="147" t="s">
        <v>2689</v>
      </c>
    </row>
    <row r="137" spans="2:65" s="1" customFormat="1" ht="6.95" customHeight="1">
      <c r="B137" s="40"/>
      <c r="C137" s="41"/>
      <c r="D137" s="41"/>
      <c r="E137" s="41"/>
      <c r="F137" s="41"/>
      <c r="G137" s="41"/>
      <c r="H137" s="41"/>
      <c r="I137" s="41"/>
      <c r="J137" s="41"/>
      <c r="K137" s="41"/>
      <c r="L137" s="25"/>
    </row>
  </sheetData>
  <autoFilter ref="C120:K136" xr:uid="{00000000-0009-0000-0000-00000A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22"/>
  <sheetViews>
    <sheetView showGridLines="0" topLeftCell="A129" workbookViewId="0">
      <selection activeCell="I132" sqref="I13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2690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ROUND(J129,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ROUND((SUM(BE129:BE221)),  2)</f>
        <v>0</v>
      </c>
      <c r="G33" s="93"/>
      <c r="H33" s="93"/>
      <c r="I33" s="94">
        <v>0.23</v>
      </c>
      <c r="J33" s="92">
        <f>ROUND(((SUM(BE129:BE221))*I33),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ROUND((SUM(BF129:BF221)),  2)</f>
        <v>0</v>
      </c>
      <c r="I34" s="95">
        <v>0.23</v>
      </c>
      <c r="J34" s="82">
        <f>ROUND(((SUM(BF129:BF221))*I34),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ROUND((SUM(BG129:BG221)),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ROUND((SUM(BH129:BH221)),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ROUND((SUM(BI129:BI221)),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04 - Prípojka vody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J129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142</v>
      </c>
      <c r="E97" s="109"/>
      <c r="F97" s="109"/>
      <c r="G97" s="109"/>
      <c r="H97" s="109"/>
      <c r="I97" s="109"/>
      <c r="J97" s="110">
        <f>J130</f>
        <v>0</v>
      </c>
      <c r="L97" s="107"/>
    </row>
    <row r="98" spans="2:12" s="9" customFormat="1" ht="19.899999999999999" customHeight="1">
      <c r="B98" s="111"/>
      <c r="D98" s="112" t="s">
        <v>143</v>
      </c>
      <c r="E98" s="113"/>
      <c r="F98" s="113"/>
      <c r="G98" s="113"/>
      <c r="H98" s="113"/>
      <c r="I98" s="113"/>
      <c r="J98" s="114">
        <f>J131</f>
        <v>0</v>
      </c>
      <c r="L98" s="111"/>
    </row>
    <row r="99" spans="2:12" s="9" customFormat="1" ht="19.899999999999999" customHeight="1">
      <c r="B99" s="111"/>
      <c r="D99" s="112" t="s">
        <v>144</v>
      </c>
      <c r="E99" s="113"/>
      <c r="F99" s="113"/>
      <c r="G99" s="113"/>
      <c r="H99" s="113"/>
      <c r="I99" s="113"/>
      <c r="J99" s="114">
        <f>J162</f>
        <v>0</v>
      </c>
      <c r="L99" s="111"/>
    </row>
    <row r="100" spans="2:12" s="9" customFormat="1" ht="19.899999999999999" customHeight="1">
      <c r="B100" s="111"/>
      <c r="D100" s="112" t="s">
        <v>1261</v>
      </c>
      <c r="E100" s="113"/>
      <c r="F100" s="113"/>
      <c r="G100" s="113"/>
      <c r="H100" s="113"/>
      <c r="I100" s="113"/>
      <c r="J100" s="114">
        <f>J164</f>
        <v>0</v>
      </c>
      <c r="L100" s="111"/>
    </row>
    <row r="101" spans="2:12" s="9" customFormat="1" ht="19.899999999999999" customHeight="1">
      <c r="B101" s="111"/>
      <c r="D101" s="112" t="s">
        <v>2403</v>
      </c>
      <c r="E101" s="113"/>
      <c r="F101" s="113"/>
      <c r="G101" s="113"/>
      <c r="H101" s="113"/>
      <c r="I101" s="113"/>
      <c r="J101" s="114">
        <f>J170</f>
        <v>0</v>
      </c>
      <c r="L101" s="111"/>
    </row>
    <row r="102" spans="2:12" s="9" customFormat="1" ht="19.899999999999999" customHeight="1">
      <c r="B102" s="111"/>
      <c r="D102" s="112" t="s">
        <v>1262</v>
      </c>
      <c r="E102" s="113"/>
      <c r="F102" s="113"/>
      <c r="G102" s="113"/>
      <c r="H102" s="113"/>
      <c r="I102" s="113"/>
      <c r="J102" s="114">
        <f>J172</f>
        <v>0</v>
      </c>
      <c r="L102" s="111"/>
    </row>
    <row r="103" spans="2:12" s="9" customFormat="1" ht="19.899999999999999" customHeight="1">
      <c r="B103" s="111"/>
      <c r="D103" s="112" t="s">
        <v>146</v>
      </c>
      <c r="E103" s="113"/>
      <c r="F103" s="113"/>
      <c r="G103" s="113"/>
      <c r="H103" s="113"/>
      <c r="I103" s="113"/>
      <c r="J103" s="114">
        <f>J190</f>
        <v>0</v>
      </c>
      <c r="L103" s="111"/>
    </row>
    <row r="104" spans="2:12" s="8" customFormat="1" ht="24.95" customHeight="1">
      <c r="B104" s="107"/>
      <c r="D104" s="108" t="s">
        <v>148</v>
      </c>
      <c r="E104" s="109"/>
      <c r="F104" s="109"/>
      <c r="G104" s="109"/>
      <c r="H104" s="109"/>
      <c r="I104" s="109"/>
      <c r="J104" s="110">
        <f>J198</f>
        <v>0</v>
      </c>
      <c r="L104" s="107"/>
    </row>
    <row r="105" spans="2:12" s="9" customFormat="1" ht="19.899999999999999" customHeight="1">
      <c r="B105" s="111"/>
      <c r="D105" s="112" t="s">
        <v>1264</v>
      </c>
      <c r="E105" s="113"/>
      <c r="F105" s="113"/>
      <c r="G105" s="113"/>
      <c r="H105" s="113"/>
      <c r="I105" s="113"/>
      <c r="J105" s="114">
        <f>J199</f>
        <v>0</v>
      </c>
      <c r="L105" s="111"/>
    </row>
    <row r="106" spans="2:12" s="8" customFormat="1" ht="24.95" customHeight="1">
      <c r="B106" s="107"/>
      <c r="D106" s="108" t="s">
        <v>162</v>
      </c>
      <c r="E106" s="109"/>
      <c r="F106" s="109"/>
      <c r="G106" s="109"/>
      <c r="H106" s="109"/>
      <c r="I106" s="109"/>
      <c r="J106" s="110">
        <f>J213</f>
        <v>0</v>
      </c>
      <c r="L106" s="107"/>
    </row>
    <row r="107" spans="2:12" s="9" customFormat="1" ht="19.899999999999999" customHeight="1">
      <c r="B107" s="111"/>
      <c r="D107" s="112" t="s">
        <v>2691</v>
      </c>
      <c r="E107" s="113"/>
      <c r="F107" s="113"/>
      <c r="G107" s="113"/>
      <c r="H107" s="113"/>
      <c r="I107" s="113"/>
      <c r="J107" s="114">
        <f>J214</f>
        <v>0</v>
      </c>
      <c r="L107" s="111"/>
    </row>
    <row r="108" spans="2:12" s="8" customFormat="1" ht="24.95" customHeight="1">
      <c r="B108" s="107"/>
      <c r="D108" s="108" t="s">
        <v>1613</v>
      </c>
      <c r="E108" s="109"/>
      <c r="F108" s="109"/>
      <c r="G108" s="109"/>
      <c r="H108" s="109"/>
      <c r="I108" s="109"/>
      <c r="J108" s="110">
        <f>J218</f>
        <v>0</v>
      </c>
      <c r="L108" s="107"/>
    </row>
    <row r="109" spans="2:12" s="8" customFormat="1" ht="24.95" customHeight="1">
      <c r="B109" s="107"/>
      <c r="D109" s="108" t="s">
        <v>2692</v>
      </c>
      <c r="E109" s="109"/>
      <c r="F109" s="109"/>
      <c r="G109" s="109"/>
      <c r="H109" s="109"/>
      <c r="I109" s="109"/>
      <c r="J109" s="110">
        <f>J220</f>
        <v>0</v>
      </c>
      <c r="L109" s="107"/>
    </row>
    <row r="110" spans="2:12" s="1" customFormat="1" ht="21.75" customHeight="1">
      <c r="B110" s="25"/>
      <c r="L110" s="25"/>
    </row>
    <row r="111" spans="2:12" s="1" customFormat="1" ht="6.95" customHeight="1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25"/>
    </row>
    <row r="115" spans="2:20" s="1" customFormat="1" ht="6.95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25"/>
    </row>
    <row r="116" spans="2:20" s="1" customFormat="1" ht="24.95" customHeight="1">
      <c r="B116" s="25"/>
      <c r="C116" s="17" t="s">
        <v>164</v>
      </c>
      <c r="L116" s="25"/>
    </row>
    <row r="117" spans="2:20" s="1" customFormat="1" ht="6.95" customHeight="1">
      <c r="B117" s="25"/>
      <c r="L117" s="25"/>
    </row>
    <row r="118" spans="2:20" s="1" customFormat="1" ht="12" customHeight="1">
      <c r="B118" s="25"/>
      <c r="C118" s="22" t="s">
        <v>13</v>
      </c>
      <c r="L118" s="25"/>
    </row>
    <row r="119" spans="2:20" s="1" customFormat="1" ht="26.25" customHeight="1">
      <c r="B119" s="25"/>
      <c r="E119" s="219" t="str">
        <f>E7</f>
        <v>SOŠ Hnúšťa, vybudovanie tréningového centra v Rimavskej Sobote-úprava3</v>
      </c>
      <c r="F119" s="220"/>
      <c r="G119" s="220"/>
      <c r="H119" s="220"/>
      <c r="L119" s="25"/>
    </row>
    <row r="120" spans="2:20" s="1" customFormat="1" ht="12" customHeight="1">
      <c r="B120" s="25"/>
      <c r="C120" s="22" t="s">
        <v>133</v>
      </c>
      <c r="L120" s="25"/>
    </row>
    <row r="121" spans="2:20" s="1" customFormat="1" ht="16.5" customHeight="1">
      <c r="B121" s="25"/>
      <c r="E121" s="182" t="str">
        <f>E9</f>
        <v>04 - Prípojka vody</v>
      </c>
      <c r="F121" s="218"/>
      <c r="G121" s="218"/>
      <c r="H121" s="218"/>
      <c r="L121" s="25"/>
    </row>
    <row r="122" spans="2:20" s="1" customFormat="1" ht="6.95" customHeight="1">
      <c r="B122" s="25"/>
      <c r="L122" s="25"/>
    </row>
    <row r="123" spans="2:20" s="1" customFormat="1" ht="12" customHeight="1">
      <c r="B123" s="25"/>
      <c r="C123" s="22" t="s">
        <v>17</v>
      </c>
      <c r="F123" s="20" t="str">
        <f>F12</f>
        <v>Rimavská Sobota</v>
      </c>
      <c r="I123" s="22" t="s">
        <v>19</v>
      </c>
      <c r="J123" s="48" t="str">
        <f>IF(J12="","",J12)</f>
        <v>14. 11. 2025</v>
      </c>
      <c r="L123" s="25"/>
    </row>
    <row r="124" spans="2:20" s="1" customFormat="1" ht="6.95" customHeight="1">
      <c r="B124" s="25"/>
      <c r="L124" s="25"/>
    </row>
    <row r="125" spans="2:20" s="1" customFormat="1" ht="15.2" customHeight="1">
      <c r="B125" s="25"/>
      <c r="C125" s="22" t="s">
        <v>21</v>
      </c>
      <c r="F125" s="20" t="str">
        <f>E15</f>
        <v xml:space="preserve"> </v>
      </c>
      <c r="I125" s="22" t="s">
        <v>26</v>
      </c>
      <c r="J125" s="23" t="str">
        <f>E21</f>
        <v xml:space="preserve"> </v>
      </c>
      <c r="L125" s="25"/>
    </row>
    <row r="126" spans="2:20" s="1" customFormat="1" ht="15.2" customHeight="1">
      <c r="B126" s="25"/>
      <c r="C126" s="22" t="s">
        <v>25</v>
      </c>
      <c r="F126" s="20" t="str">
        <f>IF(E18="","",E18)</f>
        <v xml:space="preserve"> </v>
      </c>
      <c r="I126" s="22" t="s">
        <v>28</v>
      </c>
      <c r="J126" s="23" t="str">
        <f>E24</f>
        <v xml:space="preserve"> </v>
      </c>
      <c r="L126" s="25"/>
    </row>
    <row r="127" spans="2:20" s="1" customFormat="1" ht="10.35" customHeight="1">
      <c r="B127" s="25"/>
      <c r="L127" s="25"/>
    </row>
    <row r="128" spans="2:20" s="10" customFormat="1" ht="29.25" customHeight="1">
      <c r="B128" s="115"/>
      <c r="C128" s="116" t="s">
        <v>165</v>
      </c>
      <c r="D128" s="117" t="s">
        <v>55</v>
      </c>
      <c r="E128" s="117" t="s">
        <v>51</v>
      </c>
      <c r="F128" s="117" t="s">
        <v>52</v>
      </c>
      <c r="G128" s="117" t="s">
        <v>166</v>
      </c>
      <c r="H128" s="117" t="s">
        <v>167</v>
      </c>
      <c r="I128" s="117" t="s">
        <v>168</v>
      </c>
      <c r="J128" s="118" t="s">
        <v>139</v>
      </c>
      <c r="K128" s="119" t="s">
        <v>169</v>
      </c>
      <c r="L128" s="115"/>
      <c r="M128" s="55" t="s">
        <v>1</v>
      </c>
      <c r="N128" s="56" t="s">
        <v>34</v>
      </c>
      <c r="O128" s="56" t="s">
        <v>170</v>
      </c>
      <c r="P128" s="56" t="s">
        <v>171</v>
      </c>
      <c r="Q128" s="56" t="s">
        <v>172</v>
      </c>
      <c r="R128" s="56" t="s">
        <v>173</v>
      </c>
      <c r="S128" s="56" t="s">
        <v>174</v>
      </c>
      <c r="T128" s="57" t="s">
        <v>175</v>
      </c>
    </row>
    <row r="129" spans="2:65" s="1" customFormat="1" ht="22.9" customHeight="1">
      <c r="B129" s="25"/>
      <c r="C129" s="60" t="s">
        <v>140</v>
      </c>
      <c r="J129" s="120">
        <f>BK129</f>
        <v>0</v>
      </c>
      <c r="L129" s="25"/>
      <c r="M129" s="58"/>
      <c r="N129" s="49"/>
      <c r="O129" s="49"/>
      <c r="P129" s="121">
        <f>P130+P198+P213+P218+P220</f>
        <v>0</v>
      </c>
      <c r="Q129" s="49"/>
      <c r="R129" s="121">
        <f>R130+R198+R213+R218+R220</f>
        <v>0</v>
      </c>
      <c r="S129" s="49"/>
      <c r="T129" s="122">
        <f>T130+T198+T213+T218+T220</f>
        <v>0</v>
      </c>
      <c r="AT129" s="13" t="s">
        <v>69</v>
      </c>
      <c r="AU129" s="13" t="s">
        <v>141</v>
      </c>
      <c r="BK129" s="123">
        <f>BK130+BK198+BK213+BK218+BK220</f>
        <v>0</v>
      </c>
    </row>
    <row r="130" spans="2:65" s="11" customFormat="1" ht="25.9" customHeight="1">
      <c r="B130" s="124"/>
      <c r="D130" s="125" t="s">
        <v>69</v>
      </c>
      <c r="E130" s="126" t="s">
        <v>176</v>
      </c>
      <c r="F130" s="126" t="s">
        <v>177</v>
      </c>
      <c r="J130" s="127">
        <f>BK130</f>
        <v>0</v>
      </c>
      <c r="L130" s="124"/>
      <c r="M130" s="128"/>
      <c r="P130" s="129">
        <f>P131+P162+P164+P170+P172+P190</f>
        <v>0</v>
      </c>
      <c r="R130" s="129">
        <f>R131+R162+R164+R170+R172+R190</f>
        <v>0</v>
      </c>
      <c r="T130" s="130">
        <f>T131+T162+T164+T170+T172+T190</f>
        <v>0</v>
      </c>
      <c r="AR130" s="125" t="s">
        <v>77</v>
      </c>
      <c r="AT130" s="131" t="s">
        <v>69</v>
      </c>
      <c r="AU130" s="131" t="s">
        <v>70</v>
      </c>
      <c r="AY130" s="125" t="s">
        <v>178</v>
      </c>
      <c r="BK130" s="132">
        <f>BK131+BK162+BK164+BK170+BK172+BK190</f>
        <v>0</v>
      </c>
    </row>
    <row r="131" spans="2:65" s="11" customFormat="1" ht="22.9" customHeight="1">
      <c r="B131" s="124"/>
      <c r="D131" s="125" t="s">
        <v>69</v>
      </c>
      <c r="E131" s="133" t="s">
        <v>77</v>
      </c>
      <c r="F131" s="133" t="s">
        <v>179</v>
      </c>
      <c r="J131" s="134">
        <f>BK131</f>
        <v>0</v>
      </c>
      <c r="L131" s="124"/>
      <c r="M131" s="128"/>
      <c r="P131" s="129">
        <f>SUM(P132:P161)</f>
        <v>0</v>
      </c>
      <c r="R131" s="129">
        <f>SUM(R132:R161)</f>
        <v>0</v>
      </c>
      <c r="T131" s="130">
        <f>SUM(T132:T161)</f>
        <v>0</v>
      </c>
      <c r="AR131" s="125" t="s">
        <v>77</v>
      </c>
      <c r="AT131" s="131" t="s">
        <v>69</v>
      </c>
      <c r="AU131" s="131" t="s">
        <v>77</v>
      </c>
      <c r="AY131" s="125" t="s">
        <v>178</v>
      </c>
      <c r="BK131" s="132">
        <f>SUM(BK132:BK161)</f>
        <v>0</v>
      </c>
    </row>
    <row r="132" spans="2:65" s="1" customFormat="1" ht="37.9" customHeight="1">
      <c r="B132" s="135"/>
      <c r="C132" s="136" t="s">
        <v>77</v>
      </c>
      <c r="D132" s="136" t="s">
        <v>180</v>
      </c>
      <c r="E132" s="137" t="s">
        <v>2693</v>
      </c>
      <c r="F132" s="138" t="s">
        <v>2694</v>
      </c>
      <c r="G132" s="139" t="s">
        <v>216</v>
      </c>
      <c r="H132" s="140">
        <v>187.62</v>
      </c>
      <c r="I132" s="141"/>
      <c r="J132" s="141">
        <f t="shared" ref="J132:J161" si="0">ROUND(I132*H132,2)</f>
        <v>0</v>
      </c>
      <c r="K132" s="142"/>
      <c r="L132" s="25"/>
      <c r="M132" s="143" t="s">
        <v>1</v>
      </c>
      <c r="N132" s="144" t="s">
        <v>36</v>
      </c>
      <c r="O132" s="145">
        <v>0</v>
      </c>
      <c r="P132" s="145">
        <f t="shared" ref="P132:P161" si="1">O132*H132</f>
        <v>0</v>
      </c>
      <c r="Q132" s="145">
        <v>0</v>
      </c>
      <c r="R132" s="145">
        <f t="shared" ref="R132:R161" si="2">Q132*H132</f>
        <v>0</v>
      </c>
      <c r="S132" s="145">
        <v>0</v>
      </c>
      <c r="T132" s="146">
        <f t="shared" ref="T132:T161" si="3">S132*H132</f>
        <v>0</v>
      </c>
      <c r="AR132" s="147" t="s">
        <v>184</v>
      </c>
      <c r="AT132" s="147" t="s">
        <v>180</v>
      </c>
      <c r="AU132" s="147" t="s">
        <v>83</v>
      </c>
      <c r="AY132" s="13" t="s">
        <v>178</v>
      </c>
      <c r="BE132" s="148">
        <f t="shared" ref="BE132:BE161" si="4">IF(N132="základná",J132,0)</f>
        <v>0</v>
      </c>
      <c r="BF132" s="148">
        <f t="shared" ref="BF132:BF161" si="5">IF(N132="znížená",J132,0)</f>
        <v>0</v>
      </c>
      <c r="BG132" s="148">
        <f t="shared" ref="BG132:BG161" si="6">IF(N132="zákl. prenesená",J132,0)</f>
        <v>0</v>
      </c>
      <c r="BH132" s="148">
        <f t="shared" ref="BH132:BH161" si="7">IF(N132="zníž. prenesená",J132,0)</f>
        <v>0</v>
      </c>
      <c r="BI132" s="148">
        <f t="shared" ref="BI132:BI161" si="8">IF(N132="nulová",J132,0)</f>
        <v>0</v>
      </c>
      <c r="BJ132" s="13" t="s">
        <v>83</v>
      </c>
      <c r="BK132" s="148">
        <f t="shared" ref="BK132:BK161" si="9">ROUND(I132*H132,2)</f>
        <v>0</v>
      </c>
      <c r="BL132" s="13" t="s">
        <v>184</v>
      </c>
      <c r="BM132" s="147" t="s">
        <v>83</v>
      </c>
    </row>
    <row r="133" spans="2:65" s="1" customFormat="1" ht="33" customHeight="1">
      <c r="B133" s="135"/>
      <c r="C133" s="136" t="s">
        <v>83</v>
      </c>
      <c r="D133" s="136" t="s">
        <v>180</v>
      </c>
      <c r="E133" s="137" t="s">
        <v>2695</v>
      </c>
      <c r="F133" s="138" t="s">
        <v>2696</v>
      </c>
      <c r="G133" s="139" t="s">
        <v>216</v>
      </c>
      <c r="H133" s="140">
        <v>42.22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184</v>
      </c>
      <c r="AT133" s="147" t="s">
        <v>180</v>
      </c>
      <c r="AU133" s="147" t="s">
        <v>83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184</v>
      </c>
      <c r="BM133" s="147" t="s">
        <v>184</v>
      </c>
    </row>
    <row r="134" spans="2:65" s="1" customFormat="1" ht="24.2" customHeight="1">
      <c r="B134" s="135"/>
      <c r="C134" s="136" t="s">
        <v>189</v>
      </c>
      <c r="D134" s="136" t="s">
        <v>180</v>
      </c>
      <c r="E134" s="137" t="s">
        <v>2697</v>
      </c>
      <c r="F134" s="138" t="s">
        <v>2698</v>
      </c>
      <c r="G134" s="139" t="s">
        <v>329</v>
      </c>
      <c r="H134" s="140">
        <v>10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184</v>
      </c>
      <c r="AT134" s="147" t="s">
        <v>180</v>
      </c>
      <c r="AU134" s="147" t="s">
        <v>83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184</v>
      </c>
      <c r="BM134" s="147" t="s">
        <v>200</v>
      </c>
    </row>
    <row r="135" spans="2:65" s="1" customFormat="1" ht="33" customHeight="1">
      <c r="B135" s="135"/>
      <c r="C135" s="136" t="s">
        <v>184</v>
      </c>
      <c r="D135" s="136" t="s">
        <v>180</v>
      </c>
      <c r="E135" s="137" t="s">
        <v>2699</v>
      </c>
      <c r="F135" s="138" t="s">
        <v>2700</v>
      </c>
      <c r="G135" s="139" t="s">
        <v>183</v>
      </c>
      <c r="H135" s="140">
        <v>37.524000000000001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184</v>
      </c>
      <c r="AT135" s="147" t="s">
        <v>180</v>
      </c>
      <c r="AU135" s="147" t="s">
        <v>83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184</v>
      </c>
      <c r="BM135" s="147" t="s">
        <v>208</v>
      </c>
    </row>
    <row r="136" spans="2:65" s="1" customFormat="1" ht="16.5" customHeight="1">
      <c r="B136" s="135"/>
      <c r="C136" s="136" t="s">
        <v>196</v>
      </c>
      <c r="D136" s="136" t="s">
        <v>180</v>
      </c>
      <c r="E136" s="137" t="s">
        <v>2701</v>
      </c>
      <c r="F136" s="138" t="s">
        <v>2702</v>
      </c>
      <c r="G136" s="139" t="s">
        <v>183</v>
      </c>
      <c r="H136" s="140">
        <v>14.435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36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184</v>
      </c>
      <c r="AT136" s="147" t="s">
        <v>180</v>
      </c>
      <c r="AU136" s="147" t="s">
        <v>83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184</v>
      </c>
      <c r="BM136" s="147" t="s">
        <v>218</v>
      </c>
    </row>
    <row r="137" spans="2:65" s="1" customFormat="1" ht="24.2" customHeight="1">
      <c r="B137" s="135"/>
      <c r="C137" s="136" t="s">
        <v>200</v>
      </c>
      <c r="D137" s="136" t="s">
        <v>180</v>
      </c>
      <c r="E137" s="137" t="s">
        <v>2703</v>
      </c>
      <c r="F137" s="138" t="s">
        <v>2704</v>
      </c>
      <c r="G137" s="139" t="s">
        <v>183</v>
      </c>
      <c r="H137" s="140">
        <v>4.3310000000000004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184</v>
      </c>
      <c r="AT137" s="147" t="s">
        <v>180</v>
      </c>
      <c r="AU137" s="147" t="s">
        <v>83</v>
      </c>
      <c r="AY137" s="13" t="s">
        <v>178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83</v>
      </c>
      <c r="BK137" s="148">
        <f t="shared" si="9"/>
        <v>0</v>
      </c>
      <c r="BL137" s="13" t="s">
        <v>184</v>
      </c>
      <c r="BM137" s="147" t="s">
        <v>226</v>
      </c>
    </row>
    <row r="138" spans="2:65" s="1" customFormat="1" ht="24.2" customHeight="1">
      <c r="B138" s="135"/>
      <c r="C138" s="136" t="s">
        <v>204</v>
      </c>
      <c r="D138" s="136" t="s">
        <v>180</v>
      </c>
      <c r="E138" s="137" t="s">
        <v>2606</v>
      </c>
      <c r="F138" s="138" t="s">
        <v>2607</v>
      </c>
      <c r="G138" s="139" t="s">
        <v>183</v>
      </c>
      <c r="H138" s="140">
        <v>4.3879999999999999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184</v>
      </c>
      <c r="AT138" s="147" t="s">
        <v>180</v>
      </c>
      <c r="AU138" s="147" t="s">
        <v>83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184</v>
      </c>
      <c r="BM138" s="147" t="s">
        <v>234</v>
      </c>
    </row>
    <row r="139" spans="2:65" s="1" customFormat="1" ht="24.2" customHeight="1">
      <c r="B139" s="135"/>
      <c r="C139" s="136" t="s">
        <v>208</v>
      </c>
      <c r="D139" s="136" t="s">
        <v>180</v>
      </c>
      <c r="E139" s="137" t="s">
        <v>2609</v>
      </c>
      <c r="F139" s="138" t="s">
        <v>2610</v>
      </c>
      <c r="G139" s="139" t="s">
        <v>183</v>
      </c>
      <c r="H139" s="140">
        <v>1.3160000000000001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184</v>
      </c>
      <c r="AT139" s="147" t="s">
        <v>180</v>
      </c>
      <c r="AU139" s="147" t="s">
        <v>83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184</v>
      </c>
      <c r="BM139" s="147" t="s">
        <v>242</v>
      </c>
    </row>
    <row r="140" spans="2:65" s="1" customFormat="1" ht="24.2" customHeight="1">
      <c r="B140" s="135"/>
      <c r="C140" s="136" t="s">
        <v>213</v>
      </c>
      <c r="D140" s="136" t="s">
        <v>180</v>
      </c>
      <c r="E140" s="137" t="s">
        <v>1265</v>
      </c>
      <c r="F140" s="138" t="s">
        <v>1266</v>
      </c>
      <c r="G140" s="139" t="s">
        <v>183</v>
      </c>
      <c r="H140" s="140">
        <v>352.75400000000002</v>
      </c>
      <c r="I140" s="141"/>
      <c r="J140" s="141">
        <f t="shared" si="0"/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184</v>
      </c>
      <c r="AT140" s="147" t="s">
        <v>180</v>
      </c>
      <c r="AU140" s="147" t="s">
        <v>83</v>
      </c>
      <c r="AY140" s="13" t="s">
        <v>178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83</v>
      </c>
      <c r="BK140" s="148">
        <f t="shared" si="9"/>
        <v>0</v>
      </c>
      <c r="BL140" s="13" t="s">
        <v>184</v>
      </c>
      <c r="BM140" s="147" t="s">
        <v>250</v>
      </c>
    </row>
    <row r="141" spans="2:65" s="1" customFormat="1" ht="37.9" customHeight="1">
      <c r="B141" s="135"/>
      <c r="C141" s="136" t="s">
        <v>218</v>
      </c>
      <c r="D141" s="136" t="s">
        <v>180</v>
      </c>
      <c r="E141" s="137" t="s">
        <v>197</v>
      </c>
      <c r="F141" s="138" t="s">
        <v>198</v>
      </c>
      <c r="G141" s="139" t="s">
        <v>183</v>
      </c>
      <c r="H141" s="140">
        <v>105.82599999999999</v>
      </c>
      <c r="I141" s="141"/>
      <c r="J141" s="141">
        <f t="shared" si="0"/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184</v>
      </c>
      <c r="AT141" s="147" t="s">
        <v>180</v>
      </c>
      <c r="AU141" s="147" t="s">
        <v>83</v>
      </c>
      <c r="AY141" s="13" t="s">
        <v>178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83</v>
      </c>
      <c r="BK141" s="148">
        <f t="shared" si="9"/>
        <v>0</v>
      </c>
      <c r="BL141" s="13" t="s">
        <v>184</v>
      </c>
      <c r="BM141" s="147" t="s">
        <v>259</v>
      </c>
    </row>
    <row r="142" spans="2:65" s="1" customFormat="1" ht="24.2" customHeight="1">
      <c r="B142" s="135"/>
      <c r="C142" s="136" t="s">
        <v>222</v>
      </c>
      <c r="D142" s="136" t="s">
        <v>180</v>
      </c>
      <c r="E142" s="137" t="s">
        <v>2705</v>
      </c>
      <c r="F142" s="138" t="s">
        <v>2706</v>
      </c>
      <c r="G142" s="139" t="s">
        <v>216</v>
      </c>
      <c r="H142" s="140">
        <v>705.50699999999995</v>
      </c>
      <c r="I142" s="141"/>
      <c r="J142" s="141">
        <f t="shared" si="0"/>
        <v>0</v>
      </c>
      <c r="K142" s="142"/>
      <c r="L142" s="25"/>
      <c r="M142" s="143" t="s">
        <v>1</v>
      </c>
      <c r="N142" s="144" t="s">
        <v>36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184</v>
      </c>
      <c r="AT142" s="147" t="s">
        <v>180</v>
      </c>
      <c r="AU142" s="147" t="s">
        <v>83</v>
      </c>
      <c r="AY142" s="13" t="s">
        <v>178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83</v>
      </c>
      <c r="BK142" s="148">
        <f t="shared" si="9"/>
        <v>0</v>
      </c>
      <c r="BL142" s="13" t="s">
        <v>184</v>
      </c>
      <c r="BM142" s="147" t="s">
        <v>268</v>
      </c>
    </row>
    <row r="143" spans="2:65" s="1" customFormat="1" ht="24.2" customHeight="1">
      <c r="B143" s="135"/>
      <c r="C143" s="136" t="s">
        <v>226</v>
      </c>
      <c r="D143" s="136" t="s">
        <v>180</v>
      </c>
      <c r="E143" s="137" t="s">
        <v>2707</v>
      </c>
      <c r="F143" s="138" t="s">
        <v>2708</v>
      </c>
      <c r="G143" s="139" t="s">
        <v>216</v>
      </c>
      <c r="H143" s="140">
        <v>705.50699999999995</v>
      </c>
      <c r="I143" s="141"/>
      <c r="J143" s="141">
        <f t="shared" si="0"/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184</v>
      </c>
      <c r="AT143" s="147" t="s">
        <v>180</v>
      </c>
      <c r="AU143" s="147" t="s">
        <v>83</v>
      </c>
      <c r="AY143" s="13" t="s">
        <v>178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83</v>
      </c>
      <c r="BK143" s="148">
        <f t="shared" si="9"/>
        <v>0</v>
      </c>
      <c r="BL143" s="13" t="s">
        <v>184</v>
      </c>
      <c r="BM143" s="147" t="s">
        <v>275</v>
      </c>
    </row>
    <row r="144" spans="2:65" s="1" customFormat="1" ht="24.2" customHeight="1">
      <c r="B144" s="135"/>
      <c r="C144" s="136" t="s">
        <v>230</v>
      </c>
      <c r="D144" s="136" t="s">
        <v>180</v>
      </c>
      <c r="E144" s="137" t="s">
        <v>2709</v>
      </c>
      <c r="F144" s="138" t="s">
        <v>2710</v>
      </c>
      <c r="G144" s="139" t="s">
        <v>216</v>
      </c>
      <c r="H144" s="140">
        <v>35.752000000000002</v>
      </c>
      <c r="I144" s="141"/>
      <c r="J144" s="141">
        <f t="shared" si="0"/>
        <v>0</v>
      </c>
      <c r="K144" s="142"/>
      <c r="L144" s="25"/>
      <c r="M144" s="143" t="s">
        <v>1</v>
      </c>
      <c r="N144" s="144" t="s">
        <v>36</v>
      </c>
      <c r="O144" s="145">
        <v>0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184</v>
      </c>
      <c r="AT144" s="147" t="s">
        <v>180</v>
      </c>
      <c r="AU144" s="147" t="s">
        <v>83</v>
      </c>
      <c r="AY144" s="13" t="s">
        <v>178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83</v>
      </c>
      <c r="BK144" s="148">
        <f t="shared" si="9"/>
        <v>0</v>
      </c>
      <c r="BL144" s="13" t="s">
        <v>184</v>
      </c>
      <c r="BM144" s="147" t="s">
        <v>283</v>
      </c>
    </row>
    <row r="145" spans="2:65" s="1" customFormat="1" ht="21.75" customHeight="1">
      <c r="B145" s="135"/>
      <c r="C145" s="136" t="s">
        <v>234</v>
      </c>
      <c r="D145" s="136" t="s">
        <v>180</v>
      </c>
      <c r="E145" s="137" t="s">
        <v>2711</v>
      </c>
      <c r="F145" s="138" t="s">
        <v>2712</v>
      </c>
      <c r="G145" s="139" t="s">
        <v>216</v>
      </c>
      <c r="H145" s="140">
        <v>35.752000000000002</v>
      </c>
      <c r="I145" s="141"/>
      <c r="J145" s="141">
        <f t="shared" si="0"/>
        <v>0</v>
      </c>
      <c r="K145" s="142"/>
      <c r="L145" s="25"/>
      <c r="M145" s="143" t="s">
        <v>1</v>
      </c>
      <c r="N145" s="144" t="s">
        <v>36</v>
      </c>
      <c r="O145" s="145">
        <v>0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184</v>
      </c>
      <c r="AT145" s="147" t="s">
        <v>180</v>
      </c>
      <c r="AU145" s="147" t="s">
        <v>83</v>
      </c>
      <c r="AY145" s="13" t="s">
        <v>178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83</v>
      </c>
      <c r="BK145" s="148">
        <f t="shared" si="9"/>
        <v>0</v>
      </c>
      <c r="BL145" s="13" t="s">
        <v>184</v>
      </c>
      <c r="BM145" s="147" t="s">
        <v>293</v>
      </c>
    </row>
    <row r="146" spans="2:65" s="1" customFormat="1" ht="24.2" customHeight="1">
      <c r="B146" s="135"/>
      <c r="C146" s="136" t="s">
        <v>238</v>
      </c>
      <c r="D146" s="136" t="s">
        <v>180</v>
      </c>
      <c r="E146" s="137" t="s">
        <v>2713</v>
      </c>
      <c r="F146" s="138" t="s">
        <v>2714</v>
      </c>
      <c r="G146" s="139" t="s">
        <v>183</v>
      </c>
      <c r="H146" s="140">
        <v>18.823</v>
      </c>
      <c r="I146" s="141"/>
      <c r="J146" s="141">
        <f t="shared" si="0"/>
        <v>0</v>
      </c>
      <c r="K146" s="142"/>
      <c r="L146" s="25"/>
      <c r="M146" s="143" t="s">
        <v>1</v>
      </c>
      <c r="N146" s="144" t="s">
        <v>36</v>
      </c>
      <c r="O146" s="145">
        <v>0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184</v>
      </c>
      <c r="AT146" s="147" t="s">
        <v>180</v>
      </c>
      <c r="AU146" s="147" t="s">
        <v>83</v>
      </c>
      <c r="AY146" s="13" t="s">
        <v>178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83</v>
      </c>
      <c r="BK146" s="148">
        <f t="shared" si="9"/>
        <v>0</v>
      </c>
      <c r="BL146" s="13" t="s">
        <v>184</v>
      </c>
      <c r="BM146" s="147" t="s">
        <v>301</v>
      </c>
    </row>
    <row r="147" spans="2:65" s="1" customFormat="1" ht="24.2" customHeight="1">
      <c r="B147" s="135"/>
      <c r="C147" s="136" t="s">
        <v>242</v>
      </c>
      <c r="D147" s="136" t="s">
        <v>180</v>
      </c>
      <c r="E147" s="137" t="s">
        <v>2715</v>
      </c>
      <c r="F147" s="138" t="s">
        <v>2716</v>
      </c>
      <c r="G147" s="139" t="s">
        <v>183</v>
      </c>
      <c r="H147" s="140">
        <v>18.823</v>
      </c>
      <c r="I147" s="141"/>
      <c r="J147" s="141">
        <f t="shared" si="0"/>
        <v>0</v>
      </c>
      <c r="K147" s="142"/>
      <c r="L147" s="25"/>
      <c r="M147" s="143" t="s">
        <v>1</v>
      </c>
      <c r="N147" s="144" t="s">
        <v>36</v>
      </c>
      <c r="O147" s="145">
        <v>0</v>
      </c>
      <c r="P147" s="145">
        <f t="shared" si="1"/>
        <v>0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184</v>
      </c>
      <c r="AT147" s="147" t="s">
        <v>180</v>
      </c>
      <c r="AU147" s="147" t="s">
        <v>83</v>
      </c>
      <c r="AY147" s="13" t="s">
        <v>178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83</v>
      </c>
      <c r="BK147" s="148">
        <f t="shared" si="9"/>
        <v>0</v>
      </c>
      <c r="BL147" s="13" t="s">
        <v>184</v>
      </c>
      <c r="BM147" s="147" t="s">
        <v>309</v>
      </c>
    </row>
    <row r="148" spans="2:65" s="1" customFormat="1" ht="24.2" customHeight="1">
      <c r="B148" s="135"/>
      <c r="C148" s="136" t="s">
        <v>246</v>
      </c>
      <c r="D148" s="136" t="s">
        <v>180</v>
      </c>
      <c r="E148" s="137" t="s">
        <v>2717</v>
      </c>
      <c r="F148" s="138" t="s">
        <v>2718</v>
      </c>
      <c r="G148" s="139" t="s">
        <v>183</v>
      </c>
      <c r="H148" s="140">
        <v>4.3879999999999999</v>
      </c>
      <c r="I148" s="141"/>
      <c r="J148" s="141">
        <f t="shared" si="0"/>
        <v>0</v>
      </c>
      <c r="K148" s="142"/>
      <c r="L148" s="25"/>
      <c r="M148" s="143" t="s">
        <v>1</v>
      </c>
      <c r="N148" s="144" t="s">
        <v>36</v>
      </c>
      <c r="O148" s="145">
        <v>0</v>
      </c>
      <c r="P148" s="145">
        <f t="shared" si="1"/>
        <v>0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184</v>
      </c>
      <c r="AT148" s="147" t="s">
        <v>180</v>
      </c>
      <c r="AU148" s="147" t="s">
        <v>83</v>
      </c>
      <c r="AY148" s="13" t="s">
        <v>178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83</v>
      </c>
      <c r="BK148" s="148">
        <f t="shared" si="9"/>
        <v>0</v>
      </c>
      <c r="BL148" s="13" t="s">
        <v>184</v>
      </c>
      <c r="BM148" s="147" t="s">
        <v>317</v>
      </c>
    </row>
    <row r="149" spans="2:65" s="1" customFormat="1" ht="24.2" customHeight="1">
      <c r="B149" s="135"/>
      <c r="C149" s="136" t="s">
        <v>250</v>
      </c>
      <c r="D149" s="136" t="s">
        <v>180</v>
      </c>
      <c r="E149" s="137" t="s">
        <v>1267</v>
      </c>
      <c r="F149" s="138" t="s">
        <v>1268</v>
      </c>
      <c r="G149" s="139" t="s">
        <v>183</v>
      </c>
      <c r="H149" s="140">
        <v>371.577</v>
      </c>
      <c r="I149" s="141"/>
      <c r="J149" s="141">
        <f t="shared" si="0"/>
        <v>0</v>
      </c>
      <c r="K149" s="142"/>
      <c r="L149" s="25"/>
      <c r="M149" s="143" t="s">
        <v>1</v>
      </c>
      <c r="N149" s="144" t="s">
        <v>36</v>
      </c>
      <c r="O149" s="145">
        <v>0</v>
      </c>
      <c r="P149" s="145">
        <f t="shared" si="1"/>
        <v>0</v>
      </c>
      <c r="Q149" s="145">
        <v>0</v>
      </c>
      <c r="R149" s="145">
        <f t="shared" si="2"/>
        <v>0</v>
      </c>
      <c r="S149" s="145">
        <v>0</v>
      </c>
      <c r="T149" s="146">
        <f t="shared" si="3"/>
        <v>0</v>
      </c>
      <c r="AR149" s="147" t="s">
        <v>184</v>
      </c>
      <c r="AT149" s="147" t="s">
        <v>180</v>
      </c>
      <c r="AU149" s="147" t="s">
        <v>83</v>
      </c>
      <c r="AY149" s="13" t="s">
        <v>178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3" t="s">
        <v>83</v>
      </c>
      <c r="BK149" s="148">
        <f t="shared" si="9"/>
        <v>0</v>
      </c>
      <c r="BL149" s="13" t="s">
        <v>184</v>
      </c>
      <c r="BM149" s="147" t="s">
        <v>326</v>
      </c>
    </row>
    <row r="150" spans="2:65" s="1" customFormat="1" ht="37.9" customHeight="1">
      <c r="B150" s="135"/>
      <c r="C150" s="136" t="s">
        <v>254</v>
      </c>
      <c r="D150" s="136" t="s">
        <v>180</v>
      </c>
      <c r="E150" s="137" t="s">
        <v>1269</v>
      </c>
      <c r="F150" s="138" t="s">
        <v>1270</v>
      </c>
      <c r="G150" s="139" t="s">
        <v>183</v>
      </c>
      <c r="H150" s="140">
        <v>136.83199999999999</v>
      </c>
      <c r="I150" s="141"/>
      <c r="J150" s="141">
        <f t="shared" si="0"/>
        <v>0</v>
      </c>
      <c r="K150" s="142"/>
      <c r="L150" s="25"/>
      <c r="M150" s="143" t="s">
        <v>1</v>
      </c>
      <c r="N150" s="144" t="s">
        <v>36</v>
      </c>
      <c r="O150" s="145">
        <v>0</v>
      </c>
      <c r="P150" s="145">
        <f t="shared" si="1"/>
        <v>0</v>
      </c>
      <c r="Q150" s="145">
        <v>0</v>
      </c>
      <c r="R150" s="145">
        <f t="shared" si="2"/>
        <v>0</v>
      </c>
      <c r="S150" s="145">
        <v>0</v>
      </c>
      <c r="T150" s="146">
        <f t="shared" si="3"/>
        <v>0</v>
      </c>
      <c r="AR150" s="147" t="s">
        <v>184</v>
      </c>
      <c r="AT150" s="147" t="s">
        <v>180</v>
      </c>
      <c r="AU150" s="147" t="s">
        <v>83</v>
      </c>
      <c r="AY150" s="13" t="s">
        <v>178</v>
      </c>
      <c r="BE150" s="148">
        <f t="shared" si="4"/>
        <v>0</v>
      </c>
      <c r="BF150" s="148">
        <f t="shared" si="5"/>
        <v>0</v>
      </c>
      <c r="BG150" s="148">
        <f t="shared" si="6"/>
        <v>0</v>
      </c>
      <c r="BH150" s="148">
        <f t="shared" si="7"/>
        <v>0</v>
      </c>
      <c r="BI150" s="148">
        <f t="shared" si="8"/>
        <v>0</v>
      </c>
      <c r="BJ150" s="13" t="s">
        <v>83</v>
      </c>
      <c r="BK150" s="148">
        <f t="shared" si="9"/>
        <v>0</v>
      </c>
      <c r="BL150" s="13" t="s">
        <v>184</v>
      </c>
      <c r="BM150" s="147" t="s">
        <v>335</v>
      </c>
    </row>
    <row r="151" spans="2:65" s="1" customFormat="1" ht="44.25" customHeight="1">
      <c r="B151" s="135"/>
      <c r="C151" s="136" t="s">
        <v>259</v>
      </c>
      <c r="D151" s="136" t="s">
        <v>180</v>
      </c>
      <c r="E151" s="137" t="s">
        <v>1271</v>
      </c>
      <c r="F151" s="138" t="s">
        <v>1272</v>
      </c>
      <c r="G151" s="139" t="s">
        <v>183</v>
      </c>
      <c r="H151" s="140">
        <v>957.82399999999996</v>
      </c>
      <c r="I151" s="141"/>
      <c r="J151" s="141">
        <f t="shared" si="0"/>
        <v>0</v>
      </c>
      <c r="K151" s="142"/>
      <c r="L151" s="25"/>
      <c r="M151" s="143" t="s">
        <v>1</v>
      </c>
      <c r="N151" s="144" t="s">
        <v>36</v>
      </c>
      <c r="O151" s="145">
        <v>0</v>
      </c>
      <c r="P151" s="145">
        <f t="shared" si="1"/>
        <v>0</v>
      </c>
      <c r="Q151" s="145">
        <v>0</v>
      </c>
      <c r="R151" s="145">
        <f t="shared" si="2"/>
        <v>0</v>
      </c>
      <c r="S151" s="145">
        <v>0</v>
      </c>
      <c r="T151" s="146">
        <f t="shared" si="3"/>
        <v>0</v>
      </c>
      <c r="AR151" s="147" t="s">
        <v>184</v>
      </c>
      <c r="AT151" s="147" t="s">
        <v>180</v>
      </c>
      <c r="AU151" s="147" t="s">
        <v>83</v>
      </c>
      <c r="AY151" s="13" t="s">
        <v>178</v>
      </c>
      <c r="BE151" s="148">
        <f t="shared" si="4"/>
        <v>0</v>
      </c>
      <c r="BF151" s="148">
        <f t="shared" si="5"/>
        <v>0</v>
      </c>
      <c r="BG151" s="148">
        <f t="shared" si="6"/>
        <v>0</v>
      </c>
      <c r="BH151" s="148">
        <f t="shared" si="7"/>
        <v>0</v>
      </c>
      <c r="BI151" s="148">
        <f t="shared" si="8"/>
        <v>0</v>
      </c>
      <c r="BJ151" s="13" t="s">
        <v>83</v>
      </c>
      <c r="BK151" s="148">
        <f t="shared" si="9"/>
        <v>0</v>
      </c>
      <c r="BL151" s="13" t="s">
        <v>184</v>
      </c>
      <c r="BM151" s="147" t="s">
        <v>344</v>
      </c>
    </row>
    <row r="152" spans="2:65" s="1" customFormat="1" ht="24.2" customHeight="1">
      <c r="B152" s="135"/>
      <c r="C152" s="136" t="s">
        <v>264</v>
      </c>
      <c r="D152" s="136" t="s">
        <v>180</v>
      </c>
      <c r="E152" s="137" t="s">
        <v>1273</v>
      </c>
      <c r="F152" s="138" t="s">
        <v>1274</v>
      </c>
      <c r="G152" s="139" t="s">
        <v>183</v>
      </c>
      <c r="H152" s="140">
        <v>136.83199999999999</v>
      </c>
      <c r="I152" s="141"/>
      <c r="J152" s="141">
        <f t="shared" si="0"/>
        <v>0</v>
      </c>
      <c r="K152" s="142"/>
      <c r="L152" s="25"/>
      <c r="M152" s="143" t="s">
        <v>1</v>
      </c>
      <c r="N152" s="144" t="s">
        <v>36</v>
      </c>
      <c r="O152" s="145">
        <v>0</v>
      </c>
      <c r="P152" s="145">
        <f t="shared" si="1"/>
        <v>0</v>
      </c>
      <c r="Q152" s="145">
        <v>0</v>
      </c>
      <c r="R152" s="145">
        <f t="shared" si="2"/>
        <v>0</v>
      </c>
      <c r="S152" s="145">
        <v>0</v>
      </c>
      <c r="T152" s="146">
        <f t="shared" si="3"/>
        <v>0</v>
      </c>
      <c r="AR152" s="147" t="s">
        <v>184</v>
      </c>
      <c r="AT152" s="147" t="s">
        <v>180</v>
      </c>
      <c r="AU152" s="147" t="s">
        <v>83</v>
      </c>
      <c r="AY152" s="13" t="s">
        <v>178</v>
      </c>
      <c r="BE152" s="148">
        <f t="shared" si="4"/>
        <v>0</v>
      </c>
      <c r="BF152" s="148">
        <f t="shared" si="5"/>
        <v>0</v>
      </c>
      <c r="BG152" s="148">
        <f t="shared" si="6"/>
        <v>0</v>
      </c>
      <c r="BH152" s="148">
        <f t="shared" si="7"/>
        <v>0</v>
      </c>
      <c r="BI152" s="148">
        <f t="shared" si="8"/>
        <v>0</v>
      </c>
      <c r="BJ152" s="13" t="s">
        <v>83</v>
      </c>
      <c r="BK152" s="148">
        <f t="shared" si="9"/>
        <v>0</v>
      </c>
      <c r="BL152" s="13" t="s">
        <v>184</v>
      </c>
      <c r="BM152" s="147" t="s">
        <v>358</v>
      </c>
    </row>
    <row r="153" spans="2:65" s="1" customFormat="1" ht="21.75" customHeight="1">
      <c r="B153" s="135"/>
      <c r="C153" s="136" t="s">
        <v>268</v>
      </c>
      <c r="D153" s="136" t="s">
        <v>180</v>
      </c>
      <c r="E153" s="137" t="s">
        <v>1275</v>
      </c>
      <c r="F153" s="138" t="s">
        <v>1276</v>
      </c>
      <c r="G153" s="139" t="s">
        <v>183</v>
      </c>
      <c r="H153" s="140">
        <v>136.83199999999999</v>
      </c>
      <c r="I153" s="141"/>
      <c r="J153" s="141">
        <f t="shared" si="0"/>
        <v>0</v>
      </c>
      <c r="K153" s="142"/>
      <c r="L153" s="25"/>
      <c r="M153" s="143" t="s">
        <v>1</v>
      </c>
      <c r="N153" s="144" t="s">
        <v>36</v>
      </c>
      <c r="O153" s="145">
        <v>0</v>
      </c>
      <c r="P153" s="145">
        <f t="shared" si="1"/>
        <v>0</v>
      </c>
      <c r="Q153" s="145">
        <v>0</v>
      </c>
      <c r="R153" s="145">
        <f t="shared" si="2"/>
        <v>0</v>
      </c>
      <c r="S153" s="145">
        <v>0</v>
      </c>
      <c r="T153" s="146">
        <f t="shared" si="3"/>
        <v>0</v>
      </c>
      <c r="AR153" s="147" t="s">
        <v>184</v>
      </c>
      <c r="AT153" s="147" t="s">
        <v>180</v>
      </c>
      <c r="AU153" s="147" t="s">
        <v>83</v>
      </c>
      <c r="AY153" s="13" t="s">
        <v>178</v>
      </c>
      <c r="BE153" s="148">
        <f t="shared" si="4"/>
        <v>0</v>
      </c>
      <c r="BF153" s="148">
        <f t="shared" si="5"/>
        <v>0</v>
      </c>
      <c r="BG153" s="148">
        <f t="shared" si="6"/>
        <v>0</v>
      </c>
      <c r="BH153" s="148">
        <f t="shared" si="7"/>
        <v>0</v>
      </c>
      <c r="BI153" s="148">
        <f t="shared" si="8"/>
        <v>0</v>
      </c>
      <c r="BJ153" s="13" t="s">
        <v>83</v>
      </c>
      <c r="BK153" s="148">
        <f t="shared" si="9"/>
        <v>0</v>
      </c>
      <c r="BL153" s="13" t="s">
        <v>184</v>
      </c>
      <c r="BM153" s="147" t="s">
        <v>366</v>
      </c>
    </row>
    <row r="154" spans="2:65" s="1" customFormat="1" ht="24.2" customHeight="1">
      <c r="B154" s="135"/>
      <c r="C154" s="136" t="s">
        <v>7</v>
      </c>
      <c r="D154" s="136" t="s">
        <v>180</v>
      </c>
      <c r="E154" s="137" t="s">
        <v>1277</v>
      </c>
      <c r="F154" s="138" t="s">
        <v>1278</v>
      </c>
      <c r="G154" s="139" t="s">
        <v>257</v>
      </c>
      <c r="H154" s="140">
        <v>258.61200000000002</v>
      </c>
      <c r="I154" s="141"/>
      <c r="J154" s="141">
        <f t="shared" si="0"/>
        <v>0</v>
      </c>
      <c r="K154" s="142"/>
      <c r="L154" s="25"/>
      <c r="M154" s="143" t="s">
        <v>1</v>
      </c>
      <c r="N154" s="144" t="s">
        <v>36</v>
      </c>
      <c r="O154" s="145">
        <v>0</v>
      </c>
      <c r="P154" s="145">
        <f t="shared" si="1"/>
        <v>0</v>
      </c>
      <c r="Q154" s="145">
        <v>0</v>
      </c>
      <c r="R154" s="145">
        <f t="shared" si="2"/>
        <v>0</v>
      </c>
      <c r="S154" s="145">
        <v>0</v>
      </c>
      <c r="T154" s="146">
        <f t="shared" si="3"/>
        <v>0</v>
      </c>
      <c r="AR154" s="147" t="s">
        <v>184</v>
      </c>
      <c r="AT154" s="147" t="s">
        <v>180</v>
      </c>
      <c r="AU154" s="147" t="s">
        <v>83</v>
      </c>
      <c r="AY154" s="13" t="s">
        <v>178</v>
      </c>
      <c r="BE154" s="148">
        <f t="shared" si="4"/>
        <v>0</v>
      </c>
      <c r="BF154" s="148">
        <f t="shared" si="5"/>
        <v>0</v>
      </c>
      <c r="BG154" s="148">
        <f t="shared" si="6"/>
        <v>0</v>
      </c>
      <c r="BH154" s="148">
        <f t="shared" si="7"/>
        <v>0</v>
      </c>
      <c r="BI154" s="148">
        <f t="shared" si="8"/>
        <v>0</v>
      </c>
      <c r="BJ154" s="13" t="s">
        <v>83</v>
      </c>
      <c r="BK154" s="148">
        <f t="shared" si="9"/>
        <v>0</v>
      </c>
      <c r="BL154" s="13" t="s">
        <v>184</v>
      </c>
      <c r="BM154" s="147" t="s">
        <v>374</v>
      </c>
    </row>
    <row r="155" spans="2:65" s="1" customFormat="1" ht="33" customHeight="1">
      <c r="B155" s="135"/>
      <c r="C155" s="136" t="s">
        <v>275</v>
      </c>
      <c r="D155" s="136" t="s">
        <v>180</v>
      </c>
      <c r="E155" s="137" t="s">
        <v>1279</v>
      </c>
      <c r="F155" s="138" t="s">
        <v>1280</v>
      </c>
      <c r="G155" s="139" t="s">
        <v>183</v>
      </c>
      <c r="H155" s="140">
        <v>260.82799999999997</v>
      </c>
      <c r="I155" s="141"/>
      <c r="J155" s="141">
        <f t="shared" si="0"/>
        <v>0</v>
      </c>
      <c r="K155" s="142"/>
      <c r="L155" s="25"/>
      <c r="M155" s="143" t="s">
        <v>1</v>
      </c>
      <c r="N155" s="144" t="s">
        <v>36</v>
      </c>
      <c r="O155" s="145">
        <v>0</v>
      </c>
      <c r="P155" s="145">
        <f t="shared" si="1"/>
        <v>0</v>
      </c>
      <c r="Q155" s="145">
        <v>0</v>
      </c>
      <c r="R155" s="145">
        <f t="shared" si="2"/>
        <v>0</v>
      </c>
      <c r="S155" s="145">
        <v>0</v>
      </c>
      <c r="T155" s="146">
        <f t="shared" si="3"/>
        <v>0</v>
      </c>
      <c r="AR155" s="147" t="s">
        <v>184</v>
      </c>
      <c r="AT155" s="147" t="s">
        <v>180</v>
      </c>
      <c r="AU155" s="147" t="s">
        <v>83</v>
      </c>
      <c r="AY155" s="13" t="s">
        <v>178</v>
      </c>
      <c r="BE155" s="148">
        <f t="shared" si="4"/>
        <v>0</v>
      </c>
      <c r="BF155" s="148">
        <f t="shared" si="5"/>
        <v>0</v>
      </c>
      <c r="BG155" s="148">
        <f t="shared" si="6"/>
        <v>0</v>
      </c>
      <c r="BH155" s="148">
        <f t="shared" si="7"/>
        <v>0</v>
      </c>
      <c r="BI155" s="148">
        <f t="shared" si="8"/>
        <v>0</v>
      </c>
      <c r="BJ155" s="13" t="s">
        <v>83</v>
      </c>
      <c r="BK155" s="148">
        <f t="shared" si="9"/>
        <v>0</v>
      </c>
      <c r="BL155" s="13" t="s">
        <v>184</v>
      </c>
      <c r="BM155" s="147" t="s">
        <v>385</v>
      </c>
    </row>
    <row r="156" spans="2:65" s="1" customFormat="1" ht="16.5" customHeight="1">
      <c r="B156" s="135"/>
      <c r="C156" s="149" t="s">
        <v>279</v>
      </c>
      <c r="D156" s="149" t="s">
        <v>318</v>
      </c>
      <c r="E156" s="150" t="s">
        <v>2719</v>
      </c>
      <c r="F156" s="151" t="s">
        <v>2720</v>
      </c>
      <c r="G156" s="152" t="s">
        <v>257</v>
      </c>
      <c r="H156" s="153">
        <v>49.296999999999997</v>
      </c>
      <c r="I156" s="154"/>
      <c r="J156" s="154">
        <f t="shared" si="0"/>
        <v>0</v>
      </c>
      <c r="K156" s="155"/>
      <c r="L156" s="156"/>
      <c r="M156" s="157" t="s">
        <v>1</v>
      </c>
      <c r="N156" s="158" t="s">
        <v>36</v>
      </c>
      <c r="O156" s="145">
        <v>0</v>
      </c>
      <c r="P156" s="145">
        <f t="shared" si="1"/>
        <v>0</v>
      </c>
      <c r="Q156" s="145">
        <v>0</v>
      </c>
      <c r="R156" s="145">
        <f t="shared" si="2"/>
        <v>0</v>
      </c>
      <c r="S156" s="145">
        <v>0</v>
      </c>
      <c r="T156" s="146">
        <f t="shared" si="3"/>
        <v>0</v>
      </c>
      <c r="AR156" s="147" t="s">
        <v>208</v>
      </c>
      <c r="AT156" s="147" t="s">
        <v>318</v>
      </c>
      <c r="AU156" s="147" t="s">
        <v>83</v>
      </c>
      <c r="AY156" s="13" t="s">
        <v>178</v>
      </c>
      <c r="BE156" s="148">
        <f t="shared" si="4"/>
        <v>0</v>
      </c>
      <c r="BF156" s="148">
        <f t="shared" si="5"/>
        <v>0</v>
      </c>
      <c r="BG156" s="148">
        <f t="shared" si="6"/>
        <v>0</v>
      </c>
      <c r="BH156" s="148">
        <f t="shared" si="7"/>
        <v>0</v>
      </c>
      <c r="BI156" s="148">
        <f t="shared" si="8"/>
        <v>0</v>
      </c>
      <c r="BJ156" s="13" t="s">
        <v>83</v>
      </c>
      <c r="BK156" s="148">
        <f t="shared" si="9"/>
        <v>0</v>
      </c>
      <c r="BL156" s="13" t="s">
        <v>184</v>
      </c>
      <c r="BM156" s="147" t="s">
        <v>393</v>
      </c>
    </row>
    <row r="157" spans="2:65" s="1" customFormat="1" ht="24.2" customHeight="1">
      <c r="B157" s="135"/>
      <c r="C157" s="136" t="s">
        <v>283</v>
      </c>
      <c r="D157" s="136" t="s">
        <v>180</v>
      </c>
      <c r="E157" s="137" t="s">
        <v>1281</v>
      </c>
      <c r="F157" s="138" t="s">
        <v>1282</v>
      </c>
      <c r="G157" s="139" t="s">
        <v>183</v>
      </c>
      <c r="H157" s="140">
        <v>75.769000000000005</v>
      </c>
      <c r="I157" s="141"/>
      <c r="J157" s="141">
        <f t="shared" si="0"/>
        <v>0</v>
      </c>
      <c r="K157" s="142"/>
      <c r="L157" s="25"/>
      <c r="M157" s="143" t="s">
        <v>1</v>
      </c>
      <c r="N157" s="144" t="s">
        <v>36</v>
      </c>
      <c r="O157" s="145">
        <v>0</v>
      </c>
      <c r="P157" s="145">
        <f t="shared" si="1"/>
        <v>0</v>
      </c>
      <c r="Q157" s="145">
        <v>0</v>
      </c>
      <c r="R157" s="145">
        <f t="shared" si="2"/>
        <v>0</v>
      </c>
      <c r="S157" s="145">
        <v>0</v>
      </c>
      <c r="T157" s="146">
        <f t="shared" si="3"/>
        <v>0</v>
      </c>
      <c r="AR157" s="147" t="s">
        <v>184</v>
      </c>
      <c r="AT157" s="147" t="s">
        <v>180</v>
      </c>
      <c r="AU157" s="147" t="s">
        <v>83</v>
      </c>
      <c r="AY157" s="13" t="s">
        <v>178</v>
      </c>
      <c r="BE157" s="148">
        <f t="shared" si="4"/>
        <v>0</v>
      </c>
      <c r="BF157" s="148">
        <f t="shared" si="5"/>
        <v>0</v>
      </c>
      <c r="BG157" s="148">
        <f t="shared" si="6"/>
        <v>0</v>
      </c>
      <c r="BH157" s="148">
        <f t="shared" si="7"/>
        <v>0</v>
      </c>
      <c r="BI157" s="148">
        <f t="shared" si="8"/>
        <v>0</v>
      </c>
      <c r="BJ157" s="13" t="s">
        <v>83</v>
      </c>
      <c r="BK157" s="148">
        <f t="shared" si="9"/>
        <v>0</v>
      </c>
      <c r="BL157" s="13" t="s">
        <v>184</v>
      </c>
      <c r="BM157" s="147" t="s">
        <v>401</v>
      </c>
    </row>
    <row r="158" spans="2:65" s="1" customFormat="1" ht="16.5" customHeight="1">
      <c r="B158" s="135"/>
      <c r="C158" s="149" t="s">
        <v>287</v>
      </c>
      <c r="D158" s="149" t="s">
        <v>318</v>
      </c>
      <c r="E158" s="150" t="s">
        <v>2721</v>
      </c>
      <c r="F158" s="151" t="s">
        <v>2722</v>
      </c>
      <c r="G158" s="152" t="s">
        <v>257</v>
      </c>
      <c r="H158" s="153">
        <v>143.203</v>
      </c>
      <c r="I158" s="154"/>
      <c r="J158" s="154">
        <f t="shared" si="0"/>
        <v>0</v>
      </c>
      <c r="K158" s="155"/>
      <c r="L158" s="156"/>
      <c r="M158" s="157" t="s">
        <v>1</v>
      </c>
      <c r="N158" s="158" t="s">
        <v>36</v>
      </c>
      <c r="O158" s="145">
        <v>0</v>
      </c>
      <c r="P158" s="145">
        <f t="shared" si="1"/>
        <v>0</v>
      </c>
      <c r="Q158" s="145">
        <v>0</v>
      </c>
      <c r="R158" s="145">
        <f t="shared" si="2"/>
        <v>0</v>
      </c>
      <c r="S158" s="145">
        <v>0</v>
      </c>
      <c r="T158" s="146">
        <f t="shared" si="3"/>
        <v>0</v>
      </c>
      <c r="AR158" s="147" t="s">
        <v>208</v>
      </c>
      <c r="AT158" s="147" t="s">
        <v>318</v>
      </c>
      <c r="AU158" s="147" t="s">
        <v>83</v>
      </c>
      <c r="AY158" s="13" t="s">
        <v>178</v>
      </c>
      <c r="BE158" s="148">
        <f t="shared" si="4"/>
        <v>0</v>
      </c>
      <c r="BF158" s="148">
        <f t="shared" si="5"/>
        <v>0</v>
      </c>
      <c r="BG158" s="148">
        <f t="shared" si="6"/>
        <v>0</v>
      </c>
      <c r="BH158" s="148">
        <f t="shared" si="7"/>
        <v>0</v>
      </c>
      <c r="BI158" s="148">
        <f t="shared" si="8"/>
        <v>0</v>
      </c>
      <c r="BJ158" s="13" t="s">
        <v>83</v>
      </c>
      <c r="BK158" s="148">
        <f t="shared" si="9"/>
        <v>0</v>
      </c>
      <c r="BL158" s="13" t="s">
        <v>184</v>
      </c>
      <c r="BM158" s="147" t="s">
        <v>409</v>
      </c>
    </row>
    <row r="159" spans="2:65" s="1" customFormat="1" ht="24.2" customHeight="1">
      <c r="B159" s="135"/>
      <c r="C159" s="136" t="s">
        <v>293</v>
      </c>
      <c r="D159" s="136" t="s">
        <v>180</v>
      </c>
      <c r="E159" s="137" t="s">
        <v>2723</v>
      </c>
      <c r="F159" s="138" t="s">
        <v>2724</v>
      </c>
      <c r="G159" s="139" t="s">
        <v>216</v>
      </c>
      <c r="H159" s="140">
        <v>187.62</v>
      </c>
      <c r="I159" s="141"/>
      <c r="J159" s="141">
        <f t="shared" si="0"/>
        <v>0</v>
      </c>
      <c r="K159" s="142"/>
      <c r="L159" s="25"/>
      <c r="M159" s="143" t="s">
        <v>1</v>
      </c>
      <c r="N159" s="144" t="s">
        <v>36</v>
      </c>
      <c r="O159" s="145">
        <v>0</v>
      </c>
      <c r="P159" s="145">
        <f t="shared" si="1"/>
        <v>0</v>
      </c>
      <c r="Q159" s="145">
        <v>0</v>
      </c>
      <c r="R159" s="145">
        <f t="shared" si="2"/>
        <v>0</v>
      </c>
      <c r="S159" s="145">
        <v>0</v>
      </c>
      <c r="T159" s="146">
        <f t="shared" si="3"/>
        <v>0</v>
      </c>
      <c r="AR159" s="147" t="s">
        <v>184</v>
      </c>
      <c r="AT159" s="147" t="s">
        <v>180</v>
      </c>
      <c r="AU159" s="147" t="s">
        <v>83</v>
      </c>
      <c r="AY159" s="13" t="s">
        <v>178</v>
      </c>
      <c r="BE159" s="148">
        <f t="shared" si="4"/>
        <v>0</v>
      </c>
      <c r="BF159" s="148">
        <f t="shared" si="5"/>
        <v>0</v>
      </c>
      <c r="BG159" s="148">
        <f t="shared" si="6"/>
        <v>0</v>
      </c>
      <c r="BH159" s="148">
        <f t="shared" si="7"/>
        <v>0</v>
      </c>
      <c r="BI159" s="148">
        <f t="shared" si="8"/>
        <v>0</v>
      </c>
      <c r="BJ159" s="13" t="s">
        <v>83</v>
      </c>
      <c r="BK159" s="148">
        <f t="shared" si="9"/>
        <v>0</v>
      </c>
      <c r="BL159" s="13" t="s">
        <v>184</v>
      </c>
      <c r="BM159" s="147" t="s">
        <v>417</v>
      </c>
    </row>
    <row r="160" spans="2:65" s="1" customFormat="1" ht="16.5" customHeight="1">
      <c r="B160" s="135"/>
      <c r="C160" s="136" t="s">
        <v>297</v>
      </c>
      <c r="D160" s="136" t="s">
        <v>180</v>
      </c>
      <c r="E160" s="137" t="s">
        <v>2725</v>
      </c>
      <c r="F160" s="138" t="s">
        <v>2726</v>
      </c>
      <c r="G160" s="139" t="s">
        <v>216</v>
      </c>
      <c r="H160" s="140">
        <v>187.62</v>
      </c>
      <c r="I160" s="141"/>
      <c r="J160" s="141">
        <f t="shared" si="0"/>
        <v>0</v>
      </c>
      <c r="K160" s="142"/>
      <c r="L160" s="25"/>
      <c r="M160" s="143" t="s">
        <v>1</v>
      </c>
      <c r="N160" s="144" t="s">
        <v>36</v>
      </c>
      <c r="O160" s="145">
        <v>0</v>
      </c>
      <c r="P160" s="145">
        <f t="shared" si="1"/>
        <v>0</v>
      </c>
      <c r="Q160" s="145">
        <v>0</v>
      </c>
      <c r="R160" s="145">
        <f t="shared" si="2"/>
        <v>0</v>
      </c>
      <c r="S160" s="145">
        <v>0</v>
      </c>
      <c r="T160" s="146">
        <f t="shared" si="3"/>
        <v>0</v>
      </c>
      <c r="AR160" s="147" t="s">
        <v>184</v>
      </c>
      <c r="AT160" s="147" t="s">
        <v>180</v>
      </c>
      <c r="AU160" s="147" t="s">
        <v>83</v>
      </c>
      <c r="AY160" s="13" t="s">
        <v>178</v>
      </c>
      <c r="BE160" s="148">
        <f t="shared" si="4"/>
        <v>0</v>
      </c>
      <c r="BF160" s="148">
        <f t="shared" si="5"/>
        <v>0</v>
      </c>
      <c r="BG160" s="148">
        <f t="shared" si="6"/>
        <v>0</v>
      </c>
      <c r="BH160" s="148">
        <f t="shared" si="7"/>
        <v>0</v>
      </c>
      <c r="BI160" s="148">
        <f t="shared" si="8"/>
        <v>0</v>
      </c>
      <c r="BJ160" s="13" t="s">
        <v>83</v>
      </c>
      <c r="BK160" s="148">
        <f t="shared" si="9"/>
        <v>0</v>
      </c>
      <c r="BL160" s="13" t="s">
        <v>184</v>
      </c>
      <c r="BM160" s="147" t="s">
        <v>425</v>
      </c>
    </row>
    <row r="161" spans="2:65" s="1" customFormat="1" ht="16.5" customHeight="1">
      <c r="B161" s="135"/>
      <c r="C161" s="149" t="s">
        <v>301</v>
      </c>
      <c r="D161" s="149" t="s">
        <v>318</v>
      </c>
      <c r="E161" s="150" t="s">
        <v>2727</v>
      </c>
      <c r="F161" s="151" t="s">
        <v>2728</v>
      </c>
      <c r="G161" s="152" t="s">
        <v>262</v>
      </c>
      <c r="H161" s="153">
        <v>1.6870000000000001</v>
      </c>
      <c r="I161" s="154"/>
      <c r="J161" s="154">
        <f t="shared" si="0"/>
        <v>0</v>
      </c>
      <c r="K161" s="155"/>
      <c r="L161" s="156"/>
      <c r="M161" s="157" t="s">
        <v>1</v>
      </c>
      <c r="N161" s="158" t="s">
        <v>36</v>
      </c>
      <c r="O161" s="145">
        <v>0</v>
      </c>
      <c r="P161" s="145">
        <f t="shared" si="1"/>
        <v>0</v>
      </c>
      <c r="Q161" s="145">
        <v>0</v>
      </c>
      <c r="R161" s="145">
        <f t="shared" si="2"/>
        <v>0</v>
      </c>
      <c r="S161" s="145">
        <v>0</v>
      </c>
      <c r="T161" s="146">
        <f t="shared" si="3"/>
        <v>0</v>
      </c>
      <c r="AR161" s="147" t="s">
        <v>208</v>
      </c>
      <c r="AT161" s="147" t="s">
        <v>318</v>
      </c>
      <c r="AU161" s="147" t="s">
        <v>83</v>
      </c>
      <c r="AY161" s="13" t="s">
        <v>178</v>
      </c>
      <c r="BE161" s="148">
        <f t="shared" si="4"/>
        <v>0</v>
      </c>
      <c r="BF161" s="148">
        <f t="shared" si="5"/>
        <v>0</v>
      </c>
      <c r="BG161" s="148">
        <f t="shared" si="6"/>
        <v>0</v>
      </c>
      <c r="BH161" s="148">
        <f t="shared" si="7"/>
        <v>0</v>
      </c>
      <c r="BI161" s="148">
        <f t="shared" si="8"/>
        <v>0</v>
      </c>
      <c r="BJ161" s="13" t="s">
        <v>83</v>
      </c>
      <c r="BK161" s="148">
        <f t="shared" si="9"/>
        <v>0</v>
      </c>
      <c r="BL161" s="13" t="s">
        <v>184</v>
      </c>
      <c r="BM161" s="147" t="s">
        <v>433</v>
      </c>
    </row>
    <row r="162" spans="2:65" s="11" customFormat="1" ht="22.9" customHeight="1">
      <c r="B162" s="124"/>
      <c r="D162" s="125" t="s">
        <v>69</v>
      </c>
      <c r="E162" s="133" t="s">
        <v>83</v>
      </c>
      <c r="F162" s="133" t="s">
        <v>212</v>
      </c>
      <c r="J162" s="134">
        <f>BK162</f>
        <v>0</v>
      </c>
      <c r="L162" s="124"/>
      <c r="M162" s="128"/>
      <c r="P162" s="129">
        <f>P163</f>
        <v>0</v>
      </c>
      <c r="R162" s="129">
        <f>R163</f>
        <v>0</v>
      </c>
      <c r="T162" s="130">
        <f>T163</f>
        <v>0</v>
      </c>
      <c r="AR162" s="125" t="s">
        <v>77</v>
      </c>
      <c r="AT162" s="131" t="s">
        <v>69</v>
      </c>
      <c r="AU162" s="131" t="s">
        <v>77</v>
      </c>
      <c r="AY162" s="125" t="s">
        <v>178</v>
      </c>
      <c r="BK162" s="132">
        <f>BK163</f>
        <v>0</v>
      </c>
    </row>
    <row r="163" spans="2:65" s="1" customFormat="1" ht="16.5" customHeight="1">
      <c r="B163" s="135"/>
      <c r="C163" s="136" t="s">
        <v>305</v>
      </c>
      <c r="D163" s="136" t="s">
        <v>180</v>
      </c>
      <c r="E163" s="137" t="s">
        <v>2729</v>
      </c>
      <c r="F163" s="138" t="s">
        <v>2730</v>
      </c>
      <c r="G163" s="139" t="s">
        <v>329</v>
      </c>
      <c r="H163" s="140">
        <v>208.73</v>
      </c>
      <c r="I163" s="141"/>
      <c r="J163" s="141">
        <f>ROUND(I163*H163,2)</f>
        <v>0</v>
      </c>
      <c r="K163" s="142"/>
      <c r="L163" s="25"/>
      <c r="M163" s="143" t="s">
        <v>1</v>
      </c>
      <c r="N163" s="144" t="s">
        <v>36</v>
      </c>
      <c r="O163" s="145">
        <v>0</v>
      </c>
      <c r="P163" s="145">
        <f>O163*H163</f>
        <v>0</v>
      </c>
      <c r="Q163" s="145">
        <v>0</v>
      </c>
      <c r="R163" s="145">
        <f>Q163*H163</f>
        <v>0</v>
      </c>
      <c r="S163" s="145">
        <v>0</v>
      </c>
      <c r="T163" s="146">
        <f>S163*H163</f>
        <v>0</v>
      </c>
      <c r="AR163" s="147" t="s">
        <v>184</v>
      </c>
      <c r="AT163" s="147" t="s">
        <v>180</v>
      </c>
      <c r="AU163" s="147" t="s">
        <v>83</v>
      </c>
      <c r="AY163" s="13" t="s">
        <v>178</v>
      </c>
      <c r="BE163" s="148">
        <f>IF(N163="základná",J163,0)</f>
        <v>0</v>
      </c>
      <c r="BF163" s="148">
        <f>IF(N163="znížená",J163,0)</f>
        <v>0</v>
      </c>
      <c r="BG163" s="148">
        <f>IF(N163="zákl. prenesená",J163,0)</f>
        <v>0</v>
      </c>
      <c r="BH163" s="148">
        <f>IF(N163="zníž. prenesená",J163,0)</f>
        <v>0</v>
      </c>
      <c r="BI163" s="148">
        <f>IF(N163="nulová",J163,0)</f>
        <v>0</v>
      </c>
      <c r="BJ163" s="13" t="s">
        <v>83</v>
      </c>
      <c r="BK163" s="148">
        <f>ROUND(I163*H163,2)</f>
        <v>0</v>
      </c>
      <c r="BL163" s="13" t="s">
        <v>184</v>
      </c>
      <c r="BM163" s="147" t="s">
        <v>441</v>
      </c>
    </row>
    <row r="164" spans="2:65" s="11" customFormat="1" ht="22.9" customHeight="1">
      <c r="B164" s="124"/>
      <c r="D164" s="125" t="s">
        <v>69</v>
      </c>
      <c r="E164" s="133" t="s">
        <v>184</v>
      </c>
      <c r="F164" s="133" t="s">
        <v>1285</v>
      </c>
      <c r="J164" s="134">
        <f>BK164</f>
        <v>0</v>
      </c>
      <c r="L164" s="124"/>
      <c r="M164" s="128"/>
      <c r="P164" s="129">
        <f>SUM(P165:P169)</f>
        <v>0</v>
      </c>
      <c r="R164" s="129">
        <f>SUM(R165:R169)</f>
        <v>0</v>
      </c>
      <c r="T164" s="130">
        <f>SUM(T165:T169)</f>
        <v>0</v>
      </c>
      <c r="AR164" s="125" t="s">
        <v>77</v>
      </c>
      <c r="AT164" s="131" t="s">
        <v>69</v>
      </c>
      <c r="AU164" s="131" t="s">
        <v>77</v>
      </c>
      <c r="AY164" s="125" t="s">
        <v>178</v>
      </c>
      <c r="BK164" s="132">
        <f>SUM(BK165:BK169)</f>
        <v>0</v>
      </c>
    </row>
    <row r="165" spans="2:65" s="1" customFormat="1" ht="24.2" customHeight="1">
      <c r="B165" s="135"/>
      <c r="C165" s="136" t="s">
        <v>309</v>
      </c>
      <c r="D165" s="136" t="s">
        <v>180</v>
      </c>
      <c r="E165" s="137" t="s">
        <v>2731</v>
      </c>
      <c r="F165" s="138" t="s">
        <v>2732</v>
      </c>
      <c r="G165" s="139" t="s">
        <v>183</v>
      </c>
      <c r="H165" s="140">
        <v>0.27100000000000002</v>
      </c>
      <c r="I165" s="141"/>
      <c r="J165" s="141">
        <f>ROUND(I165*H165,2)</f>
        <v>0</v>
      </c>
      <c r="K165" s="142"/>
      <c r="L165" s="25"/>
      <c r="M165" s="143" t="s">
        <v>1</v>
      </c>
      <c r="N165" s="144" t="s">
        <v>36</v>
      </c>
      <c r="O165" s="145">
        <v>0</v>
      </c>
      <c r="P165" s="145">
        <f>O165*H165</f>
        <v>0</v>
      </c>
      <c r="Q165" s="145">
        <v>0</v>
      </c>
      <c r="R165" s="145">
        <f>Q165*H165</f>
        <v>0</v>
      </c>
      <c r="S165" s="145">
        <v>0</v>
      </c>
      <c r="T165" s="146">
        <f>S165*H165</f>
        <v>0</v>
      </c>
      <c r="AR165" s="147" t="s">
        <v>184</v>
      </c>
      <c r="AT165" s="147" t="s">
        <v>180</v>
      </c>
      <c r="AU165" s="147" t="s">
        <v>83</v>
      </c>
      <c r="AY165" s="13" t="s">
        <v>178</v>
      </c>
      <c r="BE165" s="148">
        <f>IF(N165="základná",J165,0)</f>
        <v>0</v>
      </c>
      <c r="BF165" s="148">
        <f>IF(N165="znížená",J165,0)</f>
        <v>0</v>
      </c>
      <c r="BG165" s="148">
        <f>IF(N165="zákl. prenesená",J165,0)</f>
        <v>0</v>
      </c>
      <c r="BH165" s="148">
        <f>IF(N165="zníž. prenesená",J165,0)</f>
        <v>0</v>
      </c>
      <c r="BI165" s="148">
        <f>IF(N165="nulová",J165,0)</f>
        <v>0</v>
      </c>
      <c r="BJ165" s="13" t="s">
        <v>83</v>
      </c>
      <c r="BK165" s="148">
        <f>ROUND(I165*H165,2)</f>
        <v>0</v>
      </c>
      <c r="BL165" s="13" t="s">
        <v>184</v>
      </c>
      <c r="BM165" s="147" t="s">
        <v>449</v>
      </c>
    </row>
    <row r="166" spans="2:65" s="1" customFormat="1" ht="37.9" customHeight="1">
      <c r="B166" s="135"/>
      <c r="C166" s="136" t="s">
        <v>313</v>
      </c>
      <c r="D166" s="136" t="s">
        <v>180</v>
      </c>
      <c r="E166" s="137" t="s">
        <v>2733</v>
      </c>
      <c r="F166" s="138" t="s">
        <v>2734</v>
      </c>
      <c r="G166" s="139" t="s">
        <v>183</v>
      </c>
      <c r="H166" s="140">
        <v>5.8999999999999997E-2</v>
      </c>
      <c r="I166" s="141"/>
      <c r="J166" s="141">
        <f>ROUND(I166*H166,2)</f>
        <v>0</v>
      </c>
      <c r="K166" s="142"/>
      <c r="L166" s="25"/>
      <c r="M166" s="143" t="s">
        <v>1</v>
      </c>
      <c r="N166" s="144" t="s">
        <v>36</v>
      </c>
      <c r="O166" s="145">
        <v>0</v>
      </c>
      <c r="P166" s="145">
        <f>O166*H166</f>
        <v>0</v>
      </c>
      <c r="Q166" s="145">
        <v>0</v>
      </c>
      <c r="R166" s="145">
        <f>Q166*H166</f>
        <v>0</v>
      </c>
      <c r="S166" s="145">
        <v>0</v>
      </c>
      <c r="T166" s="146">
        <f>S166*H166</f>
        <v>0</v>
      </c>
      <c r="AR166" s="147" t="s">
        <v>184</v>
      </c>
      <c r="AT166" s="147" t="s">
        <v>180</v>
      </c>
      <c r="AU166" s="147" t="s">
        <v>83</v>
      </c>
      <c r="AY166" s="13" t="s">
        <v>178</v>
      </c>
      <c r="BE166" s="148">
        <f>IF(N166="základná",J166,0)</f>
        <v>0</v>
      </c>
      <c r="BF166" s="148">
        <f>IF(N166="znížená",J166,0)</f>
        <v>0</v>
      </c>
      <c r="BG166" s="148">
        <f>IF(N166="zákl. prenesená",J166,0)</f>
        <v>0</v>
      </c>
      <c r="BH166" s="148">
        <f>IF(N166="zníž. prenesená",J166,0)</f>
        <v>0</v>
      </c>
      <c r="BI166" s="148">
        <f>IF(N166="nulová",J166,0)</f>
        <v>0</v>
      </c>
      <c r="BJ166" s="13" t="s">
        <v>83</v>
      </c>
      <c r="BK166" s="148">
        <f>ROUND(I166*H166,2)</f>
        <v>0</v>
      </c>
      <c r="BL166" s="13" t="s">
        <v>184</v>
      </c>
      <c r="BM166" s="147" t="s">
        <v>457</v>
      </c>
    </row>
    <row r="167" spans="2:65" s="1" customFormat="1" ht="33" customHeight="1">
      <c r="B167" s="135"/>
      <c r="C167" s="136" t="s">
        <v>317</v>
      </c>
      <c r="D167" s="136" t="s">
        <v>180</v>
      </c>
      <c r="E167" s="137" t="s">
        <v>1286</v>
      </c>
      <c r="F167" s="138" t="s">
        <v>1287</v>
      </c>
      <c r="G167" s="139" t="s">
        <v>183</v>
      </c>
      <c r="H167" s="140">
        <v>31.31</v>
      </c>
      <c r="I167" s="141"/>
      <c r="J167" s="141">
        <f>ROUND(I167*H167,2)</f>
        <v>0</v>
      </c>
      <c r="K167" s="142"/>
      <c r="L167" s="25"/>
      <c r="M167" s="143" t="s">
        <v>1</v>
      </c>
      <c r="N167" s="144" t="s">
        <v>36</v>
      </c>
      <c r="O167" s="145">
        <v>0</v>
      </c>
      <c r="P167" s="145">
        <f>O167*H167</f>
        <v>0</v>
      </c>
      <c r="Q167" s="145">
        <v>0</v>
      </c>
      <c r="R167" s="145">
        <f>Q167*H167</f>
        <v>0</v>
      </c>
      <c r="S167" s="145">
        <v>0</v>
      </c>
      <c r="T167" s="146">
        <f>S167*H167</f>
        <v>0</v>
      </c>
      <c r="AR167" s="147" t="s">
        <v>184</v>
      </c>
      <c r="AT167" s="147" t="s">
        <v>180</v>
      </c>
      <c r="AU167" s="147" t="s">
        <v>83</v>
      </c>
      <c r="AY167" s="13" t="s">
        <v>178</v>
      </c>
      <c r="BE167" s="148">
        <f>IF(N167="základná",J167,0)</f>
        <v>0</v>
      </c>
      <c r="BF167" s="148">
        <f>IF(N167="znížená",J167,0)</f>
        <v>0</v>
      </c>
      <c r="BG167" s="148">
        <f>IF(N167="zákl. prenesená",J167,0)</f>
        <v>0</v>
      </c>
      <c r="BH167" s="148">
        <f>IF(N167="zníž. prenesená",J167,0)</f>
        <v>0</v>
      </c>
      <c r="BI167" s="148">
        <f>IF(N167="nulová",J167,0)</f>
        <v>0</v>
      </c>
      <c r="BJ167" s="13" t="s">
        <v>83</v>
      </c>
      <c r="BK167" s="148">
        <f>ROUND(I167*H167,2)</f>
        <v>0</v>
      </c>
      <c r="BL167" s="13" t="s">
        <v>184</v>
      </c>
      <c r="BM167" s="147" t="s">
        <v>465</v>
      </c>
    </row>
    <row r="168" spans="2:65" s="1" customFormat="1" ht="24.2" customHeight="1">
      <c r="B168" s="135"/>
      <c r="C168" s="136" t="s">
        <v>322</v>
      </c>
      <c r="D168" s="136" t="s">
        <v>180</v>
      </c>
      <c r="E168" s="137" t="s">
        <v>2735</v>
      </c>
      <c r="F168" s="138" t="s">
        <v>2736</v>
      </c>
      <c r="G168" s="139" t="s">
        <v>183</v>
      </c>
      <c r="H168" s="140">
        <v>0.38500000000000001</v>
      </c>
      <c r="I168" s="141"/>
      <c r="J168" s="141">
        <f>ROUND(I168*H168,2)</f>
        <v>0</v>
      </c>
      <c r="K168" s="142"/>
      <c r="L168" s="25"/>
      <c r="M168" s="143" t="s">
        <v>1</v>
      </c>
      <c r="N168" s="144" t="s">
        <v>36</v>
      </c>
      <c r="O168" s="145">
        <v>0</v>
      </c>
      <c r="P168" s="145">
        <f>O168*H168</f>
        <v>0</v>
      </c>
      <c r="Q168" s="145">
        <v>0</v>
      </c>
      <c r="R168" s="145">
        <f>Q168*H168</f>
        <v>0</v>
      </c>
      <c r="S168" s="145">
        <v>0</v>
      </c>
      <c r="T168" s="146">
        <f>S168*H168</f>
        <v>0</v>
      </c>
      <c r="AR168" s="147" t="s">
        <v>184</v>
      </c>
      <c r="AT168" s="147" t="s">
        <v>180</v>
      </c>
      <c r="AU168" s="147" t="s">
        <v>83</v>
      </c>
      <c r="AY168" s="13" t="s">
        <v>178</v>
      </c>
      <c r="BE168" s="148">
        <f>IF(N168="základná",J168,0)</f>
        <v>0</v>
      </c>
      <c r="BF168" s="148">
        <f>IF(N168="znížená",J168,0)</f>
        <v>0</v>
      </c>
      <c r="BG168" s="148">
        <f>IF(N168="zákl. prenesená",J168,0)</f>
        <v>0</v>
      </c>
      <c r="BH168" s="148">
        <f>IF(N168="zníž. prenesená",J168,0)</f>
        <v>0</v>
      </c>
      <c r="BI168" s="148">
        <f>IF(N168="nulová",J168,0)</f>
        <v>0</v>
      </c>
      <c r="BJ168" s="13" t="s">
        <v>83</v>
      </c>
      <c r="BK168" s="148">
        <f>ROUND(I168*H168,2)</f>
        <v>0</v>
      </c>
      <c r="BL168" s="13" t="s">
        <v>184</v>
      </c>
      <c r="BM168" s="147" t="s">
        <v>473</v>
      </c>
    </row>
    <row r="169" spans="2:65" s="1" customFormat="1" ht="33" customHeight="1">
      <c r="B169" s="135"/>
      <c r="C169" s="136" t="s">
        <v>326</v>
      </c>
      <c r="D169" s="136" t="s">
        <v>180</v>
      </c>
      <c r="E169" s="137" t="s">
        <v>2737</v>
      </c>
      <c r="F169" s="138" t="s">
        <v>2738</v>
      </c>
      <c r="G169" s="139" t="s">
        <v>216</v>
      </c>
      <c r="H169" s="140">
        <v>0.96599999999999997</v>
      </c>
      <c r="I169" s="141"/>
      <c r="J169" s="141">
        <f>ROUND(I169*H169,2)</f>
        <v>0</v>
      </c>
      <c r="K169" s="142"/>
      <c r="L169" s="25"/>
      <c r="M169" s="143" t="s">
        <v>1</v>
      </c>
      <c r="N169" s="144" t="s">
        <v>36</v>
      </c>
      <c r="O169" s="145">
        <v>0</v>
      </c>
      <c r="P169" s="145">
        <f>O169*H169</f>
        <v>0</v>
      </c>
      <c r="Q169" s="145">
        <v>0</v>
      </c>
      <c r="R169" s="145">
        <f>Q169*H169</f>
        <v>0</v>
      </c>
      <c r="S169" s="145">
        <v>0</v>
      </c>
      <c r="T169" s="146">
        <f>S169*H169</f>
        <v>0</v>
      </c>
      <c r="AR169" s="147" t="s">
        <v>184</v>
      </c>
      <c r="AT169" s="147" t="s">
        <v>180</v>
      </c>
      <c r="AU169" s="147" t="s">
        <v>83</v>
      </c>
      <c r="AY169" s="13" t="s">
        <v>178</v>
      </c>
      <c r="BE169" s="148">
        <f>IF(N169="základná",J169,0)</f>
        <v>0</v>
      </c>
      <c r="BF169" s="148">
        <f>IF(N169="znížená",J169,0)</f>
        <v>0</v>
      </c>
      <c r="BG169" s="148">
        <f>IF(N169="zákl. prenesená",J169,0)</f>
        <v>0</v>
      </c>
      <c r="BH169" s="148">
        <f>IF(N169="zníž. prenesená",J169,0)</f>
        <v>0</v>
      </c>
      <c r="BI169" s="148">
        <f>IF(N169="nulová",J169,0)</f>
        <v>0</v>
      </c>
      <c r="BJ169" s="13" t="s">
        <v>83</v>
      </c>
      <c r="BK169" s="148">
        <f>ROUND(I169*H169,2)</f>
        <v>0</v>
      </c>
      <c r="BL169" s="13" t="s">
        <v>184</v>
      </c>
      <c r="BM169" s="147" t="s">
        <v>481</v>
      </c>
    </row>
    <row r="170" spans="2:65" s="11" customFormat="1" ht="22.9" customHeight="1">
      <c r="B170" s="124"/>
      <c r="D170" s="125" t="s">
        <v>69</v>
      </c>
      <c r="E170" s="133" t="s">
        <v>196</v>
      </c>
      <c r="F170" s="133" t="s">
        <v>2417</v>
      </c>
      <c r="J170" s="134">
        <f>BK170</f>
        <v>0</v>
      </c>
      <c r="L170" s="124"/>
      <c r="M170" s="128"/>
      <c r="P170" s="129">
        <f>P171</f>
        <v>0</v>
      </c>
      <c r="R170" s="129">
        <f>R171</f>
        <v>0</v>
      </c>
      <c r="T170" s="130">
        <f>T171</f>
        <v>0</v>
      </c>
      <c r="AR170" s="125" t="s">
        <v>77</v>
      </c>
      <c r="AT170" s="131" t="s">
        <v>69</v>
      </c>
      <c r="AU170" s="131" t="s">
        <v>77</v>
      </c>
      <c r="AY170" s="125" t="s">
        <v>178</v>
      </c>
      <c r="BK170" s="132">
        <f>BK171</f>
        <v>0</v>
      </c>
    </row>
    <row r="171" spans="2:65" s="1" customFormat="1" ht="33" customHeight="1">
      <c r="B171" s="135"/>
      <c r="C171" s="136" t="s">
        <v>331</v>
      </c>
      <c r="D171" s="136" t="s">
        <v>180</v>
      </c>
      <c r="E171" s="137" t="s">
        <v>2739</v>
      </c>
      <c r="F171" s="138" t="s">
        <v>2740</v>
      </c>
      <c r="G171" s="139" t="s">
        <v>216</v>
      </c>
      <c r="H171" s="140">
        <v>10.95</v>
      </c>
      <c r="I171" s="141"/>
      <c r="J171" s="141">
        <f>ROUND(I171*H171,2)</f>
        <v>0</v>
      </c>
      <c r="K171" s="142"/>
      <c r="L171" s="25"/>
      <c r="M171" s="143" t="s">
        <v>1</v>
      </c>
      <c r="N171" s="144" t="s">
        <v>36</v>
      </c>
      <c r="O171" s="145">
        <v>0</v>
      </c>
      <c r="P171" s="145">
        <f>O171*H171</f>
        <v>0</v>
      </c>
      <c r="Q171" s="145">
        <v>0</v>
      </c>
      <c r="R171" s="145">
        <f>Q171*H171</f>
        <v>0</v>
      </c>
      <c r="S171" s="145">
        <v>0</v>
      </c>
      <c r="T171" s="146">
        <f>S171*H171</f>
        <v>0</v>
      </c>
      <c r="AR171" s="147" t="s">
        <v>184</v>
      </c>
      <c r="AT171" s="147" t="s">
        <v>180</v>
      </c>
      <c r="AU171" s="147" t="s">
        <v>83</v>
      </c>
      <c r="AY171" s="13" t="s">
        <v>178</v>
      </c>
      <c r="BE171" s="148">
        <f>IF(N171="základná",J171,0)</f>
        <v>0</v>
      </c>
      <c r="BF171" s="148">
        <f>IF(N171="znížená",J171,0)</f>
        <v>0</v>
      </c>
      <c r="BG171" s="148">
        <f>IF(N171="zákl. prenesená",J171,0)</f>
        <v>0</v>
      </c>
      <c r="BH171" s="148">
        <f>IF(N171="zníž. prenesená",J171,0)</f>
        <v>0</v>
      </c>
      <c r="BI171" s="148">
        <f>IF(N171="nulová",J171,0)</f>
        <v>0</v>
      </c>
      <c r="BJ171" s="13" t="s">
        <v>83</v>
      </c>
      <c r="BK171" s="148">
        <f>ROUND(I171*H171,2)</f>
        <v>0</v>
      </c>
      <c r="BL171" s="13" t="s">
        <v>184</v>
      </c>
      <c r="BM171" s="147" t="s">
        <v>487</v>
      </c>
    </row>
    <row r="172" spans="2:65" s="11" customFormat="1" ht="22.9" customHeight="1">
      <c r="B172" s="124"/>
      <c r="D172" s="125" t="s">
        <v>69</v>
      </c>
      <c r="E172" s="133" t="s">
        <v>208</v>
      </c>
      <c r="F172" s="133" t="s">
        <v>1288</v>
      </c>
      <c r="J172" s="134">
        <f>BK172</f>
        <v>0</v>
      </c>
      <c r="L172" s="124"/>
      <c r="M172" s="128"/>
      <c r="P172" s="129">
        <f>SUM(P173:P189)</f>
        <v>0</v>
      </c>
      <c r="R172" s="129">
        <f>SUM(R173:R189)</f>
        <v>0</v>
      </c>
      <c r="T172" s="130">
        <f>SUM(T173:T189)</f>
        <v>0</v>
      </c>
      <c r="AR172" s="125" t="s">
        <v>77</v>
      </c>
      <c r="AT172" s="131" t="s">
        <v>69</v>
      </c>
      <c r="AU172" s="131" t="s">
        <v>77</v>
      </c>
      <c r="AY172" s="125" t="s">
        <v>178</v>
      </c>
      <c r="BK172" s="132">
        <f>SUM(BK173:BK189)</f>
        <v>0</v>
      </c>
    </row>
    <row r="173" spans="2:65" s="1" customFormat="1" ht="24.2" customHeight="1">
      <c r="B173" s="135"/>
      <c r="C173" s="136" t="s">
        <v>335</v>
      </c>
      <c r="D173" s="136" t="s">
        <v>180</v>
      </c>
      <c r="E173" s="137" t="s">
        <v>1289</v>
      </c>
      <c r="F173" s="138" t="s">
        <v>1290</v>
      </c>
      <c r="G173" s="139" t="s">
        <v>329</v>
      </c>
      <c r="H173" s="140">
        <v>208.73</v>
      </c>
      <c r="I173" s="141"/>
      <c r="J173" s="141">
        <f t="shared" ref="J173:J189" si="10">ROUND(I173*H173,2)</f>
        <v>0</v>
      </c>
      <c r="K173" s="142"/>
      <c r="L173" s="25"/>
      <c r="M173" s="143" t="s">
        <v>1</v>
      </c>
      <c r="N173" s="144" t="s">
        <v>36</v>
      </c>
      <c r="O173" s="145">
        <v>0</v>
      </c>
      <c r="P173" s="145">
        <f t="shared" ref="P173:P189" si="11">O173*H173</f>
        <v>0</v>
      </c>
      <c r="Q173" s="145">
        <v>0</v>
      </c>
      <c r="R173" s="145">
        <f t="shared" ref="R173:R189" si="12">Q173*H173</f>
        <v>0</v>
      </c>
      <c r="S173" s="145">
        <v>0</v>
      </c>
      <c r="T173" s="146">
        <f t="shared" ref="T173:T189" si="13">S173*H173</f>
        <v>0</v>
      </c>
      <c r="AR173" s="147" t="s">
        <v>184</v>
      </c>
      <c r="AT173" s="147" t="s">
        <v>180</v>
      </c>
      <c r="AU173" s="147" t="s">
        <v>83</v>
      </c>
      <c r="AY173" s="13" t="s">
        <v>178</v>
      </c>
      <c r="BE173" s="148">
        <f t="shared" ref="BE173:BE189" si="14">IF(N173="základná",J173,0)</f>
        <v>0</v>
      </c>
      <c r="BF173" s="148">
        <f t="shared" ref="BF173:BF189" si="15">IF(N173="znížená",J173,0)</f>
        <v>0</v>
      </c>
      <c r="BG173" s="148">
        <f t="shared" ref="BG173:BG189" si="16">IF(N173="zákl. prenesená",J173,0)</f>
        <v>0</v>
      </c>
      <c r="BH173" s="148">
        <f t="shared" ref="BH173:BH189" si="17">IF(N173="zníž. prenesená",J173,0)</f>
        <v>0</v>
      </c>
      <c r="BI173" s="148">
        <f t="shared" ref="BI173:BI189" si="18">IF(N173="nulová",J173,0)</f>
        <v>0</v>
      </c>
      <c r="BJ173" s="13" t="s">
        <v>83</v>
      </c>
      <c r="BK173" s="148">
        <f t="shared" ref="BK173:BK189" si="19">ROUND(I173*H173,2)</f>
        <v>0</v>
      </c>
      <c r="BL173" s="13" t="s">
        <v>184</v>
      </c>
      <c r="BM173" s="147" t="s">
        <v>497</v>
      </c>
    </row>
    <row r="174" spans="2:65" s="1" customFormat="1" ht="33" customHeight="1">
      <c r="B174" s="135"/>
      <c r="C174" s="136" t="s">
        <v>340</v>
      </c>
      <c r="D174" s="136" t="s">
        <v>180</v>
      </c>
      <c r="E174" s="137" t="s">
        <v>2741</v>
      </c>
      <c r="F174" s="138" t="s">
        <v>2742</v>
      </c>
      <c r="G174" s="139" t="s">
        <v>290</v>
      </c>
      <c r="H174" s="140">
        <v>1</v>
      </c>
      <c r="I174" s="141"/>
      <c r="J174" s="141">
        <f t="shared" si="10"/>
        <v>0</v>
      </c>
      <c r="K174" s="142"/>
      <c r="L174" s="25"/>
      <c r="M174" s="143" t="s">
        <v>1</v>
      </c>
      <c r="N174" s="144" t="s">
        <v>36</v>
      </c>
      <c r="O174" s="145">
        <v>0</v>
      </c>
      <c r="P174" s="145">
        <f t="shared" si="11"/>
        <v>0</v>
      </c>
      <c r="Q174" s="145">
        <v>0</v>
      </c>
      <c r="R174" s="145">
        <f t="shared" si="12"/>
        <v>0</v>
      </c>
      <c r="S174" s="145">
        <v>0</v>
      </c>
      <c r="T174" s="146">
        <f t="shared" si="13"/>
        <v>0</v>
      </c>
      <c r="AR174" s="147" t="s">
        <v>184</v>
      </c>
      <c r="AT174" s="147" t="s">
        <v>180</v>
      </c>
      <c r="AU174" s="147" t="s">
        <v>83</v>
      </c>
      <c r="AY174" s="13" t="s">
        <v>178</v>
      </c>
      <c r="BE174" s="148">
        <f t="shared" si="14"/>
        <v>0</v>
      </c>
      <c r="BF174" s="148">
        <f t="shared" si="15"/>
        <v>0</v>
      </c>
      <c r="BG174" s="148">
        <f t="shared" si="16"/>
        <v>0</v>
      </c>
      <c r="BH174" s="148">
        <f t="shared" si="17"/>
        <v>0</v>
      </c>
      <c r="BI174" s="148">
        <f t="shared" si="18"/>
        <v>0</v>
      </c>
      <c r="BJ174" s="13" t="s">
        <v>83</v>
      </c>
      <c r="BK174" s="148">
        <f t="shared" si="19"/>
        <v>0</v>
      </c>
      <c r="BL174" s="13" t="s">
        <v>184</v>
      </c>
      <c r="BM174" s="147" t="s">
        <v>505</v>
      </c>
    </row>
    <row r="175" spans="2:65" s="1" customFormat="1" ht="16.5" customHeight="1">
      <c r="B175" s="135"/>
      <c r="C175" s="149" t="s">
        <v>344</v>
      </c>
      <c r="D175" s="149" t="s">
        <v>318</v>
      </c>
      <c r="E175" s="150" t="s">
        <v>2743</v>
      </c>
      <c r="F175" s="151" t="s">
        <v>2744</v>
      </c>
      <c r="G175" s="152" t="s">
        <v>290</v>
      </c>
      <c r="H175" s="153">
        <v>1</v>
      </c>
      <c r="I175" s="154"/>
      <c r="J175" s="154">
        <f t="shared" si="10"/>
        <v>0</v>
      </c>
      <c r="K175" s="155"/>
      <c r="L175" s="156"/>
      <c r="M175" s="157" t="s">
        <v>1</v>
      </c>
      <c r="N175" s="158" t="s">
        <v>36</v>
      </c>
      <c r="O175" s="145">
        <v>0</v>
      </c>
      <c r="P175" s="145">
        <f t="shared" si="11"/>
        <v>0</v>
      </c>
      <c r="Q175" s="145">
        <v>0</v>
      </c>
      <c r="R175" s="145">
        <f t="shared" si="12"/>
        <v>0</v>
      </c>
      <c r="S175" s="145">
        <v>0</v>
      </c>
      <c r="T175" s="146">
        <f t="shared" si="13"/>
        <v>0</v>
      </c>
      <c r="AR175" s="147" t="s">
        <v>208</v>
      </c>
      <c r="AT175" s="147" t="s">
        <v>318</v>
      </c>
      <c r="AU175" s="147" t="s">
        <v>83</v>
      </c>
      <c r="AY175" s="13" t="s">
        <v>178</v>
      </c>
      <c r="BE175" s="148">
        <f t="shared" si="14"/>
        <v>0</v>
      </c>
      <c r="BF175" s="148">
        <f t="shared" si="15"/>
        <v>0</v>
      </c>
      <c r="BG175" s="148">
        <f t="shared" si="16"/>
        <v>0</v>
      </c>
      <c r="BH175" s="148">
        <f t="shared" si="17"/>
        <v>0</v>
      </c>
      <c r="BI175" s="148">
        <f t="shared" si="18"/>
        <v>0</v>
      </c>
      <c r="BJ175" s="13" t="s">
        <v>83</v>
      </c>
      <c r="BK175" s="148">
        <f t="shared" si="19"/>
        <v>0</v>
      </c>
      <c r="BL175" s="13" t="s">
        <v>184</v>
      </c>
      <c r="BM175" s="147" t="s">
        <v>513</v>
      </c>
    </row>
    <row r="176" spans="2:65" s="1" customFormat="1" ht="16.5" customHeight="1">
      <c r="B176" s="135"/>
      <c r="C176" s="149" t="s">
        <v>350</v>
      </c>
      <c r="D176" s="149" t="s">
        <v>318</v>
      </c>
      <c r="E176" s="150" t="s">
        <v>2745</v>
      </c>
      <c r="F176" s="151" t="s">
        <v>2746</v>
      </c>
      <c r="G176" s="152" t="s">
        <v>290</v>
      </c>
      <c r="H176" s="153">
        <v>1</v>
      </c>
      <c r="I176" s="154"/>
      <c r="J176" s="154">
        <f t="shared" si="10"/>
        <v>0</v>
      </c>
      <c r="K176" s="155"/>
      <c r="L176" s="156"/>
      <c r="M176" s="157" t="s">
        <v>1</v>
      </c>
      <c r="N176" s="158" t="s">
        <v>36</v>
      </c>
      <c r="O176" s="145">
        <v>0</v>
      </c>
      <c r="P176" s="145">
        <f t="shared" si="11"/>
        <v>0</v>
      </c>
      <c r="Q176" s="145">
        <v>0</v>
      </c>
      <c r="R176" s="145">
        <f t="shared" si="12"/>
        <v>0</v>
      </c>
      <c r="S176" s="145">
        <v>0</v>
      </c>
      <c r="T176" s="146">
        <f t="shared" si="13"/>
        <v>0</v>
      </c>
      <c r="AR176" s="147" t="s">
        <v>208</v>
      </c>
      <c r="AT176" s="147" t="s">
        <v>318</v>
      </c>
      <c r="AU176" s="147" t="s">
        <v>83</v>
      </c>
      <c r="AY176" s="13" t="s">
        <v>178</v>
      </c>
      <c r="BE176" s="148">
        <f t="shared" si="14"/>
        <v>0</v>
      </c>
      <c r="BF176" s="148">
        <f t="shared" si="15"/>
        <v>0</v>
      </c>
      <c r="BG176" s="148">
        <f t="shared" si="16"/>
        <v>0</v>
      </c>
      <c r="BH176" s="148">
        <f t="shared" si="17"/>
        <v>0</v>
      </c>
      <c r="BI176" s="148">
        <f t="shared" si="18"/>
        <v>0</v>
      </c>
      <c r="BJ176" s="13" t="s">
        <v>83</v>
      </c>
      <c r="BK176" s="148">
        <f t="shared" si="19"/>
        <v>0</v>
      </c>
      <c r="BL176" s="13" t="s">
        <v>184</v>
      </c>
      <c r="BM176" s="147" t="s">
        <v>521</v>
      </c>
    </row>
    <row r="177" spans="2:65" s="1" customFormat="1" ht="33" customHeight="1">
      <c r="B177" s="135"/>
      <c r="C177" s="136" t="s">
        <v>358</v>
      </c>
      <c r="D177" s="136" t="s">
        <v>180</v>
      </c>
      <c r="E177" s="137" t="s">
        <v>2747</v>
      </c>
      <c r="F177" s="138" t="s">
        <v>2748</v>
      </c>
      <c r="G177" s="139" t="s">
        <v>290</v>
      </c>
      <c r="H177" s="140">
        <v>1</v>
      </c>
      <c r="I177" s="141"/>
      <c r="J177" s="141">
        <f t="shared" si="10"/>
        <v>0</v>
      </c>
      <c r="K177" s="142"/>
      <c r="L177" s="25"/>
      <c r="M177" s="143" t="s">
        <v>1</v>
      </c>
      <c r="N177" s="144" t="s">
        <v>36</v>
      </c>
      <c r="O177" s="145">
        <v>0</v>
      </c>
      <c r="P177" s="145">
        <f t="shared" si="11"/>
        <v>0</v>
      </c>
      <c r="Q177" s="145">
        <v>0</v>
      </c>
      <c r="R177" s="145">
        <f t="shared" si="12"/>
        <v>0</v>
      </c>
      <c r="S177" s="145">
        <v>0</v>
      </c>
      <c r="T177" s="146">
        <f t="shared" si="13"/>
        <v>0</v>
      </c>
      <c r="AR177" s="147" t="s">
        <v>184</v>
      </c>
      <c r="AT177" s="147" t="s">
        <v>180</v>
      </c>
      <c r="AU177" s="147" t="s">
        <v>83</v>
      </c>
      <c r="AY177" s="13" t="s">
        <v>178</v>
      </c>
      <c r="BE177" s="148">
        <f t="shared" si="14"/>
        <v>0</v>
      </c>
      <c r="BF177" s="148">
        <f t="shared" si="15"/>
        <v>0</v>
      </c>
      <c r="BG177" s="148">
        <f t="shared" si="16"/>
        <v>0</v>
      </c>
      <c r="BH177" s="148">
        <f t="shared" si="17"/>
        <v>0</v>
      </c>
      <c r="BI177" s="148">
        <f t="shared" si="18"/>
        <v>0</v>
      </c>
      <c r="BJ177" s="13" t="s">
        <v>83</v>
      </c>
      <c r="BK177" s="148">
        <f t="shared" si="19"/>
        <v>0</v>
      </c>
      <c r="BL177" s="13" t="s">
        <v>184</v>
      </c>
      <c r="BM177" s="147" t="s">
        <v>529</v>
      </c>
    </row>
    <row r="178" spans="2:65" s="1" customFormat="1" ht="24.2" customHeight="1">
      <c r="B178" s="135"/>
      <c r="C178" s="149" t="s">
        <v>362</v>
      </c>
      <c r="D178" s="149" t="s">
        <v>318</v>
      </c>
      <c r="E178" s="150" t="s">
        <v>2749</v>
      </c>
      <c r="F178" s="151" t="s">
        <v>2750</v>
      </c>
      <c r="G178" s="152" t="s">
        <v>290</v>
      </c>
      <c r="H178" s="153">
        <v>1</v>
      </c>
      <c r="I178" s="154"/>
      <c r="J178" s="154">
        <f t="shared" si="10"/>
        <v>0</v>
      </c>
      <c r="K178" s="155"/>
      <c r="L178" s="156"/>
      <c r="M178" s="157" t="s">
        <v>1</v>
      </c>
      <c r="N178" s="158" t="s">
        <v>36</v>
      </c>
      <c r="O178" s="145">
        <v>0</v>
      </c>
      <c r="P178" s="145">
        <f t="shared" si="11"/>
        <v>0</v>
      </c>
      <c r="Q178" s="145">
        <v>0</v>
      </c>
      <c r="R178" s="145">
        <f t="shared" si="12"/>
        <v>0</v>
      </c>
      <c r="S178" s="145">
        <v>0</v>
      </c>
      <c r="T178" s="146">
        <f t="shared" si="13"/>
        <v>0</v>
      </c>
      <c r="AR178" s="147" t="s">
        <v>208</v>
      </c>
      <c r="AT178" s="147" t="s">
        <v>318</v>
      </c>
      <c r="AU178" s="147" t="s">
        <v>83</v>
      </c>
      <c r="AY178" s="13" t="s">
        <v>178</v>
      </c>
      <c r="BE178" s="148">
        <f t="shared" si="14"/>
        <v>0</v>
      </c>
      <c r="BF178" s="148">
        <f t="shared" si="15"/>
        <v>0</v>
      </c>
      <c r="BG178" s="148">
        <f t="shared" si="16"/>
        <v>0</v>
      </c>
      <c r="BH178" s="148">
        <f t="shared" si="17"/>
        <v>0</v>
      </c>
      <c r="BI178" s="148">
        <f t="shared" si="18"/>
        <v>0</v>
      </c>
      <c r="BJ178" s="13" t="s">
        <v>83</v>
      </c>
      <c r="BK178" s="148">
        <f t="shared" si="19"/>
        <v>0</v>
      </c>
      <c r="BL178" s="13" t="s">
        <v>184</v>
      </c>
      <c r="BM178" s="147" t="s">
        <v>537</v>
      </c>
    </row>
    <row r="179" spans="2:65" s="1" customFormat="1" ht="24.2" customHeight="1">
      <c r="B179" s="135"/>
      <c r="C179" s="136" t="s">
        <v>366</v>
      </c>
      <c r="D179" s="136" t="s">
        <v>180</v>
      </c>
      <c r="E179" s="137" t="s">
        <v>1297</v>
      </c>
      <c r="F179" s="138" t="s">
        <v>1298</v>
      </c>
      <c r="G179" s="139" t="s">
        <v>329</v>
      </c>
      <c r="H179" s="140">
        <v>208.73</v>
      </c>
      <c r="I179" s="141"/>
      <c r="J179" s="141">
        <f t="shared" si="10"/>
        <v>0</v>
      </c>
      <c r="K179" s="142"/>
      <c r="L179" s="25"/>
      <c r="M179" s="143" t="s">
        <v>1</v>
      </c>
      <c r="N179" s="144" t="s">
        <v>36</v>
      </c>
      <c r="O179" s="145">
        <v>0</v>
      </c>
      <c r="P179" s="145">
        <f t="shared" si="11"/>
        <v>0</v>
      </c>
      <c r="Q179" s="145">
        <v>0</v>
      </c>
      <c r="R179" s="145">
        <f t="shared" si="12"/>
        <v>0</v>
      </c>
      <c r="S179" s="145">
        <v>0</v>
      </c>
      <c r="T179" s="146">
        <f t="shared" si="13"/>
        <v>0</v>
      </c>
      <c r="AR179" s="147" t="s">
        <v>184</v>
      </c>
      <c r="AT179" s="147" t="s">
        <v>180</v>
      </c>
      <c r="AU179" s="147" t="s">
        <v>83</v>
      </c>
      <c r="AY179" s="13" t="s">
        <v>178</v>
      </c>
      <c r="BE179" s="148">
        <f t="shared" si="14"/>
        <v>0</v>
      </c>
      <c r="BF179" s="148">
        <f t="shared" si="15"/>
        <v>0</v>
      </c>
      <c r="BG179" s="148">
        <f t="shared" si="16"/>
        <v>0</v>
      </c>
      <c r="BH179" s="148">
        <f t="shared" si="17"/>
        <v>0</v>
      </c>
      <c r="BI179" s="148">
        <f t="shared" si="18"/>
        <v>0</v>
      </c>
      <c r="BJ179" s="13" t="s">
        <v>83</v>
      </c>
      <c r="BK179" s="148">
        <f t="shared" si="19"/>
        <v>0</v>
      </c>
      <c r="BL179" s="13" t="s">
        <v>184</v>
      </c>
      <c r="BM179" s="147" t="s">
        <v>545</v>
      </c>
    </row>
    <row r="180" spans="2:65" s="1" customFormat="1" ht="24.2" customHeight="1">
      <c r="B180" s="135"/>
      <c r="C180" s="136" t="s">
        <v>370</v>
      </c>
      <c r="D180" s="136" t="s">
        <v>180</v>
      </c>
      <c r="E180" s="137" t="s">
        <v>1299</v>
      </c>
      <c r="F180" s="138" t="s">
        <v>1300</v>
      </c>
      <c r="G180" s="139" t="s">
        <v>329</v>
      </c>
      <c r="H180" s="140">
        <v>208.73</v>
      </c>
      <c r="I180" s="141"/>
      <c r="J180" s="141">
        <f t="shared" si="10"/>
        <v>0</v>
      </c>
      <c r="K180" s="142"/>
      <c r="L180" s="25"/>
      <c r="M180" s="143" t="s">
        <v>1</v>
      </c>
      <c r="N180" s="144" t="s">
        <v>36</v>
      </c>
      <c r="O180" s="145">
        <v>0</v>
      </c>
      <c r="P180" s="145">
        <f t="shared" si="11"/>
        <v>0</v>
      </c>
      <c r="Q180" s="145">
        <v>0</v>
      </c>
      <c r="R180" s="145">
        <f t="shared" si="12"/>
        <v>0</v>
      </c>
      <c r="S180" s="145">
        <v>0</v>
      </c>
      <c r="T180" s="146">
        <f t="shared" si="13"/>
        <v>0</v>
      </c>
      <c r="AR180" s="147" t="s">
        <v>184</v>
      </c>
      <c r="AT180" s="147" t="s">
        <v>180</v>
      </c>
      <c r="AU180" s="147" t="s">
        <v>83</v>
      </c>
      <c r="AY180" s="13" t="s">
        <v>178</v>
      </c>
      <c r="BE180" s="148">
        <f t="shared" si="14"/>
        <v>0</v>
      </c>
      <c r="BF180" s="148">
        <f t="shared" si="15"/>
        <v>0</v>
      </c>
      <c r="BG180" s="148">
        <f t="shared" si="16"/>
        <v>0</v>
      </c>
      <c r="BH180" s="148">
        <f t="shared" si="17"/>
        <v>0</v>
      </c>
      <c r="BI180" s="148">
        <f t="shared" si="18"/>
        <v>0</v>
      </c>
      <c r="BJ180" s="13" t="s">
        <v>83</v>
      </c>
      <c r="BK180" s="148">
        <f t="shared" si="19"/>
        <v>0</v>
      </c>
      <c r="BL180" s="13" t="s">
        <v>184</v>
      </c>
      <c r="BM180" s="147" t="s">
        <v>553</v>
      </c>
    </row>
    <row r="181" spans="2:65" s="1" customFormat="1" ht="24.2" customHeight="1">
      <c r="B181" s="135"/>
      <c r="C181" s="136" t="s">
        <v>374</v>
      </c>
      <c r="D181" s="136" t="s">
        <v>180</v>
      </c>
      <c r="E181" s="137" t="s">
        <v>2751</v>
      </c>
      <c r="F181" s="138" t="s">
        <v>2752</v>
      </c>
      <c r="G181" s="139" t="s">
        <v>290</v>
      </c>
      <c r="H181" s="140">
        <v>1</v>
      </c>
      <c r="I181" s="141"/>
      <c r="J181" s="141">
        <f t="shared" si="10"/>
        <v>0</v>
      </c>
      <c r="K181" s="142"/>
      <c r="L181" s="25"/>
      <c r="M181" s="143" t="s">
        <v>1</v>
      </c>
      <c r="N181" s="144" t="s">
        <v>36</v>
      </c>
      <c r="O181" s="145">
        <v>0</v>
      </c>
      <c r="P181" s="145">
        <f t="shared" si="11"/>
        <v>0</v>
      </c>
      <c r="Q181" s="145">
        <v>0</v>
      </c>
      <c r="R181" s="145">
        <f t="shared" si="12"/>
        <v>0</v>
      </c>
      <c r="S181" s="145">
        <v>0</v>
      </c>
      <c r="T181" s="146">
        <f t="shared" si="13"/>
        <v>0</v>
      </c>
      <c r="AR181" s="147" t="s">
        <v>184</v>
      </c>
      <c r="AT181" s="147" t="s">
        <v>180</v>
      </c>
      <c r="AU181" s="147" t="s">
        <v>83</v>
      </c>
      <c r="AY181" s="13" t="s">
        <v>178</v>
      </c>
      <c r="BE181" s="148">
        <f t="shared" si="14"/>
        <v>0</v>
      </c>
      <c r="BF181" s="148">
        <f t="shared" si="15"/>
        <v>0</v>
      </c>
      <c r="BG181" s="148">
        <f t="shared" si="16"/>
        <v>0</v>
      </c>
      <c r="BH181" s="148">
        <f t="shared" si="17"/>
        <v>0</v>
      </c>
      <c r="BI181" s="148">
        <f t="shared" si="18"/>
        <v>0</v>
      </c>
      <c r="BJ181" s="13" t="s">
        <v>83</v>
      </c>
      <c r="BK181" s="148">
        <f t="shared" si="19"/>
        <v>0</v>
      </c>
      <c r="BL181" s="13" t="s">
        <v>184</v>
      </c>
      <c r="BM181" s="147" t="s">
        <v>561</v>
      </c>
    </row>
    <row r="182" spans="2:65" s="1" customFormat="1" ht="33" customHeight="1">
      <c r="B182" s="135"/>
      <c r="C182" s="149" t="s">
        <v>381</v>
      </c>
      <c r="D182" s="149" t="s">
        <v>318</v>
      </c>
      <c r="E182" s="150" t="s">
        <v>2753</v>
      </c>
      <c r="F182" s="151" t="s">
        <v>2754</v>
      </c>
      <c r="G182" s="152" t="s">
        <v>290</v>
      </c>
      <c r="H182" s="153">
        <v>1</v>
      </c>
      <c r="I182" s="154"/>
      <c r="J182" s="154">
        <f t="shared" si="10"/>
        <v>0</v>
      </c>
      <c r="K182" s="155"/>
      <c r="L182" s="156"/>
      <c r="M182" s="157" t="s">
        <v>1</v>
      </c>
      <c r="N182" s="158" t="s">
        <v>36</v>
      </c>
      <c r="O182" s="145">
        <v>0</v>
      </c>
      <c r="P182" s="145">
        <f t="shared" si="11"/>
        <v>0</v>
      </c>
      <c r="Q182" s="145">
        <v>0</v>
      </c>
      <c r="R182" s="145">
        <f t="shared" si="12"/>
        <v>0</v>
      </c>
      <c r="S182" s="145">
        <v>0</v>
      </c>
      <c r="T182" s="146">
        <f t="shared" si="13"/>
        <v>0</v>
      </c>
      <c r="AR182" s="147" t="s">
        <v>208</v>
      </c>
      <c r="AT182" s="147" t="s">
        <v>318</v>
      </c>
      <c r="AU182" s="147" t="s">
        <v>83</v>
      </c>
      <c r="AY182" s="13" t="s">
        <v>178</v>
      </c>
      <c r="BE182" s="148">
        <f t="shared" si="14"/>
        <v>0</v>
      </c>
      <c r="BF182" s="148">
        <f t="shared" si="15"/>
        <v>0</v>
      </c>
      <c r="BG182" s="148">
        <f t="shared" si="16"/>
        <v>0</v>
      </c>
      <c r="BH182" s="148">
        <f t="shared" si="17"/>
        <v>0</v>
      </c>
      <c r="BI182" s="148">
        <f t="shared" si="18"/>
        <v>0</v>
      </c>
      <c r="BJ182" s="13" t="s">
        <v>83</v>
      </c>
      <c r="BK182" s="148">
        <f t="shared" si="19"/>
        <v>0</v>
      </c>
      <c r="BL182" s="13" t="s">
        <v>184</v>
      </c>
      <c r="BM182" s="147" t="s">
        <v>571</v>
      </c>
    </row>
    <row r="183" spans="2:65" s="1" customFormat="1" ht="24.2" customHeight="1">
      <c r="B183" s="135"/>
      <c r="C183" s="149" t="s">
        <v>385</v>
      </c>
      <c r="D183" s="149" t="s">
        <v>318</v>
      </c>
      <c r="E183" s="150" t="s">
        <v>2755</v>
      </c>
      <c r="F183" s="151" t="s">
        <v>2756</v>
      </c>
      <c r="G183" s="152" t="s">
        <v>290</v>
      </c>
      <c r="H183" s="153">
        <v>1</v>
      </c>
      <c r="I183" s="154"/>
      <c r="J183" s="154">
        <f t="shared" si="10"/>
        <v>0</v>
      </c>
      <c r="K183" s="155"/>
      <c r="L183" s="156"/>
      <c r="M183" s="157" t="s">
        <v>1</v>
      </c>
      <c r="N183" s="158" t="s">
        <v>36</v>
      </c>
      <c r="O183" s="145">
        <v>0</v>
      </c>
      <c r="P183" s="145">
        <f t="shared" si="11"/>
        <v>0</v>
      </c>
      <c r="Q183" s="145">
        <v>0</v>
      </c>
      <c r="R183" s="145">
        <f t="shared" si="12"/>
        <v>0</v>
      </c>
      <c r="S183" s="145">
        <v>0</v>
      </c>
      <c r="T183" s="146">
        <f t="shared" si="13"/>
        <v>0</v>
      </c>
      <c r="AR183" s="147" t="s">
        <v>208</v>
      </c>
      <c r="AT183" s="147" t="s">
        <v>318</v>
      </c>
      <c r="AU183" s="147" t="s">
        <v>83</v>
      </c>
      <c r="AY183" s="13" t="s">
        <v>178</v>
      </c>
      <c r="BE183" s="148">
        <f t="shared" si="14"/>
        <v>0</v>
      </c>
      <c r="BF183" s="148">
        <f t="shared" si="15"/>
        <v>0</v>
      </c>
      <c r="BG183" s="148">
        <f t="shared" si="16"/>
        <v>0</v>
      </c>
      <c r="BH183" s="148">
        <f t="shared" si="17"/>
        <v>0</v>
      </c>
      <c r="BI183" s="148">
        <f t="shared" si="18"/>
        <v>0</v>
      </c>
      <c r="BJ183" s="13" t="s">
        <v>83</v>
      </c>
      <c r="BK183" s="148">
        <f t="shared" si="19"/>
        <v>0</v>
      </c>
      <c r="BL183" s="13" t="s">
        <v>184</v>
      </c>
      <c r="BM183" s="147" t="s">
        <v>580</v>
      </c>
    </row>
    <row r="184" spans="2:65" s="1" customFormat="1" ht="33" customHeight="1">
      <c r="B184" s="135"/>
      <c r="C184" s="136" t="s">
        <v>389</v>
      </c>
      <c r="D184" s="136" t="s">
        <v>180</v>
      </c>
      <c r="E184" s="137" t="s">
        <v>2757</v>
      </c>
      <c r="F184" s="138" t="s">
        <v>2758</v>
      </c>
      <c r="G184" s="139" t="s">
        <v>290</v>
      </c>
      <c r="H184" s="140">
        <v>1</v>
      </c>
      <c r="I184" s="141"/>
      <c r="J184" s="141">
        <f t="shared" si="10"/>
        <v>0</v>
      </c>
      <c r="K184" s="142"/>
      <c r="L184" s="25"/>
      <c r="M184" s="143" t="s">
        <v>1</v>
      </c>
      <c r="N184" s="144" t="s">
        <v>36</v>
      </c>
      <c r="O184" s="145">
        <v>0</v>
      </c>
      <c r="P184" s="145">
        <f t="shared" si="11"/>
        <v>0</v>
      </c>
      <c r="Q184" s="145">
        <v>0</v>
      </c>
      <c r="R184" s="145">
        <f t="shared" si="12"/>
        <v>0</v>
      </c>
      <c r="S184" s="145">
        <v>0</v>
      </c>
      <c r="T184" s="146">
        <f t="shared" si="13"/>
        <v>0</v>
      </c>
      <c r="AR184" s="147" t="s">
        <v>184</v>
      </c>
      <c r="AT184" s="147" t="s">
        <v>180</v>
      </c>
      <c r="AU184" s="147" t="s">
        <v>83</v>
      </c>
      <c r="AY184" s="13" t="s">
        <v>178</v>
      </c>
      <c r="BE184" s="148">
        <f t="shared" si="14"/>
        <v>0</v>
      </c>
      <c r="BF184" s="148">
        <f t="shared" si="15"/>
        <v>0</v>
      </c>
      <c r="BG184" s="148">
        <f t="shared" si="16"/>
        <v>0</v>
      </c>
      <c r="BH184" s="148">
        <f t="shared" si="17"/>
        <v>0</v>
      </c>
      <c r="BI184" s="148">
        <f t="shared" si="18"/>
        <v>0</v>
      </c>
      <c r="BJ184" s="13" t="s">
        <v>83</v>
      </c>
      <c r="BK184" s="148">
        <f t="shared" si="19"/>
        <v>0</v>
      </c>
      <c r="BL184" s="13" t="s">
        <v>184</v>
      </c>
      <c r="BM184" s="147" t="s">
        <v>590</v>
      </c>
    </row>
    <row r="185" spans="2:65" s="1" customFormat="1" ht="24.2" customHeight="1">
      <c r="B185" s="135"/>
      <c r="C185" s="149" t="s">
        <v>393</v>
      </c>
      <c r="D185" s="149" t="s">
        <v>318</v>
      </c>
      <c r="E185" s="150" t="s">
        <v>2759</v>
      </c>
      <c r="F185" s="151" t="s">
        <v>2760</v>
      </c>
      <c r="G185" s="152" t="s">
        <v>290</v>
      </c>
      <c r="H185" s="153">
        <v>1</v>
      </c>
      <c r="I185" s="154"/>
      <c r="J185" s="154">
        <f t="shared" si="10"/>
        <v>0</v>
      </c>
      <c r="K185" s="155"/>
      <c r="L185" s="156"/>
      <c r="M185" s="157" t="s">
        <v>1</v>
      </c>
      <c r="N185" s="158" t="s">
        <v>36</v>
      </c>
      <c r="O185" s="145">
        <v>0</v>
      </c>
      <c r="P185" s="145">
        <f t="shared" si="11"/>
        <v>0</v>
      </c>
      <c r="Q185" s="145">
        <v>0</v>
      </c>
      <c r="R185" s="145">
        <f t="shared" si="12"/>
        <v>0</v>
      </c>
      <c r="S185" s="145">
        <v>0</v>
      </c>
      <c r="T185" s="146">
        <f t="shared" si="13"/>
        <v>0</v>
      </c>
      <c r="AR185" s="147" t="s">
        <v>208</v>
      </c>
      <c r="AT185" s="147" t="s">
        <v>318</v>
      </c>
      <c r="AU185" s="147" t="s">
        <v>83</v>
      </c>
      <c r="AY185" s="13" t="s">
        <v>178</v>
      </c>
      <c r="BE185" s="148">
        <f t="shared" si="14"/>
        <v>0</v>
      </c>
      <c r="BF185" s="148">
        <f t="shared" si="15"/>
        <v>0</v>
      </c>
      <c r="BG185" s="148">
        <f t="shared" si="16"/>
        <v>0</v>
      </c>
      <c r="BH185" s="148">
        <f t="shared" si="17"/>
        <v>0</v>
      </c>
      <c r="BI185" s="148">
        <f t="shared" si="18"/>
        <v>0</v>
      </c>
      <c r="BJ185" s="13" t="s">
        <v>83</v>
      </c>
      <c r="BK185" s="148">
        <f t="shared" si="19"/>
        <v>0</v>
      </c>
      <c r="BL185" s="13" t="s">
        <v>184</v>
      </c>
      <c r="BM185" s="147" t="s">
        <v>597</v>
      </c>
    </row>
    <row r="186" spans="2:65" s="1" customFormat="1" ht="16.5" customHeight="1">
      <c r="B186" s="135"/>
      <c r="C186" s="136" t="s">
        <v>397</v>
      </c>
      <c r="D186" s="136" t="s">
        <v>180</v>
      </c>
      <c r="E186" s="137" t="s">
        <v>2761</v>
      </c>
      <c r="F186" s="138" t="s">
        <v>2762</v>
      </c>
      <c r="G186" s="139" t="s">
        <v>290</v>
      </c>
      <c r="H186" s="140">
        <v>1</v>
      </c>
      <c r="I186" s="141"/>
      <c r="J186" s="141">
        <f t="shared" si="10"/>
        <v>0</v>
      </c>
      <c r="K186" s="142"/>
      <c r="L186" s="25"/>
      <c r="M186" s="143" t="s">
        <v>1</v>
      </c>
      <c r="N186" s="144" t="s">
        <v>36</v>
      </c>
      <c r="O186" s="145">
        <v>0</v>
      </c>
      <c r="P186" s="145">
        <f t="shared" si="11"/>
        <v>0</v>
      </c>
      <c r="Q186" s="145">
        <v>0</v>
      </c>
      <c r="R186" s="145">
        <f t="shared" si="12"/>
        <v>0</v>
      </c>
      <c r="S186" s="145">
        <v>0</v>
      </c>
      <c r="T186" s="146">
        <f t="shared" si="13"/>
        <v>0</v>
      </c>
      <c r="AR186" s="147" t="s">
        <v>184</v>
      </c>
      <c r="AT186" s="147" t="s">
        <v>180</v>
      </c>
      <c r="AU186" s="147" t="s">
        <v>83</v>
      </c>
      <c r="AY186" s="13" t="s">
        <v>178</v>
      </c>
      <c r="BE186" s="148">
        <f t="shared" si="14"/>
        <v>0</v>
      </c>
      <c r="BF186" s="148">
        <f t="shared" si="15"/>
        <v>0</v>
      </c>
      <c r="BG186" s="148">
        <f t="shared" si="16"/>
        <v>0</v>
      </c>
      <c r="BH186" s="148">
        <f t="shared" si="17"/>
        <v>0</v>
      </c>
      <c r="BI186" s="148">
        <f t="shared" si="18"/>
        <v>0</v>
      </c>
      <c r="BJ186" s="13" t="s">
        <v>83</v>
      </c>
      <c r="BK186" s="148">
        <f t="shared" si="19"/>
        <v>0</v>
      </c>
      <c r="BL186" s="13" t="s">
        <v>184</v>
      </c>
      <c r="BM186" s="147" t="s">
        <v>605</v>
      </c>
    </row>
    <row r="187" spans="2:65" s="1" customFormat="1" ht="16.5" customHeight="1">
      <c r="B187" s="135"/>
      <c r="C187" s="149" t="s">
        <v>401</v>
      </c>
      <c r="D187" s="149" t="s">
        <v>318</v>
      </c>
      <c r="E187" s="150" t="s">
        <v>2763</v>
      </c>
      <c r="F187" s="151" t="s">
        <v>2764</v>
      </c>
      <c r="G187" s="152" t="s">
        <v>290</v>
      </c>
      <c r="H187" s="153">
        <v>1</v>
      </c>
      <c r="I187" s="154"/>
      <c r="J187" s="154">
        <f t="shared" si="10"/>
        <v>0</v>
      </c>
      <c r="K187" s="155"/>
      <c r="L187" s="156"/>
      <c r="M187" s="157" t="s">
        <v>1</v>
      </c>
      <c r="N187" s="158" t="s">
        <v>36</v>
      </c>
      <c r="O187" s="145">
        <v>0</v>
      </c>
      <c r="P187" s="145">
        <f t="shared" si="11"/>
        <v>0</v>
      </c>
      <c r="Q187" s="145">
        <v>0</v>
      </c>
      <c r="R187" s="145">
        <f t="shared" si="12"/>
        <v>0</v>
      </c>
      <c r="S187" s="145">
        <v>0</v>
      </c>
      <c r="T187" s="146">
        <f t="shared" si="13"/>
        <v>0</v>
      </c>
      <c r="AR187" s="147" t="s">
        <v>208</v>
      </c>
      <c r="AT187" s="147" t="s">
        <v>318</v>
      </c>
      <c r="AU187" s="147" t="s">
        <v>83</v>
      </c>
      <c r="AY187" s="13" t="s">
        <v>178</v>
      </c>
      <c r="BE187" s="148">
        <f t="shared" si="14"/>
        <v>0</v>
      </c>
      <c r="BF187" s="148">
        <f t="shared" si="15"/>
        <v>0</v>
      </c>
      <c r="BG187" s="148">
        <f t="shared" si="16"/>
        <v>0</v>
      </c>
      <c r="BH187" s="148">
        <f t="shared" si="17"/>
        <v>0</v>
      </c>
      <c r="BI187" s="148">
        <f t="shared" si="18"/>
        <v>0</v>
      </c>
      <c r="BJ187" s="13" t="s">
        <v>83</v>
      </c>
      <c r="BK187" s="148">
        <f t="shared" si="19"/>
        <v>0</v>
      </c>
      <c r="BL187" s="13" t="s">
        <v>184</v>
      </c>
      <c r="BM187" s="147" t="s">
        <v>613</v>
      </c>
    </row>
    <row r="188" spans="2:65" s="1" customFormat="1" ht="16.5" customHeight="1">
      <c r="B188" s="135"/>
      <c r="C188" s="136" t="s">
        <v>405</v>
      </c>
      <c r="D188" s="136" t="s">
        <v>180</v>
      </c>
      <c r="E188" s="137" t="s">
        <v>2765</v>
      </c>
      <c r="F188" s="138" t="s">
        <v>2766</v>
      </c>
      <c r="G188" s="139" t="s">
        <v>329</v>
      </c>
      <c r="H188" s="140">
        <v>208.73</v>
      </c>
      <c r="I188" s="141"/>
      <c r="J188" s="141">
        <f t="shared" si="10"/>
        <v>0</v>
      </c>
      <c r="K188" s="142"/>
      <c r="L188" s="25"/>
      <c r="M188" s="143" t="s">
        <v>1</v>
      </c>
      <c r="N188" s="144" t="s">
        <v>36</v>
      </c>
      <c r="O188" s="145">
        <v>0</v>
      </c>
      <c r="P188" s="145">
        <f t="shared" si="11"/>
        <v>0</v>
      </c>
      <c r="Q188" s="145">
        <v>0</v>
      </c>
      <c r="R188" s="145">
        <f t="shared" si="12"/>
        <v>0</v>
      </c>
      <c r="S188" s="145">
        <v>0</v>
      </c>
      <c r="T188" s="146">
        <f t="shared" si="13"/>
        <v>0</v>
      </c>
      <c r="AR188" s="147" t="s">
        <v>184</v>
      </c>
      <c r="AT188" s="147" t="s">
        <v>180</v>
      </c>
      <c r="AU188" s="147" t="s">
        <v>83</v>
      </c>
      <c r="AY188" s="13" t="s">
        <v>178</v>
      </c>
      <c r="BE188" s="148">
        <f t="shared" si="14"/>
        <v>0</v>
      </c>
      <c r="BF188" s="148">
        <f t="shared" si="15"/>
        <v>0</v>
      </c>
      <c r="BG188" s="148">
        <f t="shared" si="16"/>
        <v>0</v>
      </c>
      <c r="BH188" s="148">
        <f t="shared" si="17"/>
        <v>0</v>
      </c>
      <c r="BI188" s="148">
        <f t="shared" si="18"/>
        <v>0</v>
      </c>
      <c r="BJ188" s="13" t="s">
        <v>83</v>
      </c>
      <c r="BK188" s="148">
        <f t="shared" si="19"/>
        <v>0</v>
      </c>
      <c r="BL188" s="13" t="s">
        <v>184</v>
      </c>
      <c r="BM188" s="147" t="s">
        <v>622</v>
      </c>
    </row>
    <row r="189" spans="2:65" s="1" customFormat="1" ht="24.2" customHeight="1">
      <c r="B189" s="135"/>
      <c r="C189" s="136" t="s">
        <v>409</v>
      </c>
      <c r="D189" s="136" t="s">
        <v>180</v>
      </c>
      <c r="E189" s="137" t="s">
        <v>2767</v>
      </c>
      <c r="F189" s="138" t="s">
        <v>2768</v>
      </c>
      <c r="G189" s="139" t="s">
        <v>329</v>
      </c>
      <c r="H189" s="140">
        <v>208.73</v>
      </c>
      <c r="I189" s="141"/>
      <c r="J189" s="141">
        <f t="shared" si="10"/>
        <v>0</v>
      </c>
      <c r="K189" s="142"/>
      <c r="L189" s="25"/>
      <c r="M189" s="143" t="s">
        <v>1</v>
      </c>
      <c r="N189" s="144" t="s">
        <v>36</v>
      </c>
      <c r="O189" s="145">
        <v>0</v>
      </c>
      <c r="P189" s="145">
        <f t="shared" si="11"/>
        <v>0</v>
      </c>
      <c r="Q189" s="145">
        <v>0</v>
      </c>
      <c r="R189" s="145">
        <f t="shared" si="12"/>
        <v>0</v>
      </c>
      <c r="S189" s="145">
        <v>0</v>
      </c>
      <c r="T189" s="146">
        <f t="shared" si="13"/>
        <v>0</v>
      </c>
      <c r="AR189" s="147" t="s">
        <v>184</v>
      </c>
      <c r="AT189" s="147" t="s">
        <v>180</v>
      </c>
      <c r="AU189" s="147" t="s">
        <v>83</v>
      </c>
      <c r="AY189" s="13" t="s">
        <v>178</v>
      </c>
      <c r="BE189" s="148">
        <f t="shared" si="14"/>
        <v>0</v>
      </c>
      <c r="BF189" s="148">
        <f t="shared" si="15"/>
        <v>0</v>
      </c>
      <c r="BG189" s="148">
        <f t="shared" si="16"/>
        <v>0</v>
      </c>
      <c r="BH189" s="148">
        <f t="shared" si="17"/>
        <v>0</v>
      </c>
      <c r="BI189" s="148">
        <f t="shared" si="18"/>
        <v>0</v>
      </c>
      <c r="BJ189" s="13" t="s">
        <v>83</v>
      </c>
      <c r="BK189" s="148">
        <f t="shared" si="19"/>
        <v>0</v>
      </c>
      <c r="BL189" s="13" t="s">
        <v>184</v>
      </c>
      <c r="BM189" s="147" t="s">
        <v>640</v>
      </c>
    </row>
    <row r="190" spans="2:65" s="11" customFormat="1" ht="22.9" customHeight="1">
      <c r="B190" s="124"/>
      <c r="D190" s="125" t="s">
        <v>69</v>
      </c>
      <c r="E190" s="133" t="s">
        <v>213</v>
      </c>
      <c r="F190" s="133" t="s">
        <v>339</v>
      </c>
      <c r="J190" s="134">
        <f>BK190</f>
        <v>0</v>
      </c>
      <c r="L190" s="124"/>
      <c r="M190" s="128"/>
      <c r="P190" s="129">
        <f>SUM(P191:P197)</f>
        <v>0</v>
      </c>
      <c r="R190" s="129">
        <f>SUM(R191:R197)</f>
        <v>0</v>
      </c>
      <c r="T190" s="130">
        <f>SUM(T191:T197)</f>
        <v>0</v>
      </c>
      <c r="AR190" s="125" t="s">
        <v>77</v>
      </c>
      <c r="AT190" s="131" t="s">
        <v>69</v>
      </c>
      <c r="AU190" s="131" t="s">
        <v>77</v>
      </c>
      <c r="AY190" s="125" t="s">
        <v>178</v>
      </c>
      <c r="BK190" s="132">
        <f>SUM(BK191:BK197)</f>
        <v>0</v>
      </c>
    </row>
    <row r="191" spans="2:65" s="1" customFormat="1" ht="24.2" customHeight="1">
      <c r="B191" s="135"/>
      <c r="C191" s="136" t="s">
        <v>413</v>
      </c>
      <c r="D191" s="136" t="s">
        <v>180</v>
      </c>
      <c r="E191" s="137" t="s">
        <v>2769</v>
      </c>
      <c r="F191" s="138" t="s">
        <v>2770</v>
      </c>
      <c r="G191" s="139" t="s">
        <v>329</v>
      </c>
      <c r="H191" s="140">
        <v>42.22</v>
      </c>
      <c r="I191" s="141"/>
      <c r="J191" s="141">
        <f t="shared" ref="J191:J197" si="20">ROUND(I191*H191,2)</f>
        <v>0</v>
      </c>
      <c r="K191" s="142"/>
      <c r="L191" s="25"/>
      <c r="M191" s="143" t="s">
        <v>1</v>
      </c>
      <c r="N191" s="144" t="s">
        <v>36</v>
      </c>
      <c r="O191" s="145">
        <v>0</v>
      </c>
      <c r="P191" s="145">
        <f t="shared" ref="P191:P197" si="21">O191*H191</f>
        <v>0</v>
      </c>
      <c r="Q191" s="145">
        <v>0</v>
      </c>
      <c r="R191" s="145">
        <f t="shared" ref="R191:R197" si="22">Q191*H191</f>
        <v>0</v>
      </c>
      <c r="S191" s="145">
        <v>0</v>
      </c>
      <c r="T191" s="146">
        <f t="shared" ref="T191:T197" si="23">S191*H191</f>
        <v>0</v>
      </c>
      <c r="AR191" s="147" t="s">
        <v>184</v>
      </c>
      <c r="AT191" s="147" t="s">
        <v>180</v>
      </c>
      <c r="AU191" s="147" t="s">
        <v>83</v>
      </c>
      <c r="AY191" s="13" t="s">
        <v>178</v>
      </c>
      <c r="BE191" s="148">
        <f t="shared" ref="BE191:BE197" si="24">IF(N191="základná",J191,0)</f>
        <v>0</v>
      </c>
      <c r="BF191" s="148">
        <f t="shared" ref="BF191:BF197" si="25">IF(N191="znížená",J191,0)</f>
        <v>0</v>
      </c>
      <c r="BG191" s="148">
        <f t="shared" ref="BG191:BG197" si="26">IF(N191="zákl. prenesená",J191,0)</f>
        <v>0</v>
      </c>
      <c r="BH191" s="148">
        <f t="shared" ref="BH191:BH197" si="27">IF(N191="zníž. prenesená",J191,0)</f>
        <v>0</v>
      </c>
      <c r="BI191" s="148">
        <f t="shared" ref="BI191:BI197" si="28">IF(N191="nulová",J191,0)</f>
        <v>0</v>
      </c>
      <c r="BJ191" s="13" t="s">
        <v>83</v>
      </c>
      <c r="BK191" s="148">
        <f t="shared" ref="BK191:BK197" si="29">ROUND(I191*H191,2)</f>
        <v>0</v>
      </c>
      <c r="BL191" s="13" t="s">
        <v>184</v>
      </c>
      <c r="BM191" s="147" t="s">
        <v>648</v>
      </c>
    </row>
    <row r="192" spans="2:65" s="1" customFormat="1" ht="24.2" customHeight="1">
      <c r="B192" s="135"/>
      <c r="C192" s="136" t="s">
        <v>417</v>
      </c>
      <c r="D192" s="136" t="s">
        <v>180</v>
      </c>
      <c r="E192" s="137" t="s">
        <v>2771</v>
      </c>
      <c r="F192" s="138" t="s">
        <v>2772</v>
      </c>
      <c r="G192" s="139" t="s">
        <v>257</v>
      </c>
      <c r="H192" s="140">
        <v>9.5</v>
      </c>
      <c r="I192" s="141"/>
      <c r="J192" s="141">
        <f t="shared" si="20"/>
        <v>0</v>
      </c>
      <c r="K192" s="142"/>
      <c r="L192" s="25"/>
      <c r="M192" s="143" t="s">
        <v>1</v>
      </c>
      <c r="N192" s="144" t="s">
        <v>36</v>
      </c>
      <c r="O192" s="145">
        <v>0</v>
      </c>
      <c r="P192" s="145">
        <f t="shared" si="21"/>
        <v>0</v>
      </c>
      <c r="Q192" s="145">
        <v>0</v>
      </c>
      <c r="R192" s="145">
        <f t="shared" si="22"/>
        <v>0</v>
      </c>
      <c r="S192" s="145">
        <v>0</v>
      </c>
      <c r="T192" s="146">
        <f t="shared" si="23"/>
        <v>0</v>
      </c>
      <c r="AR192" s="147" t="s">
        <v>184</v>
      </c>
      <c r="AT192" s="147" t="s">
        <v>180</v>
      </c>
      <c r="AU192" s="147" t="s">
        <v>83</v>
      </c>
      <c r="AY192" s="13" t="s">
        <v>178</v>
      </c>
      <c r="BE192" s="148">
        <f t="shared" si="24"/>
        <v>0</v>
      </c>
      <c r="BF192" s="148">
        <f t="shared" si="25"/>
        <v>0</v>
      </c>
      <c r="BG192" s="148">
        <f t="shared" si="26"/>
        <v>0</v>
      </c>
      <c r="BH192" s="148">
        <f t="shared" si="27"/>
        <v>0</v>
      </c>
      <c r="BI192" s="148">
        <f t="shared" si="28"/>
        <v>0</v>
      </c>
      <c r="BJ192" s="13" t="s">
        <v>83</v>
      </c>
      <c r="BK192" s="148">
        <f t="shared" si="29"/>
        <v>0</v>
      </c>
      <c r="BL192" s="13" t="s">
        <v>184</v>
      </c>
      <c r="BM192" s="147" t="s">
        <v>656</v>
      </c>
    </row>
    <row r="193" spans="2:65" s="1" customFormat="1" ht="24.2" customHeight="1">
      <c r="B193" s="135"/>
      <c r="C193" s="136" t="s">
        <v>421</v>
      </c>
      <c r="D193" s="136" t="s">
        <v>180</v>
      </c>
      <c r="E193" s="137" t="s">
        <v>2773</v>
      </c>
      <c r="F193" s="138" t="s">
        <v>2774</v>
      </c>
      <c r="G193" s="139" t="s">
        <v>257</v>
      </c>
      <c r="H193" s="140">
        <v>85.5</v>
      </c>
      <c r="I193" s="141"/>
      <c r="J193" s="141">
        <f t="shared" si="20"/>
        <v>0</v>
      </c>
      <c r="K193" s="142"/>
      <c r="L193" s="25"/>
      <c r="M193" s="143" t="s">
        <v>1</v>
      </c>
      <c r="N193" s="144" t="s">
        <v>36</v>
      </c>
      <c r="O193" s="145">
        <v>0</v>
      </c>
      <c r="P193" s="145">
        <f t="shared" si="21"/>
        <v>0</v>
      </c>
      <c r="Q193" s="145">
        <v>0</v>
      </c>
      <c r="R193" s="145">
        <f t="shared" si="22"/>
        <v>0</v>
      </c>
      <c r="S193" s="145">
        <v>0</v>
      </c>
      <c r="T193" s="146">
        <f t="shared" si="23"/>
        <v>0</v>
      </c>
      <c r="AR193" s="147" t="s">
        <v>184</v>
      </c>
      <c r="AT193" s="147" t="s">
        <v>180</v>
      </c>
      <c r="AU193" s="147" t="s">
        <v>83</v>
      </c>
      <c r="AY193" s="13" t="s">
        <v>178</v>
      </c>
      <c r="BE193" s="148">
        <f t="shared" si="24"/>
        <v>0</v>
      </c>
      <c r="BF193" s="148">
        <f t="shared" si="25"/>
        <v>0</v>
      </c>
      <c r="BG193" s="148">
        <f t="shared" si="26"/>
        <v>0</v>
      </c>
      <c r="BH193" s="148">
        <f t="shared" si="27"/>
        <v>0</v>
      </c>
      <c r="BI193" s="148">
        <f t="shared" si="28"/>
        <v>0</v>
      </c>
      <c r="BJ193" s="13" t="s">
        <v>83</v>
      </c>
      <c r="BK193" s="148">
        <f t="shared" si="29"/>
        <v>0</v>
      </c>
      <c r="BL193" s="13" t="s">
        <v>184</v>
      </c>
      <c r="BM193" s="147" t="s">
        <v>678</v>
      </c>
    </row>
    <row r="194" spans="2:65" s="1" customFormat="1" ht="24.2" customHeight="1">
      <c r="B194" s="135"/>
      <c r="C194" s="136" t="s">
        <v>425</v>
      </c>
      <c r="D194" s="136" t="s">
        <v>180</v>
      </c>
      <c r="E194" s="137" t="s">
        <v>2775</v>
      </c>
      <c r="F194" s="138" t="s">
        <v>2776</v>
      </c>
      <c r="G194" s="139" t="s">
        <v>257</v>
      </c>
      <c r="H194" s="140">
        <v>9.5</v>
      </c>
      <c r="I194" s="141"/>
      <c r="J194" s="141">
        <f t="shared" si="20"/>
        <v>0</v>
      </c>
      <c r="K194" s="142"/>
      <c r="L194" s="25"/>
      <c r="M194" s="143" t="s">
        <v>1</v>
      </c>
      <c r="N194" s="144" t="s">
        <v>36</v>
      </c>
      <c r="O194" s="145">
        <v>0</v>
      </c>
      <c r="P194" s="145">
        <f t="shared" si="21"/>
        <v>0</v>
      </c>
      <c r="Q194" s="145">
        <v>0</v>
      </c>
      <c r="R194" s="145">
        <f t="shared" si="22"/>
        <v>0</v>
      </c>
      <c r="S194" s="145">
        <v>0</v>
      </c>
      <c r="T194" s="146">
        <f t="shared" si="23"/>
        <v>0</v>
      </c>
      <c r="AR194" s="147" t="s">
        <v>184</v>
      </c>
      <c r="AT194" s="147" t="s">
        <v>180</v>
      </c>
      <c r="AU194" s="147" t="s">
        <v>83</v>
      </c>
      <c r="AY194" s="13" t="s">
        <v>178</v>
      </c>
      <c r="BE194" s="148">
        <f t="shared" si="24"/>
        <v>0</v>
      </c>
      <c r="BF194" s="148">
        <f t="shared" si="25"/>
        <v>0</v>
      </c>
      <c r="BG194" s="148">
        <f t="shared" si="26"/>
        <v>0</v>
      </c>
      <c r="BH194" s="148">
        <f t="shared" si="27"/>
        <v>0</v>
      </c>
      <c r="BI194" s="148">
        <f t="shared" si="28"/>
        <v>0</v>
      </c>
      <c r="BJ194" s="13" t="s">
        <v>83</v>
      </c>
      <c r="BK194" s="148">
        <f t="shared" si="29"/>
        <v>0</v>
      </c>
      <c r="BL194" s="13" t="s">
        <v>184</v>
      </c>
      <c r="BM194" s="147" t="s">
        <v>686</v>
      </c>
    </row>
    <row r="195" spans="2:65" s="1" customFormat="1" ht="24.2" customHeight="1">
      <c r="B195" s="135"/>
      <c r="C195" s="136" t="s">
        <v>429</v>
      </c>
      <c r="D195" s="136" t="s">
        <v>180</v>
      </c>
      <c r="E195" s="137" t="s">
        <v>2777</v>
      </c>
      <c r="F195" s="138" t="s">
        <v>2778</v>
      </c>
      <c r="G195" s="139" t="s">
        <v>257</v>
      </c>
      <c r="H195" s="140">
        <v>9.5</v>
      </c>
      <c r="I195" s="141"/>
      <c r="J195" s="141">
        <f t="shared" si="20"/>
        <v>0</v>
      </c>
      <c r="K195" s="142"/>
      <c r="L195" s="25"/>
      <c r="M195" s="143" t="s">
        <v>1</v>
      </c>
      <c r="N195" s="144" t="s">
        <v>36</v>
      </c>
      <c r="O195" s="145">
        <v>0</v>
      </c>
      <c r="P195" s="145">
        <f t="shared" si="21"/>
        <v>0</v>
      </c>
      <c r="Q195" s="145">
        <v>0</v>
      </c>
      <c r="R195" s="145">
        <f t="shared" si="22"/>
        <v>0</v>
      </c>
      <c r="S195" s="145">
        <v>0</v>
      </c>
      <c r="T195" s="146">
        <f t="shared" si="23"/>
        <v>0</v>
      </c>
      <c r="AR195" s="147" t="s">
        <v>184</v>
      </c>
      <c r="AT195" s="147" t="s">
        <v>180</v>
      </c>
      <c r="AU195" s="147" t="s">
        <v>83</v>
      </c>
      <c r="AY195" s="13" t="s">
        <v>178</v>
      </c>
      <c r="BE195" s="148">
        <f t="shared" si="24"/>
        <v>0</v>
      </c>
      <c r="BF195" s="148">
        <f t="shared" si="25"/>
        <v>0</v>
      </c>
      <c r="BG195" s="148">
        <f t="shared" si="26"/>
        <v>0</v>
      </c>
      <c r="BH195" s="148">
        <f t="shared" si="27"/>
        <v>0</v>
      </c>
      <c r="BI195" s="148">
        <f t="shared" si="28"/>
        <v>0</v>
      </c>
      <c r="BJ195" s="13" t="s">
        <v>83</v>
      </c>
      <c r="BK195" s="148">
        <f t="shared" si="29"/>
        <v>0</v>
      </c>
      <c r="BL195" s="13" t="s">
        <v>184</v>
      </c>
      <c r="BM195" s="147" t="s">
        <v>700</v>
      </c>
    </row>
    <row r="196" spans="2:65" s="1" customFormat="1" ht="24.2" customHeight="1">
      <c r="B196" s="135"/>
      <c r="C196" s="136" t="s">
        <v>433</v>
      </c>
      <c r="D196" s="136" t="s">
        <v>180</v>
      </c>
      <c r="E196" s="137" t="s">
        <v>2779</v>
      </c>
      <c r="F196" s="138" t="s">
        <v>2780</v>
      </c>
      <c r="G196" s="139" t="s">
        <v>257</v>
      </c>
      <c r="H196" s="140">
        <v>3.7370000000000001</v>
      </c>
      <c r="I196" s="141"/>
      <c r="J196" s="141">
        <f t="shared" si="20"/>
        <v>0</v>
      </c>
      <c r="K196" s="142"/>
      <c r="L196" s="25"/>
      <c r="M196" s="143" t="s">
        <v>1</v>
      </c>
      <c r="N196" s="144" t="s">
        <v>36</v>
      </c>
      <c r="O196" s="145">
        <v>0</v>
      </c>
      <c r="P196" s="145">
        <f t="shared" si="21"/>
        <v>0</v>
      </c>
      <c r="Q196" s="145">
        <v>0</v>
      </c>
      <c r="R196" s="145">
        <f t="shared" si="22"/>
        <v>0</v>
      </c>
      <c r="S196" s="145">
        <v>0</v>
      </c>
      <c r="T196" s="146">
        <f t="shared" si="23"/>
        <v>0</v>
      </c>
      <c r="AR196" s="147" t="s">
        <v>184</v>
      </c>
      <c r="AT196" s="147" t="s">
        <v>180</v>
      </c>
      <c r="AU196" s="147" t="s">
        <v>83</v>
      </c>
      <c r="AY196" s="13" t="s">
        <v>178</v>
      </c>
      <c r="BE196" s="148">
        <f t="shared" si="24"/>
        <v>0</v>
      </c>
      <c r="BF196" s="148">
        <f t="shared" si="25"/>
        <v>0</v>
      </c>
      <c r="BG196" s="148">
        <f t="shared" si="26"/>
        <v>0</v>
      </c>
      <c r="BH196" s="148">
        <f t="shared" si="27"/>
        <v>0</v>
      </c>
      <c r="BI196" s="148">
        <f t="shared" si="28"/>
        <v>0</v>
      </c>
      <c r="BJ196" s="13" t="s">
        <v>83</v>
      </c>
      <c r="BK196" s="148">
        <f t="shared" si="29"/>
        <v>0</v>
      </c>
      <c r="BL196" s="13" t="s">
        <v>184</v>
      </c>
      <c r="BM196" s="147" t="s">
        <v>708</v>
      </c>
    </row>
    <row r="197" spans="2:65" s="1" customFormat="1" ht="33" customHeight="1">
      <c r="B197" s="135"/>
      <c r="C197" s="136" t="s">
        <v>437</v>
      </c>
      <c r="D197" s="136" t="s">
        <v>180</v>
      </c>
      <c r="E197" s="137" t="s">
        <v>2781</v>
      </c>
      <c r="F197" s="138" t="s">
        <v>2782</v>
      </c>
      <c r="G197" s="139" t="s">
        <v>257</v>
      </c>
      <c r="H197" s="140">
        <v>3.1480000000000001</v>
      </c>
      <c r="I197" s="141"/>
      <c r="J197" s="141">
        <f t="shared" si="20"/>
        <v>0</v>
      </c>
      <c r="K197" s="142"/>
      <c r="L197" s="25"/>
      <c r="M197" s="143" t="s">
        <v>1</v>
      </c>
      <c r="N197" s="144" t="s">
        <v>36</v>
      </c>
      <c r="O197" s="145">
        <v>0</v>
      </c>
      <c r="P197" s="145">
        <f t="shared" si="21"/>
        <v>0</v>
      </c>
      <c r="Q197" s="145">
        <v>0</v>
      </c>
      <c r="R197" s="145">
        <f t="shared" si="22"/>
        <v>0</v>
      </c>
      <c r="S197" s="145">
        <v>0</v>
      </c>
      <c r="T197" s="146">
        <f t="shared" si="23"/>
        <v>0</v>
      </c>
      <c r="AR197" s="147" t="s">
        <v>184</v>
      </c>
      <c r="AT197" s="147" t="s">
        <v>180</v>
      </c>
      <c r="AU197" s="147" t="s">
        <v>83</v>
      </c>
      <c r="AY197" s="13" t="s">
        <v>178</v>
      </c>
      <c r="BE197" s="148">
        <f t="shared" si="24"/>
        <v>0</v>
      </c>
      <c r="BF197" s="148">
        <f t="shared" si="25"/>
        <v>0</v>
      </c>
      <c r="BG197" s="148">
        <f t="shared" si="26"/>
        <v>0</v>
      </c>
      <c r="BH197" s="148">
        <f t="shared" si="27"/>
        <v>0</v>
      </c>
      <c r="BI197" s="148">
        <f t="shared" si="28"/>
        <v>0</v>
      </c>
      <c r="BJ197" s="13" t="s">
        <v>83</v>
      </c>
      <c r="BK197" s="148">
        <f t="shared" si="29"/>
        <v>0</v>
      </c>
      <c r="BL197" s="13" t="s">
        <v>184</v>
      </c>
      <c r="BM197" s="147" t="s">
        <v>716</v>
      </c>
    </row>
    <row r="198" spans="2:65" s="11" customFormat="1" ht="25.9" customHeight="1">
      <c r="B198" s="124"/>
      <c r="D198" s="125" t="s">
        <v>69</v>
      </c>
      <c r="E198" s="126" t="s">
        <v>354</v>
      </c>
      <c r="F198" s="126" t="s">
        <v>355</v>
      </c>
      <c r="J198" s="127">
        <f>BK198</f>
        <v>0</v>
      </c>
      <c r="L198" s="124"/>
      <c r="M198" s="128"/>
      <c r="P198" s="129">
        <f>P199</f>
        <v>0</v>
      </c>
      <c r="R198" s="129">
        <f>R199</f>
        <v>0</v>
      </c>
      <c r="T198" s="130">
        <f>T199</f>
        <v>0</v>
      </c>
      <c r="AR198" s="125" t="s">
        <v>83</v>
      </c>
      <c r="AT198" s="131" t="s">
        <v>69</v>
      </c>
      <c r="AU198" s="131" t="s">
        <v>70</v>
      </c>
      <c r="AY198" s="125" t="s">
        <v>178</v>
      </c>
      <c r="BK198" s="132">
        <f>BK199</f>
        <v>0</v>
      </c>
    </row>
    <row r="199" spans="2:65" s="11" customFormat="1" ht="22.9" customHeight="1">
      <c r="B199" s="124"/>
      <c r="D199" s="125" t="s">
        <v>69</v>
      </c>
      <c r="E199" s="133" t="s">
        <v>1435</v>
      </c>
      <c r="F199" s="133" t="s">
        <v>1436</v>
      </c>
      <c r="J199" s="134">
        <f>BK199</f>
        <v>0</v>
      </c>
      <c r="L199" s="124"/>
      <c r="M199" s="128"/>
      <c r="P199" s="129">
        <f>SUM(P200:P212)</f>
        <v>0</v>
      </c>
      <c r="R199" s="129">
        <f>SUM(R200:R212)</f>
        <v>0</v>
      </c>
      <c r="T199" s="130">
        <f>SUM(T200:T212)</f>
        <v>0</v>
      </c>
      <c r="AR199" s="125" t="s">
        <v>83</v>
      </c>
      <c r="AT199" s="131" t="s">
        <v>69</v>
      </c>
      <c r="AU199" s="131" t="s">
        <v>77</v>
      </c>
      <c r="AY199" s="125" t="s">
        <v>178</v>
      </c>
      <c r="BK199" s="132">
        <f>SUM(BK200:BK212)</f>
        <v>0</v>
      </c>
    </row>
    <row r="200" spans="2:65" s="1" customFormat="1" ht="33" customHeight="1">
      <c r="B200" s="135"/>
      <c r="C200" s="136" t="s">
        <v>441</v>
      </c>
      <c r="D200" s="136" t="s">
        <v>180</v>
      </c>
      <c r="E200" s="137" t="s">
        <v>1439</v>
      </c>
      <c r="F200" s="138" t="s">
        <v>1440</v>
      </c>
      <c r="G200" s="139" t="s">
        <v>329</v>
      </c>
      <c r="H200" s="140">
        <v>0.5</v>
      </c>
      <c r="I200" s="141"/>
      <c r="J200" s="141">
        <f t="shared" ref="J200:J212" si="30">ROUND(I200*H200,2)</f>
        <v>0</v>
      </c>
      <c r="K200" s="142"/>
      <c r="L200" s="25"/>
      <c r="M200" s="143" t="s">
        <v>1</v>
      </c>
      <c r="N200" s="144" t="s">
        <v>36</v>
      </c>
      <c r="O200" s="145">
        <v>0</v>
      </c>
      <c r="P200" s="145">
        <f t="shared" ref="P200:P212" si="31">O200*H200</f>
        <v>0</v>
      </c>
      <c r="Q200" s="145">
        <v>0</v>
      </c>
      <c r="R200" s="145">
        <f t="shared" ref="R200:R212" si="32">Q200*H200</f>
        <v>0</v>
      </c>
      <c r="S200" s="145">
        <v>0</v>
      </c>
      <c r="T200" s="146">
        <f t="shared" ref="T200:T212" si="33">S200*H200</f>
        <v>0</v>
      </c>
      <c r="AR200" s="147" t="s">
        <v>242</v>
      </c>
      <c r="AT200" s="147" t="s">
        <v>180</v>
      </c>
      <c r="AU200" s="147" t="s">
        <v>83</v>
      </c>
      <c r="AY200" s="13" t="s">
        <v>178</v>
      </c>
      <c r="BE200" s="148">
        <f t="shared" ref="BE200:BE212" si="34">IF(N200="základná",J200,0)</f>
        <v>0</v>
      </c>
      <c r="BF200" s="148">
        <f t="shared" ref="BF200:BF212" si="35">IF(N200="znížená",J200,0)</f>
        <v>0</v>
      </c>
      <c r="BG200" s="148">
        <f t="shared" ref="BG200:BG212" si="36">IF(N200="zákl. prenesená",J200,0)</f>
        <v>0</v>
      </c>
      <c r="BH200" s="148">
        <f t="shared" ref="BH200:BH212" si="37">IF(N200="zníž. prenesená",J200,0)</f>
        <v>0</v>
      </c>
      <c r="BI200" s="148">
        <f t="shared" ref="BI200:BI212" si="38">IF(N200="nulová",J200,0)</f>
        <v>0</v>
      </c>
      <c r="BJ200" s="13" t="s">
        <v>83</v>
      </c>
      <c r="BK200" s="148">
        <f t="shared" ref="BK200:BK212" si="39">ROUND(I200*H200,2)</f>
        <v>0</v>
      </c>
      <c r="BL200" s="13" t="s">
        <v>242</v>
      </c>
      <c r="BM200" s="147" t="s">
        <v>724</v>
      </c>
    </row>
    <row r="201" spans="2:65" s="1" customFormat="1" ht="24.2" customHeight="1">
      <c r="B201" s="135"/>
      <c r="C201" s="136" t="s">
        <v>445</v>
      </c>
      <c r="D201" s="136" t="s">
        <v>180</v>
      </c>
      <c r="E201" s="137" t="s">
        <v>1486</v>
      </c>
      <c r="F201" s="138" t="s">
        <v>1487</v>
      </c>
      <c r="G201" s="139" t="s">
        <v>290</v>
      </c>
      <c r="H201" s="140">
        <v>2</v>
      </c>
      <c r="I201" s="141"/>
      <c r="J201" s="141">
        <f t="shared" si="30"/>
        <v>0</v>
      </c>
      <c r="K201" s="142"/>
      <c r="L201" s="25"/>
      <c r="M201" s="143" t="s">
        <v>1</v>
      </c>
      <c r="N201" s="144" t="s">
        <v>36</v>
      </c>
      <c r="O201" s="145">
        <v>0</v>
      </c>
      <c r="P201" s="145">
        <f t="shared" si="31"/>
        <v>0</v>
      </c>
      <c r="Q201" s="145">
        <v>0</v>
      </c>
      <c r="R201" s="145">
        <f t="shared" si="32"/>
        <v>0</v>
      </c>
      <c r="S201" s="145">
        <v>0</v>
      </c>
      <c r="T201" s="146">
        <f t="shared" si="33"/>
        <v>0</v>
      </c>
      <c r="AR201" s="147" t="s">
        <v>242</v>
      </c>
      <c r="AT201" s="147" t="s">
        <v>180</v>
      </c>
      <c r="AU201" s="147" t="s">
        <v>83</v>
      </c>
      <c r="AY201" s="13" t="s">
        <v>178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83</v>
      </c>
      <c r="BK201" s="148">
        <f t="shared" si="39"/>
        <v>0</v>
      </c>
      <c r="BL201" s="13" t="s">
        <v>242</v>
      </c>
      <c r="BM201" s="147" t="s">
        <v>731</v>
      </c>
    </row>
    <row r="202" spans="2:65" s="1" customFormat="1" ht="16.5" customHeight="1">
      <c r="B202" s="135"/>
      <c r="C202" s="149" t="s">
        <v>449</v>
      </c>
      <c r="D202" s="149" t="s">
        <v>318</v>
      </c>
      <c r="E202" s="150" t="s">
        <v>1488</v>
      </c>
      <c r="F202" s="151" t="s">
        <v>1489</v>
      </c>
      <c r="G202" s="152" t="s">
        <v>290</v>
      </c>
      <c r="H202" s="153">
        <v>1</v>
      </c>
      <c r="I202" s="154"/>
      <c r="J202" s="154">
        <f t="shared" si="30"/>
        <v>0</v>
      </c>
      <c r="K202" s="155"/>
      <c r="L202" s="156"/>
      <c r="M202" s="157" t="s">
        <v>1</v>
      </c>
      <c r="N202" s="158" t="s">
        <v>36</v>
      </c>
      <c r="O202" s="145">
        <v>0</v>
      </c>
      <c r="P202" s="145">
        <f t="shared" si="31"/>
        <v>0</v>
      </c>
      <c r="Q202" s="145">
        <v>0</v>
      </c>
      <c r="R202" s="145">
        <f t="shared" si="32"/>
        <v>0</v>
      </c>
      <c r="S202" s="145">
        <v>0</v>
      </c>
      <c r="T202" s="146">
        <f t="shared" si="33"/>
        <v>0</v>
      </c>
      <c r="AR202" s="147" t="s">
        <v>309</v>
      </c>
      <c r="AT202" s="147" t="s">
        <v>318</v>
      </c>
      <c r="AU202" s="147" t="s">
        <v>83</v>
      </c>
      <c r="AY202" s="13" t="s">
        <v>178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83</v>
      </c>
      <c r="BK202" s="148">
        <f t="shared" si="39"/>
        <v>0</v>
      </c>
      <c r="BL202" s="13" t="s">
        <v>242</v>
      </c>
      <c r="BM202" s="147" t="s">
        <v>739</v>
      </c>
    </row>
    <row r="203" spans="2:65" s="1" customFormat="1" ht="24.2" customHeight="1">
      <c r="B203" s="135"/>
      <c r="C203" s="149" t="s">
        <v>453</v>
      </c>
      <c r="D203" s="149" t="s">
        <v>318</v>
      </c>
      <c r="E203" s="150" t="s">
        <v>2783</v>
      </c>
      <c r="F203" s="151" t="s">
        <v>2784</v>
      </c>
      <c r="G203" s="152" t="s">
        <v>290</v>
      </c>
      <c r="H203" s="153">
        <v>1</v>
      </c>
      <c r="I203" s="154"/>
      <c r="J203" s="154">
        <f t="shared" si="30"/>
        <v>0</v>
      </c>
      <c r="K203" s="155"/>
      <c r="L203" s="156"/>
      <c r="M203" s="157" t="s">
        <v>1</v>
      </c>
      <c r="N203" s="158" t="s">
        <v>36</v>
      </c>
      <c r="O203" s="145">
        <v>0</v>
      </c>
      <c r="P203" s="145">
        <f t="shared" si="31"/>
        <v>0</v>
      </c>
      <c r="Q203" s="145">
        <v>0</v>
      </c>
      <c r="R203" s="145">
        <f t="shared" si="32"/>
        <v>0</v>
      </c>
      <c r="S203" s="145">
        <v>0</v>
      </c>
      <c r="T203" s="146">
        <f t="shared" si="33"/>
        <v>0</v>
      </c>
      <c r="AR203" s="147" t="s">
        <v>309</v>
      </c>
      <c r="AT203" s="147" t="s">
        <v>318</v>
      </c>
      <c r="AU203" s="147" t="s">
        <v>83</v>
      </c>
      <c r="AY203" s="13" t="s">
        <v>178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3" t="s">
        <v>83</v>
      </c>
      <c r="BK203" s="148">
        <f t="shared" si="39"/>
        <v>0</v>
      </c>
      <c r="BL203" s="13" t="s">
        <v>242</v>
      </c>
      <c r="BM203" s="147" t="s">
        <v>747</v>
      </c>
    </row>
    <row r="204" spans="2:65" s="1" customFormat="1" ht="16.5" customHeight="1">
      <c r="B204" s="135"/>
      <c r="C204" s="136" t="s">
        <v>457</v>
      </c>
      <c r="D204" s="136" t="s">
        <v>180</v>
      </c>
      <c r="E204" s="137" t="s">
        <v>1502</v>
      </c>
      <c r="F204" s="138" t="s">
        <v>1503</v>
      </c>
      <c r="G204" s="139" t="s">
        <v>290</v>
      </c>
      <c r="H204" s="140">
        <v>1</v>
      </c>
      <c r="I204" s="141"/>
      <c r="J204" s="141">
        <f t="shared" si="30"/>
        <v>0</v>
      </c>
      <c r="K204" s="142"/>
      <c r="L204" s="25"/>
      <c r="M204" s="143" t="s">
        <v>1</v>
      </c>
      <c r="N204" s="144" t="s">
        <v>36</v>
      </c>
      <c r="O204" s="145">
        <v>0</v>
      </c>
      <c r="P204" s="145">
        <f t="shared" si="31"/>
        <v>0</v>
      </c>
      <c r="Q204" s="145">
        <v>0</v>
      </c>
      <c r="R204" s="145">
        <f t="shared" si="32"/>
        <v>0</v>
      </c>
      <c r="S204" s="145">
        <v>0</v>
      </c>
      <c r="T204" s="146">
        <f t="shared" si="33"/>
        <v>0</v>
      </c>
      <c r="AR204" s="147" t="s">
        <v>242</v>
      </c>
      <c r="AT204" s="147" t="s">
        <v>180</v>
      </c>
      <c r="AU204" s="147" t="s">
        <v>83</v>
      </c>
      <c r="AY204" s="13" t="s">
        <v>178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3" t="s">
        <v>83</v>
      </c>
      <c r="BK204" s="148">
        <f t="shared" si="39"/>
        <v>0</v>
      </c>
      <c r="BL204" s="13" t="s">
        <v>242</v>
      </c>
      <c r="BM204" s="147" t="s">
        <v>755</v>
      </c>
    </row>
    <row r="205" spans="2:65" s="1" customFormat="1" ht="24.2" customHeight="1">
      <c r="B205" s="135"/>
      <c r="C205" s="149" t="s">
        <v>461</v>
      </c>
      <c r="D205" s="149" t="s">
        <v>318</v>
      </c>
      <c r="E205" s="150" t="s">
        <v>2785</v>
      </c>
      <c r="F205" s="151" t="s">
        <v>2786</v>
      </c>
      <c r="G205" s="152" t="s">
        <v>290</v>
      </c>
      <c r="H205" s="153">
        <v>1</v>
      </c>
      <c r="I205" s="154"/>
      <c r="J205" s="154">
        <f t="shared" si="30"/>
        <v>0</v>
      </c>
      <c r="K205" s="155"/>
      <c r="L205" s="156"/>
      <c r="M205" s="157" t="s">
        <v>1</v>
      </c>
      <c r="N205" s="158" t="s">
        <v>36</v>
      </c>
      <c r="O205" s="145">
        <v>0</v>
      </c>
      <c r="P205" s="145">
        <f t="shared" si="31"/>
        <v>0</v>
      </c>
      <c r="Q205" s="145">
        <v>0</v>
      </c>
      <c r="R205" s="145">
        <f t="shared" si="32"/>
        <v>0</v>
      </c>
      <c r="S205" s="145">
        <v>0</v>
      </c>
      <c r="T205" s="146">
        <f t="shared" si="33"/>
        <v>0</v>
      </c>
      <c r="AR205" s="147" t="s">
        <v>309</v>
      </c>
      <c r="AT205" s="147" t="s">
        <v>318</v>
      </c>
      <c r="AU205" s="147" t="s">
        <v>83</v>
      </c>
      <c r="AY205" s="13" t="s">
        <v>178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83</v>
      </c>
      <c r="BK205" s="148">
        <f t="shared" si="39"/>
        <v>0</v>
      </c>
      <c r="BL205" s="13" t="s">
        <v>242</v>
      </c>
      <c r="BM205" s="147" t="s">
        <v>763</v>
      </c>
    </row>
    <row r="206" spans="2:65" s="1" customFormat="1" ht="16.5" customHeight="1">
      <c r="B206" s="135"/>
      <c r="C206" s="136" t="s">
        <v>465</v>
      </c>
      <c r="D206" s="136" t="s">
        <v>180</v>
      </c>
      <c r="E206" s="137" t="s">
        <v>2787</v>
      </c>
      <c r="F206" s="138" t="s">
        <v>2788</v>
      </c>
      <c r="G206" s="139" t="s">
        <v>290</v>
      </c>
      <c r="H206" s="140">
        <v>1</v>
      </c>
      <c r="I206" s="141"/>
      <c r="J206" s="141">
        <f t="shared" si="30"/>
        <v>0</v>
      </c>
      <c r="K206" s="142"/>
      <c r="L206" s="25"/>
      <c r="M206" s="143" t="s">
        <v>1</v>
      </c>
      <c r="N206" s="144" t="s">
        <v>36</v>
      </c>
      <c r="O206" s="145">
        <v>0</v>
      </c>
      <c r="P206" s="145">
        <f t="shared" si="31"/>
        <v>0</v>
      </c>
      <c r="Q206" s="145">
        <v>0</v>
      </c>
      <c r="R206" s="145">
        <f t="shared" si="32"/>
        <v>0</v>
      </c>
      <c r="S206" s="145">
        <v>0</v>
      </c>
      <c r="T206" s="146">
        <f t="shared" si="33"/>
        <v>0</v>
      </c>
      <c r="AR206" s="147" t="s">
        <v>242</v>
      </c>
      <c r="AT206" s="147" t="s">
        <v>180</v>
      </c>
      <c r="AU206" s="147" t="s">
        <v>83</v>
      </c>
      <c r="AY206" s="13" t="s">
        <v>178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83</v>
      </c>
      <c r="BK206" s="148">
        <f t="shared" si="39"/>
        <v>0</v>
      </c>
      <c r="BL206" s="13" t="s">
        <v>242</v>
      </c>
      <c r="BM206" s="147" t="s">
        <v>769</v>
      </c>
    </row>
    <row r="207" spans="2:65" s="1" customFormat="1" ht="16.5" customHeight="1">
      <c r="B207" s="135"/>
      <c r="C207" s="149" t="s">
        <v>469</v>
      </c>
      <c r="D207" s="149" t="s">
        <v>318</v>
      </c>
      <c r="E207" s="150" t="s">
        <v>2789</v>
      </c>
      <c r="F207" s="151" t="s">
        <v>2790</v>
      </c>
      <c r="G207" s="152" t="s">
        <v>290</v>
      </c>
      <c r="H207" s="153">
        <v>1</v>
      </c>
      <c r="I207" s="154"/>
      <c r="J207" s="154">
        <f t="shared" si="30"/>
        <v>0</v>
      </c>
      <c r="K207" s="155"/>
      <c r="L207" s="156"/>
      <c r="M207" s="157" t="s">
        <v>1</v>
      </c>
      <c r="N207" s="158" t="s">
        <v>36</v>
      </c>
      <c r="O207" s="145">
        <v>0</v>
      </c>
      <c r="P207" s="145">
        <f t="shared" si="31"/>
        <v>0</v>
      </c>
      <c r="Q207" s="145">
        <v>0</v>
      </c>
      <c r="R207" s="145">
        <f t="shared" si="32"/>
        <v>0</v>
      </c>
      <c r="S207" s="145">
        <v>0</v>
      </c>
      <c r="T207" s="146">
        <f t="shared" si="33"/>
        <v>0</v>
      </c>
      <c r="AR207" s="147" t="s">
        <v>309</v>
      </c>
      <c r="AT207" s="147" t="s">
        <v>318</v>
      </c>
      <c r="AU207" s="147" t="s">
        <v>83</v>
      </c>
      <c r="AY207" s="13" t="s">
        <v>178</v>
      </c>
      <c r="BE207" s="148">
        <f t="shared" si="34"/>
        <v>0</v>
      </c>
      <c r="BF207" s="148">
        <f t="shared" si="35"/>
        <v>0</v>
      </c>
      <c r="BG207" s="148">
        <f t="shared" si="36"/>
        <v>0</v>
      </c>
      <c r="BH207" s="148">
        <f t="shared" si="37"/>
        <v>0</v>
      </c>
      <c r="BI207" s="148">
        <f t="shared" si="38"/>
        <v>0</v>
      </c>
      <c r="BJ207" s="13" t="s">
        <v>83</v>
      </c>
      <c r="BK207" s="148">
        <f t="shared" si="39"/>
        <v>0</v>
      </c>
      <c r="BL207" s="13" t="s">
        <v>242</v>
      </c>
      <c r="BM207" s="147" t="s">
        <v>777</v>
      </c>
    </row>
    <row r="208" spans="2:65" s="1" customFormat="1" ht="24.2" customHeight="1">
      <c r="B208" s="135"/>
      <c r="C208" s="136" t="s">
        <v>473</v>
      </c>
      <c r="D208" s="136" t="s">
        <v>180</v>
      </c>
      <c r="E208" s="137" t="s">
        <v>2791</v>
      </c>
      <c r="F208" s="138" t="s">
        <v>2792</v>
      </c>
      <c r="G208" s="139" t="s">
        <v>290</v>
      </c>
      <c r="H208" s="140">
        <v>1</v>
      </c>
      <c r="I208" s="141"/>
      <c r="J208" s="141">
        <f t="shared" si="30"/>
        <v>0</v>
      </c>
      <c r="K208" s="142"/>
      <c r="L208" s="25"/>
      <c r="M208" s="143" t="s">
        <v>1</v>
      </c>
      <c r="N208" s="144" t="s">
        <v>36</v>
      </c>
      <c r="O208" s="145">
        <v>0</v>
      </c>
      <c r="P208" s="145">
        <f t="shared" si="31"/>
        <v>0</v>
      </c>
      <c r="Q208" s="145">
        <v>0</v>
      </c>
      <c r="R208" s="145">
        <f t="shared" si="32"/>
        <v>0</v>
      </c>
      <c r="S208" s="145">
        <v>0</v>
      </c>
      <c r="T208" s="146">
        <f t="shared" si="33"/>
        <v>0</v>
      </c>
      <c r="AR208" s="147" t="s">
        <v>242</v>
      </c>
      <c r="AT208" s="147" t="s">
        <v>180</v>
      </c>
      <c r="AU208" s="147" t="s">
        <v>83</v>
      </c>
      <c r="AY208" s="13" t="s">
        <v>178</v>
      </c>
      <c r="BE208" s="148">
        <f t="shared" si="34"/>
        <v>0</v>
      </c>
      <c r="BF208" s="148">
        <f t="shared" si="35"/>
        <v>0</v>
      </c>
      <c r="BG208" s="148">
        <f t="shared" si="36"/>
        <v>0</v>
      </c>
      <c r="BH208" s="148">
        <f t="shared" si="37"/>
        <v>0</v>
      </c>
      <c r="BI208" s="148">
        <f t="shared" si="38"/>
        <v>0</v>
      </c>
      <c r="BJ208" s="13" t="s">
        <v>83</v>
      </c>
      <c r="BK208" s="148">
        <f t="shared" si="39"/>
        <v>0</v>
      </c>
      <c r="BL208" s="13" t="s">
        <v>242</v>
      </c>
      <c r="BM208" s="147" t="s">
        <v>785</v>
      </c>
    </row>
    <row r="209" spans="2:65" s="1" customFormat="1" ht="16.5" customHeight="1">
      <c r="B209" s="135"/>
      <c r="C209" s="149" t="s">
        <v>477</v>
      </c>
      <c r="D209" s="149" t="s">
        <v>318</v>
      </c>
      <c r="E209" s="150" t="s">
        <v>2793</v>
      </c>
      <c r="F209" s="151" t="s">
        <v>2794</v>
      </c>
      <c r="G209" s="152" t="s">
        <v>290</v>
      </c>
      <c r="H209" s="153">
        <v>1</v>
      </c>
      <c r="I209" s="154"/>
      <c r="J209" s="154">
        <f t="shared" si="30"/>
        <v>0</v>
      </c>
      <c r="K209" s="155"/>
      <c r="L209" s="156"/>
      <c r="M209" s="157" t="s">
        <v>1</v>
      </c>
      <c r="N209" s="158" t="s">
        <v>36</v>
      </c>
      <c r="O209" s="145">
        <v>0</v>
      </c>
      <c r="P209" s="145">
        <f t="shared" si="31"/>
        <v>0</v>
      </c>
      <c r="Q209" s="145">
        <v>0</v>
      </c>
      <c r="R209" s="145">
        <f t="shared" si="32"/>
        <v>0</v>
      </c>
      <c r="S209" s="145">
        <v>0</v>
      </c>
      <c r="T209" s="146">
        <f t="shared" si="33"/>
        <v>0</v>
      </c>
      <c r="AR209" s="147" t="s">
        <v>309</v>
      </c>
      <c r="AT209" s="147" t="s">
        <v>318</v>
      </c>
      <c r="AU209" s="147" t="s">
        <v>83</v>
      </c>
      <c r="AY209" s="13" t="s">
        <v>178</v>
      </c>
      <c r="BE209" s="148">
        <f t="shared" si="34"/>
        <v>0</v>
      </c>
      <c r="BF209" s="148">
        <f t="shared" si="35"/>
        <v>0</v>
      </c>
      <c r="BG209" s="148">
        <f t="shared" si="36"/>
        <v>0</v>
      </c>
      <c r="BH209" s="148">
        <f t="shared" si="37"/>
        <v>0</v>
      </c>
      <c r="BI209" s="148">
        <f t="shared" si="38"/>
        <v>0</v>
      </c>
      <c r="BJ209" s="13" t="s">
        <v>83</v>
      </c>
      <c r="BK209" s="148">
        <f t="shared" si="39"/>
        <v>0</v>
      </c>
      <c r="BL209" s="13" t="s">
        <v>242</v>
      </c>
      <c r="BM209" s="147" t="s">
        <v>793</v>
      </c>
    </row>
    <row r="210" spans="2:65" s="1" customFormat="1" ht="24.2" customHeight="1">
      <c r="B210" s="135"/>
      <c r="C210" s="136" t="s">
        <v>481</v>
      </c>
      <c r="D210" s="136" t="s">
        <v>180</v>
      </c>
      <c r="E210" s="137" t="s">
        <v>1515</v>
      </c>
      <c r="F210" s="138" t="s">
        <v>1516</v>
      </c>
      <c r="G210" s="139" t="s">
        <v>329</v>
      </c>
      <c r="H210" s="140">
        <v>0.5</v>
      </c>
      <c r="I210" s="141"/>
      <c r="J210" s="141">
        <f t="shared" si="30"/>
        <v>0</v>
      </c>
      <c r="K210" s="142"/>
      <c r="L210" s="25"/>
      <c r="M210" s="143" t="s">
        <v>1</v>
      </c>
      <c r="N210" s="144" t="s">
        <v>36</v>
      </c>
      <c r="O210" s="145">
        <v>0</v>
      </c>
      <c r="P210" s="145">
        <f t="shared" si="31"/>
        <v>0</v>
      </c>
      <c r="Q210" s="145">
        <v>0</v>
      </c>
      <c r="R210" s="145">
        <f t="shared" si="32"/>
        <v>0</v>
      </c>
      <c r="S210" s="145">
        <v>0</v>
      </c>
      <c r="T210" s="146">
        <f t="shared" si="33"/>
        <v>0</v>
      </c>
      <c r="AR210" s="147" t="s">
        <v>242</v>
      </c>
      <c r="AT210" s="147" t="s">
        <v>180</v>
      </c>
      <c r="AU210" s="147" t="s">
        <v>83</v>
      </c>
      <c r="AY210" s="13" t="s">
        <v>178</v>
      </c>
      <c r="BE210" s="148">
        <f t="shared" si="34"/>
        <v>0</v>
      </c>
      <c r="BF210" s="148">
        <f t="shared" si="35"/>
        <v>0</v>
      </c>
      <c r="BG210" s="148">
        <f t="shared" si="36"/>
        <v>0</v>
      </c>
      <c r="BH210" s="148">
        <f t="shared" si="37"/>
        <v>0</v>
      </c>
      <c r="BI210" s="148">
        <f t="shared" si="38"/>
        <v>0</v>
      </c>
      <c r="BJ210" s="13" t="s">
        <v>83</v>
      </c>
      <c r="BK210" s="148">
        <f t="shared" si="39"/>
        <v>0</v>
      </c>
      <c r="BL210" s="13" t="s">
        <v>242</v>
      </c>
      <c r="BM210" s="147" t="s">
        <v>801</v>
      </c>
    </row>
    <row r="211" spans="2:65" s="1" customFormat="1" ht="24.2" customHeight="1">
      <c r="B211" s="135"/>
      <c r="C211" s="136" t="s">
        <v>483</v>
      </c>
      <c r="D211" s="136" t="s">
        <v>180</v>
      </c>
      <c r="E211" s="137" t="s">
        <v>1518</v>
      </c>
      <c r="F211" s="138" t="s">
        <v>1519</v>
      </c>
      <c r="G211" s="139" t="s">
        <v>329</v>
      </c>
      <c r="H211" s="140">
        <v>0.5</v>
      </c>
      <c r="I211" s="141"/>
      <c r="J211" s="141">
        <f t="shared" si="30"/>
        <v>0</v>
      </c>
      <c r="K211" s="142"/>
      <c r="L211" s="25"/>
      <c r="M211" s="143" t="s">
        <v>1</v>
      </c>
      <c r="N211" s="144" t="s">
        <v>36</v>
      </c>
      <c r="O211" s="145">
        <v>0</v>
      </c>
      <c r="P211" s="145">
        <f t="shared" si="31"/>
        <v>0</v>
      </c>
      <c r="Q211" s="145">
        <v>0</v>
      </c>
      <c r="R211" s="145">
        <f t="shared" si="32"/>
        <v>0</v>
      </c>
      <c r="S211" s="145">
        <v>0</v>
      </c>
      <c r="T211" s="146">
        <f t="shared" si="33"/>
        <v>0</v>
      </c>
      <c r="AR211" s="147" t="s">
        <v>242</v>
      </c>
      <c r="AT211" s="147" t="s">
        <v>180</v>
      </c>
      <c r="AU211" s="147" t="s">
        <v>83</v>
      </c>
      <c r="AY211" s="13" t="s">
        <v>178</v>
      </c>
      <c r="BE211" s="148">
        <f t="shared" si="34"/>
        <v>0</v>
      </c>
      <c r="BF211" s="148">
        <f t="shared" si="35"/>
        <v>0</v>
      </c>
      <c r="BG211" s="148">
        <f t="shared" si="36"/>
        <v>0</v>
      </c>
      <c r="BH211" s="148">
        <f t="shared" si="37"/>
        <v>0</v>
      </c>
      <c r="BI211" s="148">
        <f t="shared" si="38"/>
        <v>0</v>
      </c>
      <c r="BJ211" s="13" t="s">
        <v>83</v>
      </c>
      <c r="BK211" s="148">
        <f t="shared" si="39"/>
        <v>0</v>
      </c>
      <c r="BL211" s="13" t="s">
        <v>242</v>
      </c>
      <c r="BM211" s="147" t="s">
        <v>809</v>
      </c>
    </row>
    <row r="212" spans="2:65" s="1" customFormat="1" ht="24.2" customHeight="1">
      <c r="B212" s="135"/>
      <c r="C212" s="136" t="s">
        <v>487</v>
      </c>
      <c r="D212" s="136" t="s">
        <v>180</v>
      </c>
      <c r="E212" s="137" t="s">
        <v>2795</v>
      </c>
      <c r="F212" s="138" t="s">
        <v>2796</v>
      </c>
      <c r="G212" s="139" t="s">
        <v>257</v>
      </c>
      <c r="H212" s="140">
        <v>1.4999999999999999E-2</v>
      </c>
      <c r="I212" s="141"/>
      <c r="J212" s="141">
        <f t="shared" si="30"/>
        <v>0</v>
      </c>
      <c r="K212" s="142"/>
      <c r="L212" s="25"/>
      <c r="M212" s="143" t="s">
        <v>1</v>
      </c>
      <c r="N212" s="144" t="s">
        <v>36</v>
      </c>
      <c r="O212" s="145">
        <v>0</v>
      </c>
      <c r="P212" s="145">
        <f t="shared" si="31"/>
        <v>0</v>
      </c>
      <c r="Q212" s="145">
        <v>0</v>
      </c>
      <c r="R212" s="145">
        <f t="shared" si="32"/>
        <v>0</v>
      </c>
      <c r="S212" s="145">
        <v>0</v>
      </c>
      <c r="T212" s="146">
        <f t="shared" si="33"/>
        <v>0</v>
      </c>
      <c r="AR212" s="147" t="s">
        <v>242</v>
      </c>
      <c r="AT212" s="147" t="s">
        <v>180</v>
      </c>
      <c r="AU212" s="147" t="s">
        <v>83</v>
      </c>
      <c r="AY212" s="13" t="s">
        <v>178</v>
      </c>
      <c r="BE212" s="148">
        <f t="shared" si="34"/>
        <v>0</v>
      </c>
      <c r="BF212" s="148">
        <f t="shared" si="35"/>
        <v>0</v>
      </c>
      <c r="BG212" s="148">
        <f t="shared" si="36"/>
        <v>0</v>
      </c>
      <c r="BH212" s="148">
        <f t="shared" si="37"/>
        <v>0</v>
      </c>
      <c r="BI212" s="148">
        <f t="shared" si="38"/>
        <v>0</v>
      </c>
      <c r="BJ212" s="13" t="s">
        <v>83</v>
      </c>
      <c r="BK212" s="148">
        <f t="shared" si="39"/>
        <v>0</v>
      </c>
      <c r="BL212" s="13" t="s">
        <v>242</v>
      </c>
      <c r="BM212" s="147" t="s">
        <v>817</v>
      </c>
    </row>
    <row r="213" spans="2:65" s="11" customFormat="1" ht="25.9" customHeight="1">
      <c r="B213" s="124"/>
      <c r="D213" s="125" t="s">
        <v>69</v>
      </c>
      <c r="E213" s="126" t="s">
        <v>318</v>
      </c>
      <c r="F213" s="126" t="s">
        <v>919</v>
      </c>
      <c r="J213" s="127">
        <f>BK213</f>
        <v>0</v>
      </c>
      <c r="L213" s="124"/>
      <c r="M213" s="128"/>
      <c r="P213" s="129">
        <f>P214</f>
        <v>0</v>
      </c>
      <c r="R213" s="129">
        <f>R214</f>
        <v>0</v>
      </c>
      <c r="T213" s="130">
        <f>T214</f>
        <v>0</v>
      </c>
      <c r="AR213" s="125" t="s">
        <v>189</v>
      </c>
      <c r="AT213" s="131" t="s">
        <v>69</v>
      </c>
      <c r="AU213" s="131" t="s">
        <v>70</v>
      </c>
      <c r="AY213" s="125" t="s">
        <v>178</v>
      </c>
      <c r="BK213" s="132">
        <f>BK214</f>
        <v>0</v>
      </c>
    </row>
    <row r="214" spans="2:65" s="11" customFormat="1" ht="22.9" customHeight="1">
      <c r="B214" s="124"/>
      <c r="D214" s="125" t="s">
        <v>69</v>
      </c>
      <c r="E214" s="133" t="s">
        <v>2797</v>
      </c>
      <c r="F214" s="133" t="s">
        <v>2798</v>
      </c>
      <c r="J214" s="134">
        <f>BK214</f>
        <v>0</v>
      </c>
      <c r="L214" s="124"/>
      <c r="M214" s="128"/>
      <c r="P214" s="129">
        <f>SUM(P215:P217)</f>
        <v>0</v>
      </c>
      <c r="R214" s="129">
        <f>SUM(R215:R217)</f>
        <v>0</v>
      </c>
      <c r="T214" s="130">
        <f>SUM(T215:T217)</f>
        <v>0</v>
      </c>
      <c r="AR214" s="125" t="s">
        <v>189</v>
      </c>
      <c r="AT214" s="131" t="s">
        <v>69</v>
      </c>
      <c r="AU214" s="131" t="s">
        <v>77</v>
      </c>
      <c r="AY214" s="125" t="s">
        <v>178</v>
      </c>
      <c r="BK214" s="132">
        <f>SUM(BK215:BK217)</f>
        <v>0</v>
      </c>
    </row>
    <row r="215" spans="2:65" s="1" customFormat="1" ht="16.5" customHeight="1">
      <c r="B215" s="135"/>
      <c r="C215" s="136" t="s">
        <v>493</v>
      </c>
      <c r="D215" s="136" t="s">
        <v>180</v>
      </c>
      <c r="E215" s="137" t="s">
        <v>2799</v>
      </c>
      <c r="F215" s="138" t="s">
        <v>2800</v>
      </c>
      <c r="G215" s="139" t="s">
        <v>290</v>
      </c>
      <c r="H215" s="140">
        <v>1</v>
      </c>
      <c r="I215" s="141"/>
      <c r="J215" s="141">
        <f>ROUND(I215*H215,2)</f>
        <v>0</v>
      </c>
      <c r="K215" s="142"/>
      <c r="L215" s="25"/>
      <c r="M215" s="143" t="s">
        <v>1</v>
      </c>
      <c r="N215" s="144" t="s">
        <v>36</v>
      </c>
      <c r="O215" s="145">
        <v>0</v>
      </c>
      <c r="P215" s="145">
        <f>O215*H215</f>
        <v>0</v>
      </c>
      <c r="Q215" s="145">
        <v>0</v>
      </c>
      <c r="R215" s="145">
        <f>Q215*H215</f>
        <v>0</v>
      </c>
      <c r="S215" s="145">
        <v>0</v>
      </c>
      <c r="T215" s="146">
        <f>S215*H215</f>
        <v>0</v>
      </c>
      <c r="AR215" s="147" t="s">
        <v>449</v>
      </c>
      <c r="AT215" s="147" t="s">
        <v>180</v>
      </c>
      <c r="AU215" s="147" t="s">
        <v>83</v>
      </c>
      <c r="AY215" s="13" t="s">
        <v>178</v>
      </c>
      <c r="BE215" s="148">
        <f>IF(N215="základná",J215,0)</f>
        <v>0</v>
      </c>
      <c r="BF215" s="148">
        <f>IF(N215="znížená",J215,0)</f>
        <v>0</v>
      </c>
      <c r="BG215" s="148">
        <f>IF(N215="zákl. prenesená",J215,0)</f>
        <v>0</v>
      </c>
      <c r="BH215" s="148">
        <f>IF(N215="zníž. prenesená",J215,0)</f>
        <v>0</v>
      </c>
      <c r="BI215" s="148">
        <f>IF(N215="nulová",J215,0)</f>
        <v>0</v>
      </c>
      <c r="BJ215" s="13" t="s">
        <v>83</v>
      </c>
      <c r="BK215" s="148">
        <f>ROUND(I215*H215,2)</f>
        <v>0</v>
      </c>
      <c r="BL215" s="13" t="s">
        <v>449</v>
      </c>
      <c r="BM215" s="147" t="s">
        <v>825</v>
      </c>
    </row>
    <row r="216" spans="2:65" s="1" customFormat="1" ht="24.2" customHeight="1">
      <c r="B216" s="135"/>
      <c r="C216" s="136" t="s">
        <v>497</v>
      </c>
      <c r="D216" s="136" t="s">
        <v>180</v>
      </c>
      <c r="E216" s="137" t="s">
        <v>2801</v>
      </c>
      <c r="F216" s="138" t="s">
        <v>2802</v>
      </c>
      <c r="G216" s="139" t="s">
        <v>290</v>
      </c>
      <c r="H216" s="140">
        <v>2</v>
      </c>
      <c r="I216" s="141"/>
      <c r="J216" s="141">
        <f>ROUND(I216*H216,2)</f>
        <v>0</v>
      </c>
      <c r="K216" s="142"/>
      <c r="L216" s="25"/>
      <c r="M216" s="143" t="s">
        <v>1</v>
      </c>
      <c r="N216" s="144" t="s">
        <v>36</v>
      </c>
      <c r="O216" s="145">
        <v>0</v>
      </c>
      <c r="P216" s="145">
        <f>O216*H216</f>
        <v>0</v>
      </c>
      <c r="Q216" s="145">
        <v>0</v>
      </c>
      <c r="R216" s="145">
        <f>Q216*H216</f>
        <v>0</v>
      </c>
      <c r="S216" s="145">
        <v>0</v>
      </c>
      <c r="T216" s="146">
        <f>S216*H216</f>
        <v>0</v>
      </c>
      <c r="AR216" s="147" t="s">
        <v>449</v>
      </c>
      <c r="AT216" s="147" t="s">
        <v>180</v>
      </c>
      <c r="AU216" s="147" t="s">
        <v>83</v>
      </c>
      <c r="AY216" s="13" t="s">
        <v>178</v>
      </c>
      <c r="BE216" s="148">
        <f>IF(N216="základná",J216,0)</f>
        <v>0</v>
      </c>
      <c r="BF216" s="148">
        <f>IF(N216="znížená",J216,0)</f>
        <v>0</v>
      </c>
      <c r="BG216" s="148">
        <f>IF(N216="zákl. prenesená",J216,0)</f>
        <v>0</v>
      </c>
      <c r="BH216" s="148">
        <f>IF(N216="zníž. prenesená",J216,0)</f>
        <v>0</v>
      </c>
      <c r="BI216" s="148">
        <f>IF(N216="nulová",J216,0)</f>
        <v>0</v>
      </c>
      <c r="BJ216" s="13" t="s">
        <v>83</v>
      </c>
      <c r="BK216" s="148">
        <f>ROUND(I216*H216,2)</f>
        <v>0</v>
      </c>
      <c r="BL216" s="13" t="s">
        <v>449</v>
      </c>
      <c r="BM216" s="147" t="s">
        <v>833</v>
      </c>
    </row>
    <row r="217" spans="2:65" s="1" customFormat="1" ht="24.2" customHeight="1">
      <c r="B217" s="135"/>
      <c r="C217" s="149" t="s">
        <v>501</v>
      </c>
      <c r="D217" s="149" t="s">
        <v>318</v>
      </c>
      <c r="E217" s="150" t="s">
        <v>2803</v>
      </c>
      <c r="F217" s="151" t="s">
        <v>2804</v>
      </c>
      <c r="G217" s="152" t="s">
        <v>290</v>
      </c>
      <c r="H217" s="153">
        <v>2</v>
      </c>
      <c r="I217" s="154"/>
      <c r="J217" s="154">
        <f>ROUND(I217*H217,2)</f>
        <v>0</v>
      </c>
      <c r="K217" s="155"/>
      <c r="L217" s="156"/>
      <c r="M217" s="157" t="s">
        <v>1</v>
      </c>
      <c r="N217" s="158" t="s">
        <v>36</v>
      </c>
      <c r="O217" s="145">
        <v>0</v>
      </c>
      <c r="P217" s="145">
        <f>O217*H217</f>
        <v>0</v>
      </c>
      <c r="Q217" s="145">
        <v>0</v>
      </c>
      <c r="R217" s="145">
        <f>Q217*H217</f>
        <v>0</v>
      </c>
      <c r="S217" s="145">
        <v>0</v>
      </c>
      <c r="T217" s="146">
        <f>S217*H217</f>
        <v>0</v>
      </c>
      <c r="AR217" s="147" t="s">
        <v>1188</v>
      </c>
      <c r="AT217" s="147" t="s">
        <v>318</v>
      </c>
      <c r="AU217" s="147" t="s">
        <v>83</v>
      </c>
      <c r="AY217" s="13" t="s">
        <v>178</v>
      </c>
      <c r="BE217" s="148">
        <f>IF(N217="základná",J217,0)</f>
        <v>0</v>
      </c>
      <c r="BF217" s="148">
        <f>IF(N217="znížená",J217,0)</f>
        <v>0</v>
      </c>
      <c r="BG217" s="148">
        <f>IF(N217="zákl. prenesená",J217,0)</f>
        <v>0</v>
      </c>
      <c r="BH217" s="148">
        <f>IF(N217="zníž. prenesená",J217,0)</f>
        <v>0</v>
      </c>
      <c r="BI217" s="148">
        <f>IF(N217="nulová",J217,0)</f>
        <v>0</v>
      </c>
      <c r="BJ217" s="13" t="s">
        <v>83</v>
      </c>
      <c r="BK217" s="148">
        <f>ROUND(I217*H217,2)</f>
        <v>0</v>
      </c>
      <c r="BL217" s="13" t="s">
        <v>449</v>
      </c>
      <c r="BM217" s="147" t="s">
        <v>843</v>
      </c>
    </row>
    <row r="218" spans="2:65" s="11" customFormat="1" ht="25.9" customHeight="1">
      <c r="B218" s="124"/>
      <c r="D218" s="125" t="s">
        <v>69</v>
      </c>
      <c r="E218" s="126" t="s">
        <v>1778</v>
      </c>
      <c r="F218" s="126" t="s">
        <v>1253</v>
      </c>
      <c r="J218" s="127">
        <f>BK218</f>
        <v>0</v>
      </c>
      <c r="L218" s="124"/>
      <c r="M218" s="128"/>
      <c r="P218" s="129">
        <f>P219</f>
        <v>0</v>
      </c>
      <c r="R218" s="129">
        <f>R219</f>
        <v>0</v>
      </c>
      <c r="T218" s="130">
        <f>T219</f>
        <v>0</v>
      </c>
      <c r="AR218" s="125" t="s">
        <v>184</v>
      </c>
      <c r="AT218" s="131" t="s">
        <v>69</v>
      </c>
      <c r="AU218" s="131" t="s">
        <v>70</v>
      </c>
      <c r="AY218" s="125" t="s">
        <v>178</v>
      </c>
      <c r="BK218" s="132">
        <f>BK219</f>
        <v>0</v>
      </c>
    </row>
    <row r="219" spans="2:65" s="1" customFormat="1" ht="16.5" customHeight="1">
      <c r="B219" s="135"/>
      <c r="C219" s="136" t="s">
        <v>505</v>
      </c>
      <c r="D219" s="136" t="s">
        <v>180</v>
      </c>
      <c r="E219" s="137" t="s">
        <v>2805</v>
      </c>
      <c r="F219" s="138" t="s">
        <v>2806</v>
      </c>
      <c r="G219" s="139" t="s">
        <v>290</v>
      </c>
      <c r="H219" s="140">
        <v>1</v>
      </c>
      <c r="I219" s="141"/>
      <c r="J219" s="141">
        <f>ROUND(I219*H219,2)</f>
        <v>0</v>
      </c>
      <c r="K219" s="142"/>
      <c r="L219" s="25"/>
      <c r="M219" s="143" t="s">
        <v>1</v>
      </c>
      <c r="N219" s="144" t="s">
        <v>36</v>
      </c>
      <c r="O219" s="145">
        <v>0</v>
      </c>
      <c r="P219" s="145">
        <f>O219*H219</f>
        <v>0</v>
      </c>
      <c r="Q219" s="145">
        <v>0</v>
      </c>
      <c r="R219" s="145">
        <f>Q219*H219</f>
        <v>0</v>
      </c>
      <c r="S219" s="145">
        <v>0</v>
      </c>
      <c r="T219" s="146">
        <f>S219*H219</f>
        <v>0</v>
      </c>
      <c r="AR219" s="147" t="s">
        <v>1781</v>
      </c>
      <c r="AT219" s="147" t="s">
        <v>180</v>
      </c>
      <c r="AU219" s="147" t="s">
        <v>77</v>
      </c>
      <c r="AY219" s="13" t="s">
        <v>178</v>
      </c>
      <c r="BE219" s="148">
        <f>IF(N219="základná",J219,0)</f>
        <v>0</v>
      </c>
      <c r="BF219" s="148">
        <f>IF(N219="znížená",J219,0)</f>
        <v>0</v>
      </c>
      <c r="BG219" s="148">
        <f>IF(N219="zákl. prenesená",J219,0)</f>
        <v>0</v>
      </c>
      <c r="BH219" s="148">
        <f>IF(N219="zníž. prenesená",J219,0)</f>
        <v>0</v>
      </c>
      <c r="BI219" s="148">
        <f>IF(N219="nulová",J219,0)</f>
        <v>0</v>
      </c>
      <c r="BJ219" s="13" t="s">
        <v>83</v>
      </c>
      <c r="BK219" s="148">
        <f>ROUND(I219*H219,2)</f>
        <v>0</v>
      </c>
      <c r="BL219" s="13" t="s">
        <v>1781</v>
      </c>
      <c r="BM219" s="147" t="s">
        <v>853</v>
      </c>
    </row>
    <row r="220" spans="2:65" s="11" customFormat="1" ht="25.9" customHeight="1">
      <c r="B220" s="124"/>
      <c r="D220" s="125" t="s">
        <v>69</v>
      </c>
      <c r="E220" s="126" t="s">
        <v>2807</v>
      </c>
      <c r="F220" s="126" t="s">
        <v>2808</v>
      </c>
      <c r="J220" s="127">
        <f>BK220</f>
        <v>0</v>
      </c>
      <c r="L220" s="124"/>
      <c r="M220" s="128"/>
      <c r="P220" s="129">
        <f>P221</f>
        <v>0</v>
      </c>
      <c r="R220" s="129">
        <f>R221</f>
        <v>0</v>
      </c>
      <c r="T220" s="130">
        <f>T221</f>
        <v>0</v>
      </c>
      <c r="AR220" s="125" t="s">
        <v>196</v>
      </c>
      <c r="AT220" s="131" t="s">
        <v>69</v>
      </c>
      <c r="AU220" s="131" t="s">
        <v>70</v>
      </c>
      <c r="AY220" s="125" t="s">
        <v>178</v>
      </c>
      <c r="BK220" s="132">
        <f>BK221</f>
        <v>0</v>
      </c>
    </row>
    <row r="221" spans="2:65" s="1" customFormat="1" ht="16.5" customHeight="1">
      <c r="B221" s="135"/>
      <c r="C221" s="136" t="s">
        <v>509</v>
      </c>
      <c r="D221" s="136" t="s">
        <v>180</v>
      </c>
      <c r="E221" s="137" t="s">
        <v>2809</v>
      </c>
      <c r="F221" s="138" t="s">
        <v>2810</v>
      </c>
      <c r="G221" s="139" t="s">
        <v>2811</v>
      </c>
      <c r="H221" s="140">
        <v>0.20899999999999999</v>
      </c>
      <c r="I221" s="141"/>
      <c r="J221" s="141">
        <f>ROUND(I221*H221,2)</f>
        <v>0</v>
      </c>
      <c r="K221" s="142"/>
      <c r="L221" s="25"/>
      <c r="M221" s="159" t="s">
        <v>1</v>
      </c>
      <c r="N221" s="160" t="s">
        <v>36</v>
      </c>
      <c r="O221" s="161">
        <v>0</v>
      </c>
      <c r="P221" s="161">
        <f>O221*H221</f>
        <v>0</v>
      </c>
      <c r="Q221" s="161">
        <v>0</v>
      </c>
      <c r="R221" s="161">
        <f>Q221*H221</f>
        <v>0</v>
      </c>
      <c r="S221" s="161">
        <v>0</v>
      </c>
      <c r="T221" s="162">
        <f>S221*H221</f>
        <v>0</v>
      </c>
      <c r="AR221" s="147" t="s">
        <v>184</v>
      </c>
      <c r="AT221" s="147" t="s">
        <v>180</v>
      </c>
      <c r="AU221" s="147" t="s">
        <v>77</v>
      </c>
      <c r="AY221" s="13" t="s">
        <v>178</v>
      </c>
      <c r="BE221" s="148">
        <f>IF(N221="základná",J221,0)</f>
        <v>0</v>
      </c>
      <c r="BF221" s="148">
        <f>IF(N221="znížená",J221,0)</f>
        <v>0</v>
      </c>
      <c r="BG221" s="148">
        <f>IF(N221="zákl. prenesená",J221,0)</f>
        <v>0</v>
      </c>
      <c r="BH221" s="148">
        <f>IF(N221="zníž. prenesená",J221,0)</f>
        <v>0</v>
      </c>
      <c r="BI221" s="148">
        <f>IF(N221="nulová",J221,0)</f>
        <v>0</v>
      </c>
      <c r="BJ221" s="13" t="s">
        <v>83</v>
      </c>
      <c r="BK221" s="148">
        <f>ROUND(I221*H221,2)</f>
        <v>0</v>
      </c>
      <c r="BL221" s="13" t="s">
        <v>184</v>
      </c>
      <c r="BM221" s="147" t="s">
        <v>861</v>
      </c>
    </row>
    <row r="222" spans="2:65" s="1" customFormat="1" ht="6.95" customHeight="1">
      <c r="B222" s="40"/>
      <c r="C222" s="41"/>
      <c r="D222" s="41"/>
      <c r="E222" s="41"/>
      <c r="F222" s="41"/>
      <c r="G222" s="41"/>
      <c r="H222" s="41"/>
      <c r="I222" s="41"/>
      <c r="J222" s="41"/>
      <c r="K222" s="41"/>
      <c r="L222" s="25"/>
    </row>
  </sheetData>
  <autoFilter ref="C128:K221" xr:uid="{00000000-0009-0000-0000-00000B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45"/>
  <sheetViews>
    <sheetView showGridLines="0" topLeftCell="A118" workbookViewId="0">
      <selection activeCell="I123" sqref="I12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2812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ROUND(J120,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ROUND((SUM(BE120:BE144)),  2)</f>
        <v>0</v>
      </c>
      <c r="G33" s="93"/>
      <c r="H33" s="93"/>
      <c r="I33" s="94">
        <v>0.23</v>
      </c>
      <c r="J33" s="92">
        <f>ROUND(((SUM(BE120:BE144))*I33),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ROUND((SUM(BF120:BF144)),  2)</f>
        <v>0</v>
      </c>
      <c r="I34" s="95">
        <v>0.23</v>
      </c>
      <c r="J34" s="82">
        <f>ROUND(((SUM(BF120:BF144))*I34),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ROUND((SUM(BG120:BG144)),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ROUND((SUM(BH120:BH144)),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ROUND((SUM(BI120:BI144)),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SO 04.1 - Požiarna nádrž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J120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142</v>
      </c>
      <c r="E97" s="109"/>
      <c r="F97" s="109"/>
      <c r="G97" s="109"/>
      <c r="H97" s="109"/>
      <c r="I97" s="109"/>
      <c r="J97" s="110">
        <f>J121</f>
        <v>0</v>
      </c>
      <c r="L97" s="107"/>
    </row>
    <row r="98" spans="2:12" s="9" customFormat="1" ht="19.899999999999999" customHeight="1">
      <c r="B98" s="111"/>
      <c r="D98" s="112" t="s">
        <v>143</v>
      </c>
      <c r="E98" s="113"/>
      <c r="F98" s="113"/>
      <c r="G98" s="113"/>
      <c r="H98" s="113"/>
      <c r="I98" s="113"/>
      <c r="J98" s="114">
        <f>J122</f>
        <v>0</v>
      </c>
      <c r="L98" s="111"/>
    </row>
    <row r="99" spans="2:12" s="9" customFormat="1" ht="19.899999999999999" customHeight="1">
      <c r="B99" s="111"/>
      <c r="D99" s="112" t="s">
        <v>1261</v>
      </c>
      <c r="E99" s="113"/>
      <c r="F99" s="113"/>
      <c r="G99" s="113"/>
      <c r="H99" s="113"/>
      <c r="I99" s="113"/>
      <c r="J99" s="114">
        <f>J136</f>
        <v>0</v>
      </c>
      <c r="L99" s="111"/>
    </row>
    <row r="100" spans="2:12" s="9" customFormat="1" ht="19.899999999999999" customHeight="1">
      <c r="B100" s="111"/>
      <c r="D100" s="112" t="s">
        <v>1262</v>
      </c>
      <c r="E100" s="113"/>
      <c r="F100" s="113"/>
      <c r="G100" s="113"/>
      <c r="H100" s="113"/>
      <c r="I100" s="113"/>
      <c r="J100" s="114">
        <f>J142</f>
        <v>0</v>
      </c>
      <c r="L100" s="111"/>
    </row>
    <row r="101" spans="2:12" s="1" customFormat="1" ht="21.75" customHeight="1">
      <c r="B101" s="25"/>
      <c r="L101" s="25"/>
    </row>
    <row r="102" spans="2:12" s="1" customFormat="1" ht="6.95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5"/>
    </row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5"/>
    </row>
    <row r="107" spans="2:12" s="1" customFormat="1" ht="24.95" customHeight="1">
      <c r="B107" s="25"/>
      <c r="C107" s="17" t="s">
        <v>164</v>
      </c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13</v>
      </c>
      <c r="L109" s="25"/>
    </row>
    <row r="110" spans="2:12" s="1" customFormat="1" ht="26.25" customHeight="1">
      <c r="B110" s="25"/>
      <c r="E110" s="219" t="str">
        <f>E7</f>
        <v>SOŠ Hnúšťa, vybudovanie tréningového centra v Rimavskej Sobote-úprava3</v>
      </c>
      <c r="F110" s="220"/>
      <c r="G110" s="220"/>
      <c r="H110" s="220"/>
      <c r="L110" s="25"/>
    </row>
    <row r="111" spans="2:12" s="1" customFormat="1" ht="12" customHeight="1">
      <c r="B111" s="25"/>
      <c r="C111" s="22" t="s">
        <v>133</v>
      </c>
      <c r="L111" s="25"/>
    </row>
    <row r="112" spans="2:12" s="1" customFormat="1" ht="16.5" customHeight="1">
      <c r="B112" s="25"/>
      <c r="E112" s="182" t="str">
        <f>E9</f>
        <v>SO 04.1 - Požiarna nádrž</v>
      </c>
      <c r="F112" s="218"/>
      <c r="G112" s="218"/>
      <c r="H112" s="218"/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17</v>
      </c>
      <c r="F114" s="20" t="str">
        <f>F12</f>
        <v>Rimavská Sobota</v>
      </c>
      <c r="I114" s="22" t="s">
        <v>19</v>
      </c>
      <c r="J114" s="48" t="str">
        <f>IF(J12="","",J12)</f>
        <v>14. 11. 2025</v>
      </c>
      <c r="L114" s="25"/>
    </row>
    <row r="115" spans="2:65" s="1" customFormat="1" ht="6.95" customHeight="1">
      <c r="B115" s="25"/>
      <c r="L115" s="25"/>
    </row>
    <row r="116" spans="2:65" s="1" customFormat="1" ht="15.2" customHeight="1">
      <c r="B116" s="25"/>
      <c r="C116" s="22" t="s">
        <v>21</v>
      </c>
      <c r="F116" s="20" t="str">
        <f>E15</f>
        <v xml:space="preserve"> </v>
      </c>
      <c r="I116" s="22" t="s">
        <v>26</v>
      </c>
      <c r="J116" s="23" t="str">
        <f>E21</f>
        <v xml:space="preserve"> </v>
      </c>
      <c r="L116" s="25"/>
    </row>
    <row r="117" spans="2:65" s="1" customFormat="1" ht="15.2" customHeight="1">
      <c r="B117" s="25"/>
      <c r="C117" s="22" t="s">
        <v>25</v>
      </c>
      <c r="F117" s="20" t="str">
        <f>IF(E18="","",E18)</f>
        <v xml:space="preserve"> </v>
      </c>
      <c r="I117" s="22" t="s">
        <v>28</v>
      </c>
      <c r="J117" s="23" t="str">
        <f>E24</f>
        <v xml:space="preserve"> </v>
      </c>
      <c r="L117" s="25"/>
    </row>
    <row r="118" spans="2:65" s="1" customFormat="1" ht="10.35" customHeight="1">
      <c r="B118" s="25"/>
      <c r="L118" s="25"/>
    </row>
    <row r="119" spans="2:65" s="10" customFormat="1" ht="29.25" customHeight="1">
      <c r="B119" s="115"/>
      <c r="C119" s="116" t="s">
        <v>165</v>
      </c>
      <c r="D119" s="117" t="s">
        <v>55</v>
      </c>
      <c r="E119" s="117" t="s">
        <v>51</v>
      </c>
      <c r="F119" s="117" t="s">
        <v>52</v>
      </c>
      <c r="G119" s="117" t="s">
        <v>166</v>
      </c>
      <c r="H119" s="117" t="s">
        <v>167</v>
      </c>
      <c r="I119" s="117" t="s">
        <v>168</v>
      </c>
      <c r="J119" s="118" t="s">
        <v>139</v>
      </c>
      <c r="K119" s="119" t="s">
        <v>169</v>
      </c>
      <c r="L119" s="115"/>
      <c r="M119" s="55" t="s">
        <v>1</v>
      </c>
      <c r="N119" s="56" t="s">
        <v>34</v>
      </c>
      <c r="O119" s="56" t="s">
        <v>170</v>
      </c>
      <c r="P119" s="56" t="s">
        <v>171</v>
      </c>
      <c r="Q119" s="56" t="s">
        <v>172</v>
      </c>
      <c r="R119" s="56" t="s">
        <v>173</v>
      </c>
      <c r="S119" s="56" t="s">
        <v>174</v>
      </c>
      <c r="T119" s="57" t="s">
        <v>175</v>
      </c>
    </row>
    <row r="120" spans="2:65" s="1" customFormat="1" ht="22.9" customHeight="1">
      <c r="B120" s="25"/>
      <c r="C120" s="60" t="s">
        <v>140</v>
      </c>
      <c r="J120" s="120">
        <f>BK120</f>
        <v>0</v>
      </c>
      <c r="L120" s="25"/>
      <c r="M120" s="58"/>
      <c r="N120" s="49"/>
      <c r="O120" s="49"/>
      <c r="P120" s="121">
        <f>P121</f>
        <v>0</v>
      </c>
      <c r="Q120" s="49"/>
      <c r="R120" s="121">
        <f>R121</f>
        <v>0</v>
      </c>
      <c r="S120" s="49"/>
      <c r="T120" s="122">
        <f>T121</f>
        <v>0</v>
      </c>
      <c r="AT120" s="13" t="s">
        <v>69</v>
      </c>
      <c r="AU120" s="13" t="s">
        <v>141</v>
      </c>
      <c r="BK120" s="123">
        <f>BK121</f>
        <v>0</v>
      </c>
    </row>
    <row r="121" spans="2:65" s="11" customFormat="1" ht="25.9" customHeight="1">
      <c r="B121" s="124"/>
      <c r="D121" s="125" t="s">
        <v>69</v>
      </c>
      <c r="E121" s="126" t="s">
        <v>176</v>
      </c>
      <c r="F121" s="126" t="s">
        <v>177</v>
      </c>
      <c r="J121" s="127">
        <f>BK121</f>
        <v>0</v>
      </c>
      <c r="L121" s="124"/>
      <c r="M121" s="128"/>
      <c r="P121" s="129">
        <f>P122+P136+P142</f>
        <v>0</v>
      </c>
      <c r="R121" s="129">
        <f>R122+R136+R142</f>
        <v>0</v>
      </c>
      <c r="T121" s="130">
        <f>T122+T136+T142</f>
        <v>0</v>
      </c>
      <c r="AR121" s="125" t="s">
        <v>77</v>
      </c>
      <c r="AT121" s="131" t="s">
        <v>69</v>
      </c>
      <c r="AU121" s="131" t="s">
        <v>70</v>
      </c>
      <c r="AY121" s="125" t="s">
        <v>178</v>
      </c>
      <c r="BK121" s="132">
        <f>BK122+BK136+BK142</f>
        <v>0</v>
      </c>
    </row>
    <row r="122" spans="2:65" s="11" customFormat="1" ht="22.9" customHeight="1">
      <c r="B122" s="124"/>
      <c r="D122" s="125" t="s">
        <v>69</v>
      </c>
      <c r="E122" s="133" t="s">
        <v>77</v>
      </c>
      <c r="F122" s="133" t="s">
        <v>179</v>
      </c>
      <c r="J122" s="134">
        <f>BK122</f>
        <v>0</v>
      </c>
      <c r="L122" s="124"/>
      <c r="M122" s="128"/>
      <c r="P122" s="129">
        <f>SUM(P123:P135)</f>
        <v>0</v>
      </c>
      <c r="R122" s="129">
        <f>SUM(R123:R135)</f>
        <v>0</v>
      </c>
      <c r="T122" s="130">
        <f>SUM(T123:T135)</f>
        <v>0</v>
      </c>
      <c r="AR122" s="125" t="s">
        <v>77</v>
      </c>
      <c r="AT122" s="131" t="s">
        <v>69</v>
      </c>
      <c r="AU122" s="131" t="s">
        <v>77</v>
      </c>
      <c r="AY122" s="125" t="s">
        <v>178</v>
      </c>
      <c r="BK122" s="132">
        <f>SUM(BK123:BK135)</f>
        <v>0</v>
      </c>
    </row>
    <row r="123" spans="2:65" s="1" customFormat="1" ht="24.2" customHeight="1">
      <c r="B123" s="135"/>
      <c r="C123" s="136" t="s">
        <v>77</v>
      </c>
      <c r="D123" s="136" t="s">
        <v>180</v>
      </c>
      <c r="E123" s="137" t="s">
        <v>2813</v>
      </c>
      <c r="F123" s="138" t="s">
        <v>2814</v>
      </c>
      <c r="G123" s="139" t="s">
        <v>183</v>
      </c>
      <c r="H123" s="140">
        <v>111.08799999999999</v>
      </c>
      <c r="I123" s="141"/>
      <c r="J123" s="141">
        <f t="shared" ref="J123:J135" si="0">ROUND(I123*H123,2)</f>
        <v>0</v>
      </c>
      <c r="K123" s="142"/>
      <c r="L123" s="25"/>
      <c r="M123" s="143" t="s">
        <v>1</v>
      </c>
      <c r="N123" s="144" t="s">
        <v>36</v>
      </c>
      <c r="O123" s="145">
        <v>0</v>
      </c>
      <c r="P123" s="145">
        <f t="shared" ref="P123:P135" si="1">O123*H123</f>
        <v>0</v>
      </c>
      <c r="Q123" s="145">
        <v>0</v>
      </c>
      <c r="R123" s="145">
        <f t="shared" ref="R123:R135" si="2">Q123*H123</f>
        <v>0</v>
      </c>
      <c r="S123" s="145">
        <v>0</v>
      </c>
      <c r="T123" s="146">
        <f t="shared" ref="T123:T135" si="3">S123*H123</f>
        <v>0</v>
      </c>
      <c r="AR123" s="147" t="s">
        <v>184</v>
      </c>
      <c r="AT123" s="147" t="s">
        <v>180</v>
      </c>
      <c r="AU123" s="147" t="s">
        <v>83</v>
      </c>
      <c r="AY123" s="13" t="s">
        <v>178</v>
      </c>
      <c r="BE123" s="148">
        <f t="shared" ref="BE123:BE135" si="4">IF(N123="základná",J123,0)</f>
        <v>0</v>
      </c>
      <c r="BF123" s="148">
        <f t="shared" ref="BF123:BF135" si="5">IF(N123="znížená",J123,0)</f>
        <v>0</v>
      </c>
      <c r="BG123" s="148">
        <f t="shared" ref="BG123:BG135" si="6">IF(N123="zákl. prenesená",J123,0)</f>
        <v>0</v>
      </c>
      <c r="BH123" s="148">
        <f t="shared" ref="BH123:BH135" si="7">IF(N123="zníž. prenesená",J123,0)</f>
        <v>0</v>
      </c>
      <c r="BI123" s="148">
        <f t="shared" ref="BI123:BI135" si="8">IF(N123="nulová",J123,0)</f>
        <v>0</v>
      </c>
      <c r="BJ123" s="13" t="s">
        <v>83</v>
      </c>
      <c r="BK123" s="148">
        <f t="shared" ref="BK123:BK135" si="9">ROUND(I123*H123,2)</f>
        <v>0</v>
      </c>
      <c r="BL123" s="13" t="s">
        <v>184</v>
      </c>
      <c r="BM123" s="147" t="s">
        <v>83</v>
      </c>
    </row>
    <row r="124" spans="2:65" s="1" customFormat="1" ht="24.2" customHeight="1">
      <c r="B124" s="135"/>
      <c r="C124" s="136" t="s">
        <v>83</v>
      </c>
      <c r="D124" s="136" t="s">
        <v>180</v>
      </c>
      <c r="E124" s="137" t="s">
        <v>2703</v>
      </c>
      <c r="F124" s="138" t="s">
        <v>2704</v>
      </c>
      <c r="G124" s="139" t="s">
        <v>183</v>
      </c>
      <c r="H124" s="140">
        <v>33.326000000000001</v>
      </c>
      <c r="I124" s="141"/>
      <c r="J124" s="141">
        <f t="shared" si="0"/>
        <v>0</v>
      </c>
      <c r="K124" s="142"/>
      <c r="L124" s="25"/>
      <c r="M124" s="143" t="s">
        <v>1</v>
      </c>
      <c r="N124" s="144" t="s">
        <v>36</v>
      </c>
      <c r="O124" s="145">
        <v>0</v>
      </c>
      <c r="P124" s="145">
        <f t="shared" si="1"/>
        <v>0</v>
      </c>
      <c r="Q124" s="145">
        <v>0</v>
      </c>
      <c r="R124" s="145">
        <f t="shared" si="2"/>
        <v>0</v>
      </c>
      <c r="S124" s="145">
        <v>0</v>
      </c>
      <c r="T124" s="146">
        <f t="shared" si="3"/>
        <v>0</v>
      </c>
      <c r="AR124" s="147" t="s">
        <v>184</v>
      </c>
      <c r="AT124" s="147" t="s">
        <v>180</v>
      </c>
      <c r="AU124" s="147" t="s">
        <v>83</v>
      </c>
      <c r="AY124" s="13" t="s">
        <v>178</v>
      </c>
      <c r="BE124" s="148">
        <f t="shared" si="4"/>
        <v>0</v>
      </c>
      <c r="BF124" s="148">
        <f t="shared" si="5"/>
        <v>0</v>
      </c>
      <c r="BG124" s="148">
        <f t="shared" si="6"/>
        <v>0</v>
      </c>
      <c r="BH124" s="148">
        <f t="shared" si="7"/>
        <v>0</v>
      </c>
      <c r="BI124" s="148">
        <f t="shared" si="8"/>
        <v>0</v>
      </c>
      <c r="BJ124" s="13" t="s">
        <v>83</v>
      </c>
      <c r="BK124" s="148">
        <f t="shared" si="9"/>
        <v>0</v>
      </c>
      <c r="BL124" s="13" t="s">
        <v>184</v>
      </c>
      <c r="BM124" s="147" t="s">
        <v>184</v>
      </c>
    </row>
    <row r="125" spans="2:65" s="1" customFormat="1" ht="24.2" customHeight="1">
      <c r="B125" s="135"/>
      <c r="C125" s="136" t="s">
        <v>189</v>
      </c>
      <c r="D125" s="136" t="s">
        <v>180</v>
      </c>
      <c r="E125" s="137" t="s">
        <v>2709</v>
      </c>
      <c r="F125" s="138" t="s">
        <v>2710</v>
      </c>
      <c r="G125" s="139" t="s">
        <v>216</v>
      </c>
      <c r="H125" s="140">
        <v>95.251000000000005</v>
      </c>
      <c r="I125" s="141"/>
      <c r="J125" s="141">
        <f t="shared" si="0"/>
        <v>0</v>
      </c>
      <c r="K125" s="142"/>
      <c r="L125" s="25"/>
      <c r="M125" s="143" t="s">
        <v>1</v>
      </c>
      <c r="N125" s="144" t="s">
        <v>36</v>
      </c>
      <c r="O125" s="145">
        <v>0</v>
      </c>
      <c r="P125" s="145">
        <f t="shared" si="1"/>
        <v>0</v>
      </c>
      <c r="Q125" s="145">
        <v>0</v>
      </c>
      <c r="R125" s="145">
        <f t="shared" si="2"/>
        <v>0</v>
      </c>
      <c r="S125" s="145">
        <v>0</v>
      </c>
      <c r="T125" s="146">
        <f t="shared" si="3"/>
        <v>0</v>
      </c>
      <c r="AR125" s="147" t="s">
        <v>184</v>
      </c>
      <c r="AT125" s="147" t="s">
        <v>180</v>
      </c>
      <c r="AU125" s="147" t="s">
        <v>83</v>
      </c>
      <c r="AY125" s="13" t="s">
        <v>178</v>
      </c>
      <c r="BE125" s="148">
        <f t="shared" si="4"/>
        <v>0</v>
      </c>
      <c r="BF125" s="148">
        <f t="shared" si="5"/>
        <v>0</v>
      </c>
      <c r="BG125" s="148">
        <f t="shared" si="6"/>
        <v>0</v>
      </c>
      <c r="BH125" s="148">
        <f t="shared" si="7"/>
        <v>0</v>
      </c>
      <c r="BI125" s="148">
        <f t="shared" si="8"/>
        <v>0</v>
      </c>
      <c r="BJ125" s="13" t="s">
        <v>83</v>
      </c>
      <c r="BK125" s="148">
        <f t="shared" si="9"/>
        <v>0</v>
      </c>
      <c r="BL125" s="13" t="s">
        <v>184</v>
      </c>
      <c r="BM125" s="147" t="s">
        <v>200</v>
      </c>
    </row>
    <row r="126" spans="2:65" s="1" customFormat="1" ht="21.75" customHeight="1">
      <c r="B126" s="135"/>
      <c r="C126" s="136" t="s">
        <v>184</v>
      </c>
      <c r="D126" s="136" t="s">
        <v>180</v>
      </c>
      <c r="E126" s="137" t="s">
        <v>2711</v>
      </c>
      <c r="F126" s="138" t="s">
        <v>2712</v>
      </c>
      <c r="G126" s="139" t="s">
        <v>216</v>
      </c>
      <c r="H126" s="140">
        <v>95.251000000000005</v>
      </c>
      <c r="I126" s="141"/>
      <c r="J126" s="141">
        <f t="shared" si="0"/>
        <v>0</v>
      </c>
      <c r="K126" s="142"/>
      <c r="L126" s="25"/>
      <c r="M126" s="143" t="s">
        <v>1</v>
      </c>
      <c r="N126" s="144" t="s">
        <v>36</v>
      </c>
      <c r="O126" s="145">
        <v>0</v>
      </c>
      <c r="P126" s="145">
        <f t="shared" si="1"/>
        <v>0</v>
      </c>
      <c r="Q126" s="145">
        <v>0</v>
      </c>
      <c r="R126" s="145">
        <f t="shared" si="2"/>
        <v>0</v>
      </c>
      <c r="S126" s="145">
        <v>0</v>
      </c>
      <c r="T126" s="146">
        <f t="shared" si="3"/>
        <v>0</v>
      </c>
      <c r="AR126" s="147" t="s">
        <v>184</v>
      </c>
      <c r="AT126" s="147" t="s">
        <v>180</v>
      </c>
      <c r="AU126" s="147" t="s">
        <v>83</v>
      </c>
      <c r="AY126" s="13" t="s">
        <v>178</v>
      </c>
      <c r="BE126" s="148">
        <f t="shared" si="4"/>
        <v>0</v>
      </c>
      <c r="BF126" s="148">
        <f t="shared" si="5"/>
        <v>0</v>
      </c>
      <c r="BG126" s="148">
        <f t="shared" si="6"/>
        <v>0</v>
      </c>
      <c r="BH126" s="148">
        <f t="shared" si="7"/>
        <v>0</v>
      </c>
      <c r="BI126" s="148">
        <f t="shared" si="8"/>
        <v>0</v>
      </c>
      <c r="BJ126" s="13" t="s">
        <v>83</v>
      </c>
      <c r="BK126" s="148">
        <f t="shared" si="9"/>
        <v>0</v>
      </c>
      <c r="BL126" s="13" t="s">
        <v>184</v>
      </c>
      <c r="BM126" s="147" t="s">
        <v>208</v>
      </c>
    </row>
    <row r="127" spans="2:65" s="1" customFormat="1" ht="24.2" customHeight="1">
      <c r="B127" s="135"/>
      <c r="C127" s="136" t="s">
        <v>196</v>
      </c>
      <c r="D127" s="136" t="s">
        <v>180</v>
      </c>
      <c r="E127" s="137" t="s">
        <v>2713</v>
      </c>
      <c r="F127" s="138" t="s">
        <v>2714</v>
      </c>
      <c r="G127" s="139" t="s">
        <v>183</v>
      </c>
      <c r="H127" s="140">
        <v>111.08799999999999</v>
      </c>
      <c r="I127" s="141"/>
      <c r="J127" s="141">
        <f t="shared" si="0"/>
        <v>0</v>
      </c>
      <c r="K127" s="142"/>
      <c r="L127" s="25"/>
      <c r="M127" s="143" t="s">
        <v>1</v>
      </c>
      <c r="N127" s="144" t="s">
        <v>36</v>
      </c>
      <c r="O127" s="145">
        <v>0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184</v>
      </c>
      <c r="AT127" s="147" t="s">
        <v>180</v>
      </c>
      <c r="AU127" s="147" t="s">
        <v>83</v>
      </c>
      <c r="AY127" s="13" t="s">
        <v>178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3" t="s">
        <v>83</v>
      </c>
      <c r="BK127" s="148">
        <f t="shared" si="9"/>
        <v>0</v>
      </c>
      <c r="BL127" s="13" t="s">
        <v>184</v>
      </c>
      <c r="BM127" s="147" t="s">
        <v>218</v>
      </c>
    </row>
    <row r="128" spans="2:65" s="1" customFormat="1" ht="24.2" customHeight="1">
      <c r="B128" s="135"/>
      <c r="C128" s="136" t="s">
        <v>200</v>
      </c>
      <c r="D128" s="136" t="s">
        <v>180</v>
      </c>
      <c r="E128" s="137" t="s">
        <v>2715</v>
      </c>
      <c r="F128" s="138" t="s">
        <v>2716</v>
      </c>
      <c r="G128" s="139" t="s">
        <v>183</v>
      </c>
      <c r="H128" s="140">
        <v>111.08799999999999</v>
      </c>
      <c r="I128" s="141"/>
      <c r="J128" s="141">
        <f t="shared" si="0"/>
        <v>0</v>
      </c>
      <c r="K128" s="142"/>
      <c r="L128" s="25"/>
      <c r="M128" s="143" t="s">
        <v>1</v>
      </c>
      <c r="N128" s="144" t="s">
        <v>36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184</v>
      </c>
      <c r="AT128" s="147" t="s">
        <v>180</v>
      </c>
      <c r="AU128" s="147" t="s">
        <v>83</v>
      </c>
      <c r="AY128" s="13" t="s">
        <v>178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83</v>
      </c>
      <c r="BK128" s="148">
        <f t="shared" si="9"/>
        <v>0</v>
      </c>
      <c r="BL128" s="13" t="s">
        <v>184</v>
      </c>
      <c r="BM128" s="147" t="s">
        <v>226</v>
      </c>
    </row>
    <row r="129" spans="2:65" s="1" customFormat="1" ht="24.2" customHeight="1">
      <c r="B129" s="135"/>
      <c r="C129" s="136" t="s">
        <v>204</v>
      </c>
      <c r="D129" s="136" t="s">
        <v>180</v>
      </c>
      <c r="E129" s="137" t="s">
        <v>1267</v>
      </c>
      <c r="F129" s="138" t="s">
        <v>1268</v>
      </c>
      <c r="G129" s="139" t="s">
        <v>183</v>
      </c>
      <c r="H129" s="140">
        <v>111.08799999999999</v>
      </c>
      <c r="I129" s="141"/>
      <c r="J129" s="141">
        <f t="shared" si="0"/>
        <v>0</v>
      </c>
      <c r="K129" s="142"/>
      <c r="L129" s="25"/>
      <c r="M129" s="143" t="s">
        <v>1</v>
      </c>
      <c r="N129" s="144" t="s">
        <v>36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184</v>
      </c>
      <c r="AT129" s="147" t="s">
        <v>180</v>
      </c>
      <c r="AU129" s="147" t="s">
        <v>83</v>
      </c>
      <c r="AY129" s="13" t="s">
        <v>178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83</v>
      </c>
      <c r="BK129" s="148">
        <f t="shared" si="9"/>
        <v>0</v>
      </c>
      <c r="BL129" s="13" t="s">
        <v>184</v>
      </c>
      <c r="BM129" s="147" t="s">
        <v>234</v>
      </c>
    </row>
    <row r="130" spans="2:65" s="1" customFormat="1" ht="33" customHeight="1">
      <c r="B130" s="135"/>
      <c r="C130" s="136" t="s">
        <v>208</v>
      </c>
      <c r="D130" s="136" t="s">
        <v>180</v>
      </c>
      <c r="E130" s="137" t="s">
        <v>209</v>
      </c>
      <c r="F130" s="138" t="s">
        <v>210</v>
      </c>
      <c r="G130" s="139" t="s">
        <v>183</v>
      </c>
      <c r="H130" s="140">
        <v>49.96</v>
      </c>
      <c r="I130" s="141"/>
      <c r="J130" s="141">
        <f t="shared" si="0"/>
        <v>0</v>
      </c>
      <c r="K130" s="142"/>
      <c r="L130" s="25"/>
      <c r="M130" s="143" t="s">
        <v>1</v>
      </c>
      <c r="N130" s="144" t="s">
        <v>36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184</v>
      </c>
      <c r="AT130" s="147" t="s">
        <v>180</v>
      </c>
      <c r="AU130" s="147" t="s">
        <v>83</v>
      </c>
      <c r="AY130" s="13" t="s">
        <v>178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83</v>
      </c>
      <c r="BK130" s="148">
        <f t="shared" si="9"/>
        <v>0</v>
      </c>
      <c r="BL130" s="13" t="s">
        <v>184</v>
      </c>
      <c r="BM130" s="147" t="s">
        <v>242</v>
      </c>
    </row>
    <row r="131" spans="2:65" s="1" customFormat="1" ht="37.9" customHeight="1">
      <c r="B131" s="135"/>
      <c r="C131" s="136" t="s">
        <v>213</v>
      </c>
      <c r="D131" s="136" t="s">
        <v>180</v>
      </c>
      <c r="E131" s="137" t="s">
        <v>2815</v>
      </c>
      <c r="F131" s="138" t="s">
        <v>2816</v>
      </c>
      <c r="G131" s="139" t="s">
        <v>183</v>
      </c>
      <c r="H131" s="140">
        <v>349.72</v>
      </c>
      <c r="I131" s="141"/>
      <c r="J131" s="141">
        <f t="shared" si="0"/>
        <v>0</v>
      </c>
      <c r="K131" s="142"/>
      <c r="L131" s="25"/>
      <c r="M131" s="143" t="s">
        <v>1</v>
      </c>
      <c r="N131" s="144" t="s">
        <v>36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184</v>
      </c>
      <c r="AT131" s="147" t="s">
        <v>180</v>
      </c>
      <c r="AU131" s="147" t="s">
        <v>83</v>
      </c>
      <c r="AY131" s="13" t="s">
        <v>178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83</v>
      </c>
      <c r="BK131" s="148">
        <f t="shared" si="9"/>
        <v>0</v>
      </c>
      <c r="BL131" s="13" t="s">
        <v>184</v>
      </c>
      <c r="BM131" s="147" t="s">
        <v>250</v>
      </c>
    </row>
    <row r="132" spans="2:65" s="1" customFormat="1" ht="24.2" customHeight="1">
      <c r="B132" s="135"/>
      <c r="C132" s="136" t="s">
        <v>218</v>
      </c>
      <c r="D132" s="136" t="s">
        <v>180</v>
      </c>
      <c r="E132" s="137" t="s">
        <v>2817</v>
      </c>
      <c r="F132" s="138" t="s">
        <v>2818</v>
      </c>
      <c r="G132" s="139" t="s">
        <v>183</v>
      </c>
      <c r="H132" s="140">
        <v>49.96</v>
      </c>
      <c r="I132" s="141"/>
      <c r="J132" s="141">
        <f t="shared" si="0"/>
        <v>0</v>
      </c>
      <c r="K132" s="142"/>
      <c r="L132" s="25"/>
      <c r="M132" s="143" t="s">
        <v>1</v>
      </c>
      <c r="N132" s="144" t="s">
        <v>36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184</v>
      </c>
      <c r="AT132" s="147" t="s">
        <v>180</v>
      </c>
      <c r="AU132" s="147" t="s">
        <v>83</v>
      </c>
      <c r="AY132" s="13" t="s">
        <v>178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83</v>
      </c>
      <c r="BK132" s="148">
        <f t="shared" si="9"/>
        <v>0</v>
      </c>
      <c r="BL132" s="13" t="s">
        <v>184</v>
      </c>
      <c r="BM132" s="147" t="s">
        <v>259</v>
      </c>
    </row>
    <row r="133" spans="2:65" s="1" customFormat="1" ht="16.5" customHeight="1">
      <c r="B133" s="135"/>
      <c r="C133" s="136" t="s">
        <v>222</v>
      </c>
      <c r="D133" s="136" t="s">
        <v>180</v>
      </c>
      <c r="E133" s="137" t="s">
        <v>2819</v>
      </c>
      <c r="F133" s="138" t="s">
        <v>2820</v>
      </c>
      <c r="G133" s="139" t="s">
        <v>183</v>
      </c>
      <c r="H133" s="140">
        <v>49.96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184</v>
      </c>
      <c r="AT133" s="147" t="s">
        <v>180</v>
      </c>
      <c r="AU133" s="147" t="s">
        <v>83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184</v>
      </c>
      <c r="BM133" s="147" t="s">
        <v>268</v>
      </c>
    </row>
    <row r="134" spans="2:65" s="1" customFormat="1" ht="24.2" customHeight="1">
      <c r="B134" s="135"/>
      <c r="C134" s="136" t="s">
        <v>226</v>
      </c>
      <c r="D134" s="136" t="s">
        <v>180</v>
      </c>
      <c r="E134" s="137" t="s">
        <v>1277</v>
      </c>
      <c r="F134" s="138" t="s">
        <v>1278</v>
      </c>
      <c r="G134" s="139" t="s">
        <v>257</v>
      </c>
      <c r="H134" s="140">
        <v>94.424000000000007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184</v>
      </c>
      <c r="AT134" s="147" t="s">
        <v>180</v>
      </c>
      <c r="AU134" s="147" t="s">
        <v>83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184</v>
      </c>
      <c r="BM134" s="147" t="s">
        <v>275</v>
      </c>
    </row>
    <row r="135" spans="2:65" s="1" customFormat="1" ht="24.2" customHeight="1">
      <c r="B135" s="135"/>
      <c r="C135" s="136" t="s">
        <v>230</v>
      </c>
      <c r="D135" s="136" t="s">
        <v>180</v>
      </c>
      <c r="E135" s="137" t="s">
        <v>2821</v>
      </c>
      <c r="F135" s="138" t="s">
        <v>2822</v>
      </c>
      <c r="G135" s="139" t="s">
        <v>183</v>
      </c>
      <c r="H135" s="140">
        <v>61.128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184</v>
      </c>
      <c r="AT135" s="147" t="s">
        <v>180</v>
      </c>
      <c r="AU135" s="147" t="s">
        <v>83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184</v>
      </c>
      <c r="BM135" s="147" t="s">
        <v>283</v>
      </c>
    </row>
    <row r="136" spans="2:65" s="11" customFormat="1" ht="22.9" customHeight="1">
      <c r="B136" s="124"/>
      <c r="D136" s="125" t="s">
        <v>69</v>
      </c>
      <c r="E136" s="133" t="s">
        <v>184</v>
      </c>
      <c r="F136" s="133" t="s">
        <v>1285</v>
      </c>
      <c r="J136" s="134">
        <f>BK136</f>
        <v>0</v>
      </c>
      <c r="L136" s="124"/>
      <c r="M136" s="128"/>
      <c r="P136" s="129">
        <f>SUM(P137:P141)</f>
        <v>0</v>
      </c>
      <c r="R136" s="129">
        <f>SUM(R137:R141)</f>
        <v>0</v>
      </c>
      <c r="T136" s="130">
        <f>SUM(T137:T141)</f>
        <v>0</v>
      </c>
      <c r="AR136" s="125" t="s">
        <v>77</v>
      </c>
      <c r="AT136" s="131" t="s">
        <v>69</v>
      </c>
      <c r="AU136" s="131" t="s">
        <v>77</v>
      </c>
      <c r="AY136" s="125" t="s">
        <v>178</v>
      </c>
      <c r="BK136" s="132">
        <f>SUM(BK137:BK141)</f>
        <v>0</v>
      </c>
    </row>
    <row r="137" spans="2:65" s="1" customFormat="1" ht="24.2" customHeight="1">
      <c r="B137" s="135"/>
      <c r="C137" s="136" t="s">
        <v>234</v>
      </c>
      <c r="D137" s="136" t="s">
        <v>180</v>
      </c>
      <c r="E137" s="137" t="s">
        <v>2731</v>
      </c>
      <c r="F137" s="138" t="s">
        <v>2732</v>
      </c>
      <c r="G137" s="139" t="s">
        <v>183</v>
      </c>
      <c r="H137" s="140">
        <v>2.754</v>
      </c>
      <c r="I137" s="141"/>
      <c r="J137" s="141">
        <f>ROUND(I137*H137,2)</f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>O137*H137</f>
        <v>0</v>
      </c>
      <c r="Q137" s="145">
        <v>0</v>
      </c>
      <c r="R137" s="145">
        <f>Q137*H137</f>
        <v>0</v>
      </c>
      <c r="S137" s="145">
        <v>0</v>
      </c>
      <c r="T137" s="146">
        <f>S137*H137</f>
        <v>0</v>
      </c>
      <c r="AR137" s="147" t="s">
        <v>184</v>
      </c>
      <c r="AT137" s="147" t="s">
        <v>180</v>
      </c>
      <c r="AU137" s="147" t="s">
        <v>83</v>
      </c>
      <c r="AY137" s="13" t="s">
        <v>178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3" t="s">
        <v>83</v>
      </c>
      <c r="BK137" s="148">
        <f>ROUND(I137*H137,2)</f>
        <v>0</v>
      </c>
      <c r="BL137" s="13" t="s">
        <v>184</v>
      </c>
      <c r="BM137" s="147" t="s">
        <v>293</v>
      </c>
    </row>
    <row r="138" spans="2:65" s="1" customFormat="1" ht="37.9" customHeight="1">
      <c r="B138" s="135"/>
      <c r="C138" s="136" t="s">
        <v>238</v>
      </c>
      <c r="D138" s="136" t="s">
        <v>180</v>
      </c>
      <c r="E138" s="137" t="s">
        <v>2733</v>
      </c>
      <c r="F138" s="138" t="s">
        <v>2734</v>
      </c>
      <c r="G138" s="139" t="s">
        <v>183</v>
      </c>
      <c r="H138" s="140">
        <v>0.42299999999999999</v>
      </c>
      <c r="I138" s="141"/>
      <c r="J138" s="141">
        <f>ROUND(I138*H138,2)</f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>O138*H138</f>
        <v>0</v>
      </c>
      <c r="Q138" s="145">
        <v>0</v>
      </c>
      <c r="R138" s="145">
        <f>Q138*H138</f>
        <v>0</v>
      </c>
      <c r="S138" s="145">
        <v>0</v>
      </c>
      <c r="T138" s="146">
        <f>S138*H138</f>
        <v>0</v>
      </c>
      <c r="AR138" s="147" t="s">
        <v>184</v>
      </c>
      <c r="AT138" s="147" t="s">
        <v>180</v>
      </c>
      <c r="AU138" s="147" t="s">
        <v>83</v>
      </c>
      <c r="AY138" s="13" t="s">
        <v>178</v>
      </c>
      <c r="BE138" s="148">
        <f>IF(N138="základná",J138,0)</f>
        <v>0</v>
      </c>
      <c r="BF138" s="148">
        <f>IF(N138="znížená",J138,0)</f>
        <v>0</v>
      </c>
      <c r="BG138" s="148">
        <f>IF(N138="zákl. prenesená",J138,0)</f>
        <v>0</v>
      </c>
      <c r="BH138" s="148">
        <f>IF(N138="zníž. prenesená",J138,0)</f>
        <v>0</v>
      </c>
      <c r="BI138" s="148">
        <f>IF(N138="nulová",J138,0)</f>
        <v>0</v>
      </c>
      <c r="BJ138" s="13" t="s">
        <v>83</v>
      </c>
      <c r="BK138" s="148">
        <f>ROUND(I138*H138,2)</f>
        <v>0</v>
      </c>
      <c r="BL138" s="13" t="s">
        <v>184</v>
      </c>
      <c r="BM138" s="147" t="s">
        <v>301</v>
      </c>
    </row>
    <row r="139" spans="2:65" s="1" customFormat="1" ht="24.2" customHeight="1">
      <c r="B139" s="135"/>
      <c r="C139" s="136" t="s">
        <v>242</v>
      </c>
      <c r="D139" s="136" t="s">
        <v>180</v>
      </c>
      <c r="E139" s="137" t="s">
        <v>2735</v>
      </c>
      <c r="F139" s="138" t="s">
        <v>2736</v>
      </c>
      <c r="G139" s="139" t="s">
        <v>183</v>
      </c>
      <c r="H139" s="140">
        <v>2.2360000000000002</v>
      </c>
      <c r="I139" s="141"/>
      <c r="J139" s="141">
        <f>ROUND(I139*H139,2)</f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>O139*H139</f>
        <v>0</v>
      </c>
      <c r="Q139" s="145">
        <v>0</v>
      </c>
      <c r="R139" s="145">
        <f>Q139*H139</f>
        <v>0</v>
      </c>
      <c r="S139" s="145">
        <v>0</v>
      </c>
      <c r="T139" s="146">
        <f>S139*H139</f>
        <v>0</v>
      </c>
      <c r="AR139" s="147" t="s">
        <v>184</v>
      </c>
      <c r="AT139" s="147" t="s">
        <v>180</v>
      </c>
      <c r="AU139" s="147" t="s">
        <v>83</v>
      </c>
      <c r="AY139" s="13" t="s">
        <v>178</v>
      </c>
      <c r="BE139" s="148">
        <f>IF(N139="základná",J139,0)</f>
        <v>0</v>
      </c>
      <c r="BF139" s="148">
        <f>IF(N139="znížená",J139,0)</f>
        <v>0</v>
      </c>
      <c r="BG139" s="148">
        <f>IF(N139="zákl. prenesená",J139,0)</f>
        <v>0</v>
      </c>
      <c r="BH139" s="148">
        <f>IF(N139="zníž. prenesená",J139,0)</f>
        <v>0</v>
      </c>
      <c r="BI139" s="148">
        <f>IF(N139="nulová",J139,0)</f>
        <v>0</v>
      </c>
      <c r="BJ139" s="13" t="s">
        <v>83</v>
      </c>
      <c r="BK139" s="148">
        <f>ROUND(I139*H139,2)</f>
        <v>0</v>
      </c>
      <c r="BL139" s="13" t="s">
        <v>184</v>
      </c>
      <c r="BM139" s="147" t="s">
        <v>309</v>
      </c>
    </row>
    <row r="140" spans="2:65" s="1" customFormat="1" ht="33" customHeight="1">
      <c r="B140" s="135"/>
      <c r="C140" s="136" t="s">
        <v>246</v>
      </c>
      <c r="D140" s="136" t="s">
        <v>180</v>
      </c>
      <c r="E140" s="137" t="s">
        <v>2737</v>
      </c>
      <c r="F140" s="138" t="s">
        <v>2738</v>
      </c>
      <c r="G140" s="139" t="s">
        <v>216</v>
      </c>
      <c r="H140" s="140">
        <v>2.61</v>
      </c>
      <c r="I140" s="141"/>
      <c r="J140" s="141">
        <f>ROUND(I140*H140,2)</f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>O140*H140</f>
        <v>0</v>
      </c>
      <c r="Q140" s="145">
        <v>0</v>
      </c>
      <c r="R140" s="145">
        <f>Q140*H140</f>
        <v>0</v>
      </c>
      <c r="S140" s="145">
        <v>0</v>
      </c>
      <c r="T140" s="146">
        <f>S140*H140</f>
        <v>0</v>
      </c>
      <c r="AR140" s="147" t="s">
        <v>184</v>
      </c>
      <c r="AT140" s="147" t="s">
        <v>180</v>
      </c>
      <c r="AU140" s="147" t="s">
        <v>83</v>
      </c>
      <c r="AY140" s="13" t="s">
        <v>178</v>
      </c>
      <c r="BE140" s="148">
        <f>IF(N140="základná",J140,0)</f>
        <v>0</v>
      </c>
      <c r="BF140" s="148">
        <f>IF(N140="znížená",J140,0)</f>
        <v>0</v>
      </c>
      <c r="BG140" s="148">
        <f>IF(N140="zákl. prenesená",J140,0)</f>
        <v>0</v>
      </c>
      <c r="BH140" s="148">
        <f>IF(N140="zníž. prenesená",J140,0)</f>
        <v>0</v>
      </c>
      <c r="BI140" s="148">
        <f>IF(N140="nulová",J140,0)</f>
        <v>0</v>
      </c>
      <c r="BJ140" s="13" t="s">
        <v>83</v>
      </c>
      <c r="BK140" s="148">
        <f>ROUND(I140*H140,2)</f>
        <v>0</v>
      </c>
      <c r="BL140" s="13" t="s">
        <v>184</v>
      </c>
      <c r="BM140" s="147" t="s">
        <v>317</v>
      </c>
    </row>
    <row r="141" spans="2:65" s="1" customFormat="1" ht="37.9" customHeight="1">
      <c r="B141" s="135"/>
      <c r="C141" s="136" t="s">
        <v>250</v>
      </c>
      <c r="D141" s="136" t="s">
        <v>180</v>
      </c>
      <c r="E141" s="137" t="s">
        <v>2823</v>
      </c>
      <c r="F141" s="138" t="s">
        <v>2824</v>
      </c>
      <c r="G141" s="139" t="s">
        <v>257</v>
      </c>
      <c r="H141" s="140">
        <v>3.7999999999999999E-2</v>
      </c>
      <c r="I141" s="141"/>
      <c r="J141" s="141">
        <f>ROUND(I141*H141,2)</f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>O141*H141</f>
        <v>0</v>
      </c>
      <c r="Q141" s="145">
        <v>0</v>
      </c>
      <c r="R141" s="145">
        <f>Q141*H141</f>
        <v>0</v>
      </c>
      <c r="S141" s="145">
        <v>0</v>
      </c>
      <c r="T141" s="146">
        <f>S141*H141</f>
        <v>0</v>
      </c>
      <c r="AR141" s="147" t="s">
        <v>184</v>
      </c>
      <c r="AT141" s="147" t="s">
        <v>180</v>
      </c>
      <c r="AU141" s="147" t="s">
        <v>83</v>
      </c>
      <c r="AY141" s="13" t="s">
        <v>178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3" t="s">
        <v>83</v>
      </c>
      <c r="BK141" s="148">
        <f>ROUND(I141*H141,2)</f>
        <v>0</v>
      </c>
      <c r="BL141" s="13" t="s">
        <v>184</v>
      </c>
      <c r="BM141" s="147" t="s">
        <v>326</v>
      </c>
    </row>
    <row r="142" spans="2:65" s="11" customFormat="1" ht="22.9" customHeight="1">
      <c r="B142" s="124"/>
      <c r="D142" s="125" t="s">
        <v>69</v>
      </c>
      <c r="E142" s="133" t="s">
        <v>208</v>
      </c>
      <c r="F142" s="133" t="s">
        <v>1288</v>
      </c>
      <c r="J142" s="134">
        <f>BK142</f>
        <v>0</v>
      </c>
      <c r="L142" s="124"/>
      <c r="M142" s="128"/>
      <c r="P142" s="129">
        <f>SUM(P143:P144)</f>
        <v>0</v>
      </c>
      <c r="R142" s="129">
        <f>SUM(R143:R144)</f>
        <v>0</v>
      </c>
      <c r="T142" s="130">
        <f>SUM(T143:T144)</f>
        <v>0</v>
      </c>
      <c r="AR142" s="125" t="s">
        <v>77</v>
      </c>
      <c r="AT142" s="131" t="s">
        <v>69</v>
      </c>
      <c r="AU142" s="131" t="s">
        <v>77</v>
      </c>
      <c r="AY142" s="125" t="s">
        <v>178</v>
      </c>
      <c r="BK142" s="132">
        <f>SUM(BK143:BK144)</f>
        <v>0</v>
      </c>
    </row>
    <row r="143" spans="2:65" s="1" customFormat="1" ht="24.2" customHeight="1">
      <c r="B143" s="135"/>
      <c r="C143" s="136" t="s">
        <v>254</v>
      </c>
      <c r="D143" s="136" t="s">
        <v>180</v>
      </c>
      <c r="E143" s="137" t="s">
        <v>2825</v>
      </c>
      <c r="F143" s="138" t="s">
        <v>2826</v>
      </c>
      <c r="G143" s="139" t="s">
        <v>290</v>
      </c>
      <c r="H143" s="140">
        <v>1</v>
      </c>
      <c r="I143" s="141"/>
      <c r="J143" s="141">
        <f>ROUND(I143*H143,2)</f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>O143*H143</f>
        <v>0</v>
      </c>
      <c r="Q143" s="145">
        <v>0</v>
      </c>
      <c r="R143" s="145">
        <f>Q143*H143</f>
        <v>0</v>
      </c>
      <c r="S143" s="145">
        <v>0</v>
      </c>
      <c r="T143" s="146">
        <f>S143*H143</f>
        <v>0</v>
      </c>
      <c r="AR143" s="147" t="s">
        <v>184</v>
      </c>
      <c r="AT143" s="147" t="s">
        <v>180</v>
      </c>
      <c r="AU143" s="147" t="s">
        <v>83</v>
      </c>
      <c r="AY143" s="13" t="s">
        <v>178</v>
      </c>
      <c r="BE143" s="148">
        <f>IF(N143="základná",J143,0)</f>
        <v>0</v>
      </c>
      <c r="BF143" s="148">
        <f>IF(N143="znížená",J143,0)</f>
        <v>0</v>
      </c>
      <c r="BG143" s="148">
        <f>IF(N143="zákl. prenesená",J143,0)</f>
        <v>0</v>
      </c>
      <c r="BH143" s="148">
        <f>IF(N143="zníž. prenesená",J143,0)</f>
        <v>0</v>
      </c>
      <c r="BI143" s="148">
        <f>IF(N143="nulová",J143,0)</f>
        <v>0</v>
      </c>
      <c r="BJ143" s="13" t="s">
        <v>83</v>
      </c>
      <c r="BK143" s="148">
        <f>ROUND(I143*H143,2)</f>
        <v>0</v>
      </c>
      <c r="BL143" s="13" t="s">
        <v>184</v>
      </c>
      <c r="BM143" s="147" t="s">
        <v>335</v>
      </c>
    </row>
    <row r="144" spans="2:65" s="1" customFormat="1" ht="16.5" customHeight="1">
      <c r="B144" s="135"/>
      <c r="C144" s="149" t="s">
        <v>259</v>
      </c>
      <c r="D144" s="149" t="s">
        <v>318</v>
      </c>
      <c r="E144" s="150" t="s">
        <v>2827</v>
      </c>
      <c r="F144" s="151" t="s">
        <v>2828</v>
      </c>
      <c r="G144" s="152" t="s">
        <v>290</v>
      </c>
      <c r="H144" s="153">
        <v>1</v>
      </c>
      <c r="I144" s="154"/>
      <c r="J144" s="154">
        <f>ROUND(I144*H144,2)</f>
        <v>0</v>
      </c>
      <c r="K144" s="155"/>
      <c r="L144" s="156"/>
      <c r="M144" s="163" t="s">
        <v>1</v>
      </c>
      <c r="N144" s="164" t="s">
        <v>36</v>
      </c>
      <c r="O144" s="161">
        <v>0</v>
      </c>
      <c r="P144" s="161">
        <f>O144*H144</f>
        <v>0</v>
      </c>
      <c r="Q144" s="161">
        <v>0</v>
      </c>
      <c r="R144" s="161">
        <f>Q144*H144</f>
        <v>0</v>
      </c>
      <c r="S144" s="161">
        <v>0</v>
      </c>
      <c r="T144" s="162">
        <f>S144*H144</f>
        <v>0</v>
      </c>
      <c r="AR144" s="147" t="s">
        <v>208</v>
      </c>
      <c r="AT144" s="147" t="s">
        <v>318</v>
      </c>
      <c r="AU144" s="147" t="s">
        <v>83</v>
      </c>
      <c r="AY144" s="13" t="s">
        <v>178</v>
      </c>
      <c r="BE144" s="148">
        <f>IF(N144="základná",J144,0)</f>
        <v>0</v>
      </c>
      <c r="BF144" s="148">
        <f>IF(N144="znížená",J144,0)</f>
        <v>0</v>
      </c>
      <c r="BG144" s="148">
        <f>IF(N144="zákl. prenesená",J144,0)</f>
        <v>0</v>
      </c>
      <c r="BH144" s="148">
        <f>IF(N144="zníž. prenesená",J144,0)</f>
        <v>0</v>
      </c>
      <c r="BI144" s="148">
        <f>IF(N144="nulová",J144,0)</f>
        <v>0</v>
      </c>
      <c r="BJ144" s="13" t="s">
        <v>83</v>
      </c>
      <c r="BK144" s="148">
        <f>ROUND(I144*H144,2)</f>
        <v>0</v>
      </c>
      <c r="BL144" s="13" t="s">
        <v>184</v>
      </c>
      <c r="BM144" s="147" t="s">
        <v>344</v>
      </c>
    </row>
    <row r="145" spans="2:12" s="1" customFormat="1" ht="6.95" customHeight="1">
      <c r="B145" s="40"/>
      <c r="C145" s="41"/>
      <c r="D145" s="41"/>
      <c r="E145" s="41"/>
      <c r="F145" s="41"/>
      <c r="G145" s="41"/>
      <c r="H145" s="41"/>
      <c r="I145" s="41"/>
      <c r="J145" s="41"/>
      <c r="K145" s="41"/>
      <c r="L145" s="25"/>
    </row>
  </sheetData>
  <autoFilter ref="C119:K144" xr:uid="{00000000-0009-0000-0000-00000C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90"/>
  <sheetViews>
    <sheetView showGridLines="0" topLeftCell="A100" workbookViewId="0">
      <selection activeCell="I128" sqref="I12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2829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ROUND(J125,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ROUND((SUM(BE125:BE189)),  2)</f>
        <v>0</v>
      </c>
      <c r="G33" s="93"/>
      <c r="H33" s="93"/>
      <c r="I33" s="94">
        <v>0.23</v>
      </c>
      <c r="J33" s="92">
        <f>ROUND(((SUM(BE125:BE189))*I33),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ROUND((SUM(BF125:BF189)),  2)</f>
        <v>0</v>
      </c>
      <c r="I34" s="95">
        <v>0.23</v>
      </c>
      <c r="J34" s="82">
        <f>ROUND(((SUM(BF125:BF189))*I34),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ROUND((SUM(BG125:BG189)),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ROUND((SUM(BH125:BH189)),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ROUND((SUM(BI125:BI189)),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SO 05 - Prípojka splaškovej kanalizácie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J125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142</v>
      </c>
      <c r="E97" s="109"/>
      <c r="F97" s="109"/>
      <c r="G97" s="109"/>
      <c r="H97" s="109"/>
      <c r="I97" s="109"/>
      <c r="J97" s="110">
        <f>J126</f>
        <v>0</v>
      </c>
      <c r="L97" s="107"/>
    </row>
    <row r="98" spans="2:12" s="9" customFormat="1" ht="19.899999999999999" customHeight="1">
      <c r="B98" s="111"/>
      <c r="D98" s="112" t="s">
        <v>143</v>
      </c>
      <c r="E98" s="113"/>
      <c r="F98" s="113"/>
      <c r="G98" s="113"/>
      <c r="H98" s="113"/>
      <c r="I98" s="113"/>
      <c r="J98" s="114">
        <f>J127</f>
        <v>0</v>
      </c>
      <c r="L98" s="111"/>
    </row>
    <row r="99" spans="2:12" s="9" customFormat="1" ht="19.899999999999999" customHeight="1">
      <c r="B99" s="111"/>
      <c r="D99" s="112" t="s">
        <v>144</v>
      </c>
      <c r="E99" s="113"/>
      <c r="F99" s="113"/>
      <c r="G99" s="113"/>
      <c r="H99" s="113"/>
      <c r="I99" s="113"/>
      <c r="J99" s="114">
        <f>J157</f>
        <v>0</v>
      </c>
      <c r="L99" s="111"/>
    </row>
    <row r="100" spans="2:12" s="9" customFormat="1" ht="19.899999999999999" customHeight="1">
      <c r="B100" s="111"/>
      <c r="D100" s="112" t="s">
        <v>1261</v>
      </c>
      <c r="E100" s="113"/>
      <c r="F100" s="113"/>
      <c r="G100" s="113"/>
      <c r="H100" s="113"/>
      <c r="I100" s="113"/>
      <c r="J100" s="114">
        <f>J159</f>
        <v>0</v>
      </c>
      <c r="L100" s="111"/>
    </row>
    <row r="101" spans="2:12" s="9" customFormat="1" ht="19.899999999999999" customHeight="1">
      <c r="B101" s="111"/>
      <c r="D101" s="112" t="s">
        <v>2403</v>
      </c>
      <c r="E101" s="113"/>
      <c r="F101" s="113"/>
      <c r="G101" s="113"/>
      <c r="H101" s="113"/>
      <c r="I101" s="113"/>
      <c r="J101" s="114">
        <f>J161</f>
        <v>0</v>
      </c>
      <c r="L101" s="111"/>
    </row>
    <row r="102" spans="2:12" s="9" customFormat="1" ht="19.899999999999999" customHeight="1">
      <c r="B102" s="111"/>
      <c r="D102" s="112" t="s">
        <v>1262</v>
      </c>
      <c r="E102" s="113"/>
      <c r="F102" s="113"/>
      <c r="G102" s="113"/>
      <c r="H102" s="113"/>
      <c r="I102" s="113"/>
      <c r="J102" s="114">
        <f>J164</f>
        <v>0</v>
      </c>
      <c r="L102" s="111"/>
    </row>
    <row r="103" spans="2:12" s="9" customFormat="1" ht="19.899999999999999" customHeight="1">
      <c r="B103" s="111"/>
      <c r="D103" s="112" t="s">
        <v>146</v>
      </c>
      <c r="E103" s="113"/>
      <c r="F103" s="113"/>
      <c r="G103" s="113"/>
      <c r="H103" s="113"/>
      <c r="I103" s="113"/>
      <c r="J103" s="114">
        <f>J176</f>
        <v>0</v>
      </c>
      <c r="L103" s="111"/>
    </row>
    <row r="104" spans="2:12" s="8" customFormat="1" ht="24.95" customHeight="1">
      <c r="B104" s="107"/>
      <c r="D104" s="108" t="s">
        <v>1613</v>
      </c>
      <c r="E104" s="109"/>
      <c r="F104" s="109"/>
      <c r="G104" s="109"/>
      <c r="H104" s="109"/>
      <c r="I104" s="109"/>
      <c r="J104" s="110">
        <f>J186</f>
        <v>0</v>
      </c>
      <c r="L104" s="107"/>
    </row>
    <row r="105" spans="2:12" s="8" customFormat="1" ht="24.95" customHeight="1">
      <c r="B105" s="107"/>
      <c r="D105" s="108" t="s">
        <v>2692</v>
      </c>
      <c r="E105" s="109"/>
      <c r="F105" s="109"/>
      <c r="G105" s="109"/>
      <c r="H105" s="109"/>
      <c r="I105" s="109"/>
      <c r="J105" s="110">
        <f>J188</f>
        <v>0</v>
      </c>
      <c r="L105" s="107"/>
    </row>
    <row r="106" spans="2:12" s="1" customFormat="1" ht="21.75" customHeight="1">
      <c r="B106" s="25"/>
      <c r="L106" s="25"/>
    </row>
    <row r="107" spans="2:12" s="1" customFormat="1" ht="6.95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5"/>
    </row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5"/>
    </row>
    <row r="112" spans="2:12" s="1" customFormat="1" ht="24.95" customHeight="1">
      <c r="B112" s="25"/>
      <c r="C112" s="17" t="s">
        <v>164</v>
      </c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13</v>
      </c>
      <c r="L114" s="25"/>
    </row>
    <row r="115" spans="2:65" s="1" customFormat="1" ht="26.25" customHeight="1">
      <c r="B115" s="25"/>
      <c r="E115" s="219" t="str">
        <f>E7</f>
        <v>SOŠ Hnúšťa, vybudovanie tréningového centra v Rimavskej Sobote-úprava3</v>
      </c>
      <c r="F115" s="220"/>
      <c r="G115" s="220"/>
      <c r="H115" s="220"/>
      <c r="L115" s="25"/>
    </row>
    <row r="116" spans="2:65" s="1" customFormat="1" ht="12" customHeight="1">
      <c r="B116" s="25"/>
      <c r="C116" s="22" t="s">
        <v>133</v>
      </c>
      <c r="L116" s="25"/>
    </row>
    <row r="117" spans="2:65" s="1" customFormat="1" ht="16.5" customHeight="1">
      <c r="B117" s="25"/>
      <c r="E117" s="182" t="str">
        <f>E9</f>
        <v>SO 05 - Prípojka splaškovej kanalizácie</v>
      </c>
      <c r="F117" s="218"/>
      <c r="G117" s="218"/>
      <c r="H117" s="218"/>
      <c r="L117" s="25"/>
    </row>
    <row r="118" spans="2:65" s="1" customFormat="1" ht="6.95" customHeight="1">
      <c r="B118" s="25"/>
      <c r="L118" s="25"/>
    </row>
    <row r="119" spans="2:65" s="1" customFormat="1" ht="12" customHeight="1">
      <c r="B119" s="25"/>
      <c r="C119" s="22" t="s">
        <v>17</v>
      </c>
      <c r="F119" s="20" t="str">
        <f>F12</f>
        <v>Rimavská Sobota</v>
      </c>
      <c r="I119" s="22" t="s">
        <v>19</v>
      </c>
      <c r="J119" s="48" t="str">
        <f>IF(J12="","",J12)</f>
        <v>14. 11. 2025</v>
      </c>
      <c r="L119" s="25"/>
    </row>
    <row r="120" spans="2:65" s="1" customFormat="1" ht="6.95" customHeight="1">
      <c r="B120" s="25"/>
      <c r="L120" s="25"/>
    </row>
    <row r="121" spans="2:65" s="1" customFormat="1" ht="15.2" customHeight="1">
      <c r="B121" s="25"/>
      <c r="C121" s="22" t="s">
        <v>21</v>
      </c>
      <c r="F121" s="20" t="str">
        <f>E15</f>
        <v xml:space="preserve"> </v>
      </c>
      <c r="I121" s="22" t="s">
        <v>26</v>
      </c>
      <c r="J121" s="23" t="str">
        <f>E21</f>
        <v xml:space="preserve"> </v>
      </c>
      <c r="L121" s="25"/>
    </row>
    <row r="122" spans="2:65" s="1" customFormat="1" ht="15.2" customHeight="1">
      <c r="B122" s="25"/>
      <c r="C122" s="22" t="s">
        <v>25</v>
      </c>
      <c r="F122" s="20" t="str">
        <f>IF(E18="","",E18)</f>
        <v xml:space="preserve"> </v>
      </c>
      <c r="I122" s="22" t="s">
        <v>28</v>
      </c>
      <c r="J122" s="23" t="str">
        <f>E24</f>
        <v xml:space="preserve"> 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15"/>
      <c r="C124" s="116" t="s">
        <v>165</v>
      </c>
      <c r="D124" s="117" t="s">
        <v>55</v>
      </c>
      <c r="E124" s="117" t="s">
        <v>51</v>
      </c>
      <c r="F124" s="117" t="s">
        <v>52</v>
      </c>
      <c r="G124" s="117" t="s">
        <v>166</v>
      </c>
      <c r="H124" s="117" t="s">
        <v>167</v>
      </c>
      <c r="I124" s="117" t="s">
        <v>168</v>
      </c>
      <c r="J124" s="118" t="s">
        <v>139</v>
      </c>
      <c r="K124" s="119" t="s">
        <v>169</v>
      </c>
      <c r="L124" s="115"/>
      <c r="M124" s="55" t="s">
        <v>1</v>
      </c>
      <c r="N124" s="56" t="s">
        <v>34</v>
      </c>
      <c r="O124" s="56" t="s">
        <v>170</v>
      </c>
      <c r="P124" s="56" t="s">
        <v>171</v>
      </c>
      <c r="Q124" s="56" t="s">
        <v>172</v>
      </c>
      <c r="R124" s="56" t="s">
        <v>173</v>
      </c>
      <c r="S124" s="56" t="s">
        <v>174</v>
      </c>
      <c r="T124" s="57" t="s">
        <v>175</v>
      </c>
    </row>
    <row r="125" spans="2:65" s="1" customFormat="1" ht="22.9" customHeight="1">
      <c r="B125" s="25"/>
      <c r="C125" s="60" t="s">
        <v>140</v>
      </c>
      <c r="J125" s="120">
        <f>BK125</f>
        <v>0</v>
      </c>
      <c r="L125" s="25"/>
      <c r="M125" s="58"/>
      <c r="N125" s="49"/>
      <c r="O125" s="49"/>
      <c r="P125" s="121">
        <f>P126+P186+P188</f>
        <v>0</v>
      </c>
      <c r="Q125" s="49"/>
      <c r="R125" s="121">
        <f>R126+R186+R188</f>
        <v>0</v>
      </c>
      <c r="S125" s="49"/>
      <c r="T125" s="122">
        <f>T126+T186+T188</f>
        <v>0</v>
      </c>
      <c r="AT125" s="13" t="s">
        <v>69</v>
      </c>
      <c r="AU125" s="13" t="s">
        <v>141</v>
      </c>
      <c r="BK125" s="123">
        <f>BK126+BK186+BK188</f>
        <v>0</v>
      </c>
    </row>
    <row r="126" spans="2:65" s="11" customFormat="1" ht="25.9" customHeight="1">
      <c r="B126" s="124"/>
      <c r="D126" s="125" t="s">
        <v>69</v>
      </c>
      <c r="E126" s="126" t="s">
        <v>176</v>
      </c>
      <c r="F126" s="126" t="s">
        <v>177</v>
      </c>
      <c r="J126" s="127">
        <f>BK126</f>
        <v>0</v>
      </c>
      <c r="L126" s="124"/>
      <c r="M126" s="128"/>
      <c r="P126" s="129">
        <f>P127+P157+P159+P161+P164+P176</f>
        <v>0</v>
      </c>
      <c r="R126" s="129">
        <f>R127+R157+R159+R161+R164+R176</f>
        <v>0</v>
      </c>
      <c r="T126" s="130">
        <f>T127+T157+T159+T161+T164+T176</f>
        <v>0</v>
      </c>
      <c r="AR126" s="125" t="s">
        <v>77</v>
      </c>
      <c r="AT126" s="131" t="s">
        <v>69</v>
      </c>
      <c r="AU126" s="131" t="s">
        <v>70</v>
      </c>
      <c r="AY126" s="125" t="s">
        <v>178</v>
      </c>
      <c r="BK126" s="132">
        <f>BK127+BK157+BK159+BK161+BK164+BK176</f>
        <v>0</v>
      </c>
    </row>
    <row r="127" spans="2:65" s="11" customFormat="1" ht="22.9" customHeight="1">
      <c r="B127" s="124"/>
      <c r="D127" s="125" t="s">
        <v>69</v>
      </c>
      <c r="E127" s="133" t="s">
        <v>77</v>
      </c>
      <c r="F127" s="133" t="s">
        <v>179</v>
      </c>
      <c r="J127" s="134">
        <f>BK127</f>
        <v>0</v>
      </c>
      <c r="L127" s="124"/>
      <c r="M127" s="128"/>
      <c r="P127" s="129">
        <f>SUM(P128:P156)</f>
        <v>0</v>
      </c>
      <c r="R127" s="129">
        <f>SUM(R128:R156)</f>
        <v>0</v>
      </c>
      <c r="T127" s="130">
        <f>SUM(T128:T156)</f>
        <v>0</v>
      </c>
      <c r="AR127" s="125" t="s">
        <v>77</v>
      </c>
      <c r="AT127" s="131" t="s">
        <v>69</v>
      </c>
      <c r="AU127" s="131" t="s">
        <v>77</v>
      </c>
      <c r="AY127" s="125" t="s">
        <v>178</v>
      </c>
      <c r="BK127" s="132">
        <f>SUM(BK128:BK156)</f>
        <v>0</v>
      </c>
    </row>
    <row r="128" spans="2:65" s="1" customFormat="1" ht="37.9" customHeight="1">
      <c r="B128" s="135"/>
      <c r="C128" s="136" t="s">
        <v>77</v>
      </c>
      <c r="D128" s="136" t="s">
        <v>180</v>
      </c>
      <c r="E128" s="137" t="s">
        <v>2693</v>
      </c>
      <c r="F128" s="138" t="s">
        <v>2694</v>
      </c>
      <c r="G128" s="139" t="s">
        <v>216</v>
      </c>
      <c r="H128" s="140">
        <v>8</v>
      </c>
      <c r="I128" s="141"/>
      <c r="J128" s="141">
        <f t="shared" ref="J128:J156" si="0">ROUND(I128*H128,2)</f>
        <v>0</v>
      </c>
      <c r="K128" s="142"/>
      <c r="L128" s="25"/>
      <c r="M128" s="143" t="s">
        <v>1</v>
      </c>
      <c r="N128" s="144" t="s">
        <v>36</v>
      </c>
      <c r="O128" s="145">
        <v>0</v>
      </c>
      <c r="P128" s="145">
        <f t="shared" ref="P128:P156" si="1">O128*H128</f>
        <v>0</v>
      </c>
      <c r="Q128" s="145">
        <v>0</v>
      </c>
      <c r="R128" s="145">
        <f t="shared" ref="R128:R156" si="2">Q128*H128</f>
        <v>0</v>
      </c>
      <c r="S128" s="145">
        <v>0</v>
      </c>
      <c r="T128" s="146">
        <f t="shared" ref="T128:T156" si="3">S128*H128</f>
        <v>0</v>
      </c>
      <c r="AR128" s="147" t="s">
        <v>184</v>
      </c>
      <c r="AT128" s="147" t="s">
        <v>180</v>
      </c>
      <c r="AU128" s="147" t="s">
        <v>83</v>
      </c>
      <c r="AY128" s="13" t="s">
        <v>178</v>
      </c>
      <c r="BE128" s="148">
        <f t="shared" ref="BE128:BE156" si="4">IF(N128="základná",J128,0)</f>
        <v>0</v>
      </c>
      <c r="BF128" s="148">
        <f t="shared" ref="BF128:BF156" si="5">IF(N128="znížená",J128,0)</f>
        <v>0</v>
      </c>
      <c r="BG128" s="148">
        <f t="shared" ref="BG128:BG156" si="6">IF(N128="zákl. prenesená",J128,0)</f>
        <v>0</v>
      </c>
      <c r="BH128" s="148">
        <f t="shared" ref="BH128:BH156" si="7">IF(N128="zníž. prenesená",J128,0)</f>
        <v>0</v>
      </c>
      <c r="BI128" s="148">
        <f t="shared" ref="BI128:BI156" si="8">IF(N128="nulová",J128,0)</f>
        <v>0</v>
      </c>
      <c r="BJ128" s="13" t="s">
        <v>83</v>
      </c>
      <c r="BK128" s="148">
        <f t="shared" ref="BK128:BK156" si="9">ROUND(I128*H128,2)</f>
        <v>0</v>
      </c>
      <c r="BL128" s="13" t="s">
        <v>184</v>
      </c>
      <c r="BM128" s="147" t="s">
        <v>83</v>
      </c>
    </row>
    <row r="129" spans="2:65" s="1" customFormat="1" ht="24.2" customHeight="1">
      <c r="B129" s="135"/>
      <c r="C129" s="136" t="s">
        <v>83</v>
      </c>
      <c r="D129" s="136" t="s">
        <v>180</v>
      </c>
      <c r="E129" s="137" t="s">
        <v>2830</v>
      </c>
      <c r="F129" s="138" t="s">
        <v>2831</v>
      </c>
      <c r="G129" s="139" t="s">
        <v>216</v>
      </c>
      <c r="H129" s="140">
        <v>16</v>
      </c>
      <c r="I129" s="141"/>
      <c r="J129" s="141">
        <f t="shared" si="0"/>
        <v>0</v>
      </c>
      <c r="K129" s="142"/>
      <c r="L129" s="25"/>
      <c r="M129" s="143" t="s">
        <v>1</v>
      </c>
      <c r="N129" s="144" t="s">
        <v>36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184</v>
      </c>
      <c r="AT129" s="147" t="s">
        <v>180</v>
      </c>
      <c r="AU129" s="147" t="s">
        <v>83</v>
      </c>
      <c r="AY129" s="13" t="s">
        <v>178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83</v>
      </c>
      <c r="BK129" s="148">
        <f t="shared" si="9"/>
        <v>0</v>
      </c>
      <c r="BL129" s="13" t="s">
        <v>184</v>
      </c>
      <c r="BM129" s="147" t="s">
        <v>184</v>
      </c>
    </row>
    <row r="130" spans="2:65" s="1" customFormat="1" ht="33" customHeight="1">
      <c r="B130" s="135"/>
      <c r="C130" s="136" t="s">
        <v>189</v>
      </c>
      <c r="D130" s="136" t="s">
        <v>180</v>
      </c>
      <c r="E130" s="137" t="s">
        <v>2832</v>
      </c>
      <c r="F130" s="138" t="s">
        <v>2833</v>
      </c>
      <c r="G130" s="139" t="s">
        <v>216</v>
      </c>
      <c r="H130" s="140">
        <v>16</v>
      </c>
      <c r="I130" s="141"/>
      <c r="J130" s="141">
        <f t="shared" si="0"/>
        <v>0</v>
      </c>
      <c r="K130" s="142"/>
      <c r="L130" s="25"/>
      <c r="M130" s="143" t="s">
        <v>1</v>
      </c>
      <c r="N130" s="144" t="s">
        <v>36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184</v>
      </c>
      <c r="AT130" s="147" t="s">
        <v>180</v>
      </c>
      <c r="AU130" s="147" t="s">
        <v>83</v>
      </c>
      <c r="AY130" s="13" t="s">
        <v>178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83</v>
      </c>
      <c r="BK130" s="148">
        <f t="shared" si="9"/>
        <v>0</v>
      </c>
      <c r="BL130" s="13" t="s">
        <v>184</v>
      </c>
      <c r="BM130" s="147" t="s">
        <v>200</v>
      </c>
    </row>
    <row r="131" spans="2:65" s="1" customFormat="1" ht="24.2" customHeight="1">
      <c r="B131" s="135"/>
      <c r="C131" s="136" t="s">
        <v>184</v>
      </c>
      <c r="D131" s="136" t="s">
        <v>180</v>
      </c>
      <c r="E131" s="137" t="s">
        <v>2697</v>
      </c>
      <c r="F131" s="138" t="s">
        <v>2698</v>
      </c>
      <c r="G131" s="139" t="s">
        <v>329</v>
      </c>
      <c r="H131" s="140">
        <v>10</v>
      </c>
      <c r="I131" s="141"/>
      <c r="J131" s="141">
        <f t="shared" si="0"/>
        <v>0</v>
      </c>
      <c r="K131" s="142"/>
      <c r="L131" s="25"/>
      <c r="M131" s="143" t="s">
        <v>1</v>
      </c>
      <c r="N131" s="144" t="s">
        <v>36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184</v>
      </c>
      <c r="AT131" s="147" t="s">
        <v>180</v>
      </c>
      <c r="AU131" s="147" t="s">
        <v>83</v>
      </c>
      <c r="AY131" s="13" t="s">
        <v>178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83</v>
      </c>
      <c r="BK131" s="148">
        <f t="shared" si="9"/>
        <v>0</v>
      </c>
      <c r="BL131" s="13" t="s">
        <v>184</v>
      </c>
      <c r="BM131" s="147" t="s">
        <v>208</v>
      </c>
    </row>
    <row r="132" spans="2:65" s="1" customFormat="1" ht="33" customHeight="1">
      <c r="B132" s="135"/>
      <c r="C132" s="136" t="s">
        <v>196</v>
      </c>
      <c r="D132" s="136" t="s">
        <v>180</v>
      </c>
      <c r="E132" s="137" t="s">
        <v>2699</v>
      </c>
      <c r="F132" s="138" t="s">
        <v>2700</v>
      </c>
      <c r="G132" s="139" t="s">
        <v>183</v>
      </c>
      <c r="H132" s="140">
        <v>1.6</v>
      </c>
      <c r="I132" s="141"/>
      <c r="J132" s="141">
        <f t="shared" si="0"/>
        <v>0</v>
      </c>
      <c r="K132" s="142"/>
      <c r="L132" s="25"/>
      <c r="M132" s="143" t="s">
        <v>1</v>
      </c>
      <c r="N132" s="144" t="s">
        <v>36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184</v>
      </c>
      <c r="AT132" s="147" t="s">
        <v>180</v>
      </c>
      <c r="AU132" s="147" t="s">
        <v>83</v>
      </c>
      <c r="AY132" s="13" t="s">
        <v>178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83</v>
      </c>
      <c r="BK132" s="148">
        <f t="shared" si="9"/>
        <v>0</v>
      </c>
      <c r="BL132" s="13" t="s">
        <v>184</v>
      </c>
      <c r="BM132" s="147" t="s">
        <v>218</v>
      </c>
    </row>
    <row r="133" spans="2:65" s="1" customFormat="1" ht="24.2" customHeight="1">
      <c r="B133" s="135"/>
      <c r="C133" s="136" t="s">
        <v>200</v>
      </c>
      <c r="D133" s="136" t="s">
        <v>180</v>
      </c>
      <c r="E133" s="137" t="s">
        <v>2606</v>
      </c>
      <c r="F133" s="138" t="s">
        <v>2607</v>
      </c>
      <c r="G133" s="139" t="s">
        <v>183</v>
      </c>
      <c r="H133" s="140">
        <v>4.4550000000000001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184</v>
      </c>
      <c r="AT133" s="147" t="s">
        <v>180</v>
      </c>
      <c r="AU133" s="147" t="s">
        <v>83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184</v>
      </c>
      <c r="BM133" s="147" t="s">
        <v>226</v>
      </c>
    </row>
    <row r="134" spans="2:65" s="1" customFormat="1" ht="24.2" customHeight="1">
      <c r="B134" s="135"/>
      <c r="C134" s="136" t="s">
        <v>204</v>
      </c>
      <c r="D134" s="136" t="s">
        <v>180</v>
      </c>
      <c r="E134" s="137" t="s">
        <v>2609</v>
      </c>
      <c r="F134" s="138" t="s">
        <v>2610</v>
      </c>
      <c r="G134" s="139" t="s">
        <v>183</v>
      </c>
      <c r="H134" s="140">
        <v>1.337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184</v>
      </c>
      <c r="AT134" s="147" t="s">
        <v>180</v>
      </c>
      <c r="AU134" s="147" t="s">
        <v>83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184</v>
      </c>
      <c r="BM134" s="147" t="s">
        <v>234</v>
      </c>
    </row>
    <row r="135" spans="2:65" s="1" customFormat="1" ht="16.5" customHeight="1">
      <c r="B135" s="135"/>
      <c r="C135" s="136" t="s">
        <v>208</v>
      </c>
      <c r="D135" s="136" t="s">
        <v>180</v>
      </c>
      <c r="E135" s="137" t="s">
        <v>193</v>
      </c>
      <c r="F135" s="138" t="s">
        <v>194</v>
      </c>
      <c r="G135" s="139" t="s">
        <v>183</v>
      </c>
      <c r="H135" s="140">
        <v>26.861999999999998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184</v>
      </c>
      <c r="AT135" s="147" t="s">
        <v>180</v>
      </c>
      <c r="AU135" s="147" t="s">
        <v>83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184</v>
      </c>
      <c r="BM135" s="147" t="s">
        <v>242</v>
      </c>
    </row>
    <row r="136" spans="2:65" s="1" customFormat="1" ht="37.9" customHeight="1">
      <c r="B136" s="135"/>
      <c r="C136" s="136" t="s">
        <v>213</v>
      </c>
      <c r="D136" s="136" t="s">
        <v>180</v>
      </c>
      <c r="E136" s="137" t="s">
        <v>197</v>
      </c>
      <c r="F136" s="138" t="s">
        <v>198</v>
      </c>
      <c r="G136" s="139" t="s">
        <v>183</v>
      </c>
      <c r="H136" s="140">
        <v>8.0589999999999993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36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184</v>
      </c>
      <c r="AT136" s="147" t="s">
        <v>180</v>
      </c>
      <c r="AU136" s="147" t="s">
        <v>83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184</v>
      </c>
      <c r="BM136" s="147" t="s">
        <v>250</v>
      </c>
    </row>
    <row r="137" spans="2:65" s="1" customFormat="1" ht="24.2" customHeight="1">
      <c r="B137" s="135"/>
      <c r="C137" s="136" t="s">
        <v>218</v>
      </c>
      <c r="D137" s="136" t="s">
        <v>180</v>
      </c>
      <c r="E137" s="137" t="s">
        <v>2705</v>
      </c>
      <c r="F137" s="138" t="s">
        <v>2706</v>
      </c>
      <c r="G137" s="139" t="s">
        <v>216</v>
      </c>
      <c r="H137" s="140">
        <v>53.722999999999999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184</v>
      </c>
      <c r="AT137" s="147" t="s">
        <v>180</v>
      </c>
      <c r="AU137" s="147" t="s">
        <v>83</v>
      </c>
      <c r="AY137" s="13" t="s">
        <v>178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83</v>
      </c>
      <c r="BK137" s="148">
        <f t="shared" si="9"/>
        <v>0</v>
      </c>
      <c r="BL137" s="13" t="s">
        <v>184</v>
      </c>
      <c r="BM137" s="147" t="s">
        <v>259</v>
      </c>
    </row>
    <row r="138" spans="2:65" s="1" customFormat="1" ht="24.2" customHeight="1">
      <c r="B138" s="135"/>
      <c r="C138" s="136" t="s">
        <v>222</v>
      </c>
      <c r="D138" s="136" t="s">
        <v>180</v>
      </c>
      <c r="E138" s="137" t="s">
        <v>2707</v>
      </c>
      <c r="F138" s="138" t="s">
        <v>2708</v>
      </c>
      <c r="G138" s="139" t="s">
        <v>216</v>
      </c>
      <c r="H138" s="140">
        <v>53.722999999999999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184</v>
      </c>
      <c r="AT138" s="147" t="s">
        <v>180</v>
      </c>
      <c r="AU138" s="147" t="s">
        <v>83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184</v>
      </c>
      <c r="BM138" s="147" t="s">
        <v>268</v>
      </c>
    </row>
    <row r="139" spans="2:65" s="1" customFormat="1" ht="24.2" customHeight="1">
      <c r="B139" s="135"/>
      <c r="C139" s="136" t="s">
        <v>226</v>
      </c>
      <c r="D139" s="136" t="s">
        <v>180</v>
      </c>
      <c r="E139" s="137" t="s">
        <v>2709</v>
      </c>
      <c r="F139" s="138" t="s">
        <v>2710</v>
      </c>
      <c r="G139" s="139" t="s">
        <v>216</v>
      </c>
      <c r="H139" s="140">
        <v>11.88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184</v>
      </c>
      <c r="AT139" s="147" t="s">
        <v>180</v>
      </c>
      <c r="AU139" s="147" t="s">
        <v>83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184</v>
      </c>
      <c r="BM139" s="147" t="s">
        <v>275</v>
      </c>
    </row>
    <row r="140" spans="2:65" s="1" customFormat="1" ht="21.75" customHeight="1">
      <c r="B140" s="135"/>
      <c r="C140" s="136" t="s">
        <v>230</v>
      </c>
      <c r="D140" s="136" t="s">
        <v>180</v>
      </c>
      <c r="E140" s="137" t="s">
        <v>2711</v>
      </c>
      <c r="F140" s="138" t="s">
        <v>2712</v>
      </c>
      <c r="G140" s="139" t="s">
        <v>216</v>
      </c>
      <c r="H140" s="140">
        <v>11.88</v>
      </c>
      <c r="I140" s="141"/>
      <c r="J140" s="141">
        <f t="shared" si="0"/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184</v>
      </c>
      <c r="AT140" s="147" t="s">
        <v>180</v>
      </c>
      <c r="AU140" s="147" t="s">
        <v>83</v>
      </c>
      <c r="AY140" s="13" t="s">
        <v>178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83</v>
      </c>
      <c r="BK140" s="148">
        <f t="shared" si="9"/>
        <v>0</v>
      </c>
      <c r="BL140" s="13" t="s">
        <v>184</v>
      </c>
      <c r="BM140" s="147" t="s">
        <v>283</v>
      </c>
    </row>
    <row r="141" spans="2:65" s="1" customFormat="1" ht="24.2" customHeight="1">
      <c r="B141" s="135"/>
      <c r="C141" s="136" t="s">
        <v>234</v>
      </c>
      <c r="D141" s="136" t="s">
        <v>180</v>
      </c>
      <c r="E141" s="137" t="s">
        <v>2713</v>
      </c>
      <c r="F141" s="138" t="s">
        <v>2714</v>
      </c>
      <c r="G141" s="139" t="s">
        <v>183</v>
      </c>
      <c r="H141" s="140">
        <v>4.4550000000000001</v>
      </c>
      <c r="I141" s="141"/>
      <c r="J141" s="141">
        <f t="shared" si="0"/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184</v>
      </c>
      <c r="AT141" s="147" t="s">
        <v>180</v>
      </c>
      <c r="AU141" s="147" t="s">
        <v>83</v>
      </c>
      <c r="AY141" s="13" t="s">
        <v>178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83</v>
      </c>
      <c r="BK141" s="148">
        <f t="shared" si="9"/>
        <v>0</v>
      </c>
      <c r="BL141" s="13" t="s">
        <v>184</v>
      </c>
      <c r="BM141" s="147" t="s">
        <v>293</v>
      </c>
    </row>
    <row r="142" spans="2:65" s="1" customFormat="1" ht="24.2" customHeight="1">
      <c r="B142" s="135"/>
      <c r="C142" s="136" t="s">
        <v>238</v>
      </c>
      <c r="D142" s="136" t="s">
        <v>180</v>
      </c>
      <c r="E142" s="137" t="s">
        <v>2715</v>
      </c>
      <c r="F142" s="138" t="s">
        <v>2716</v>
      </c>
      <c r="G142" s="139" t="s">
        <v>183</v>
      </c>
      <c r="H142" s="140">
        <v>4.4550000000000001</v>
      </c>
      <c r="I142" s="141"/>
      <c r="J142" s="141">
        <f t="shared" si="0"/>
        <v>0</v>
      </c>
      <c r="K142" s="142"/>
      <c r="L142" s="25"/>
      <c r="M142" s="143" t="s">
        <v>1</v>
      </c>
      <c r="N142" s="144" t="s">
        <v>36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184</v>
      </c>
      <c r="AT142" s="147" t="s">
        <v>180</v>
      </c>
      <c r="AU142" s="147" t="s">
        <v>83</v>
      </c>
      <c r="AY142" s="13" t="s">
        <v>178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83</v>
      </c>
      <c r="BK142" s="148">
        <f t="shared" si="9"/>
        <v>0</v>
      </c>
      <c r="BL142" s="13" t="s">
        <v>184</v>
      </c>
      <c r="BM142" s="147" t="s">
        <v>301</v>
      </c>
    </row>
    <row r="143" spans="2:65" s="1" customFormat="1" ht="24.2" customHeight="1">
      <c r="B143" s="135"/>
      <c r="C143" s="136" t="s">
        <v>242</v>
      </c>
      <c r="D143" s="136" t="s">
        <v>180</v>
      </c>
      <c r="E143" s="137" t="s">
        <v>2717</v>
      </c>
      <c r="F143" s="138" t="s">
        <v>2718</v>
      </c>
      <c r="G143" s="139" t="s">
        <v>183</v>
      </c>
      <c r="H143" s="140">
        <v>4.4550000000000001</v>
      </c>
      <c r="I143" s="141"/>
      <c r="J143" s="141">
        <f t="shared" si="0"/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184</v>
      </c>
      <c r="AT143" s="147" t="s">
        <v>180</v>
      </c>
      <c r="AU143" s="147" t="s">
        <v>83</v>
      </c>
      <c r="AY143" s="13" t="s">
        <v>178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83</v>
      </c>
      <c r="BK143" s="148">
        <f t="shared" si="9"/>
        <v>0</v>
      </c>
      <c r="BL143" s="13" t="s">
        <v>184</v>
      </c>
      <c r="BM143" s="147" t="s">
        <v>309</v>
      </c>
    </row>
    <row r="144" spans="2:65" s="1" customFormat="1" ht="24.2" customHeight="1">
      <c r="B144" s="135"/>
      <c r="C144" s="136" t="s">
        <v>246</v>
      </c>
      <c r="D144" s="136" t="s">
        <v>180</v>
      </c>
      <c r="E144" s="137" t="s">
        <v>1267</v>
      </c>
      <c r="F144" s="138" t="s">
        <v>1268</v>
      </c>
      <c r="G144" s="139" t="s">
        <v>183</v>
      </c>
      <c r="H144" s="140">
        <v>31.317</v>
      </c>
      <c r="I144" s="141"/>
      <c r="J144" s="141">
        <f t="shared" si="0"/>
        <v>0</v>
      </c>
      <c r="K144" s="142"/>
      <c r="L144" s="25"/>
      <c r="M144" s="143" t="s">
        <v>1</v>
      </c>
      <c r="N144" s="144" t="s">
        <v>36</v>
      </c>
      <c r="O144" s="145">
        <v>0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184</v>
      </c>
      <c r="AT144" s="147" t="s">
        <v>180</v>
      </c>
      <c r="AU144" s="147" t="s">
        <v>83</v>
      </c>
      <c r="AY144" s="13" t="s">
        <v>178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83</v>
      </c>
      <c r="BK144" s="148">
        <f t="shared" si="9"/>
        <v>0</v>
      </c>
      <c r="BL144" s="13" t="s">
        <v>184</v>
      </c>
      <c r="BM144" s="147" t="s">
        <v>317</v>
      </c>
    </row>
    <row r="145" spans="2:65" s="1" customFormat="1" ht="33" customHeight="1">
      <c r="B145" s="135"/>
      <c r="C145" s="136" t="s">
        <v>250</v>
      </c>
      <c r="D145" s="136" t="s">
        <v>180</v>
      </c>
      <c r="E145" s="137" t="s">
        <v>209</v>
      </c>
      <c r="F145" s="138" t="s">
        <v>210</v>
      </c>
      <c r="G145" s="139" t="s">
        <v>183</v>
      </c>
      <c r="H145" s="140">
        <v>14.105</v>
      </c>
      <c r="I145" s="141"/>
      <c r="J145" s="141">
        <f t="shared" si="0"/>
        <v>0</v>
      </c>
      <c r="K145" s="142"/>
      <c r="L145" s="25"/>
      <c r="M145" s="143" t="s">
        <v>1</v>
      </c>
      <c r="N145" s="144" t="s">
        <v>36</v>
      </c>
      <c r="O145" s="145">
        <v>0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184</v>
      </c>
      <c r="AT145" s="147" t="s">
        <v>180</v>
      </c>
      <c r="AU145" s="147" t="s">
        <v>83</v>
      </c>
      <c r="AY145" s="13" t="s">
        <v>178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83</v>
      </c>
      <c r="BK145" s="148">
        <f t="shared" si="9"/>
        <v>0</v>
      </c>
      <c r="BL145" s="13" t="s">
        <v>184</v>
      </c>
      <c r="BM145" s="147" t="s">
        <v>326</v>
      </c>
    </row>
    <row r="146" spans="2:65" s="1" customFormat="1" ht="37.9" customHeight="1">
      <c r="B146" s="135"/>
      <c r="C146" s="136" t="s">
        <v>254</v>
      </c>
      <c r="D146" s="136" t="s">
        <v>180</v>
      </c>
      <c r="E146" s="137" t="s">
        <v>2815</v>
      </c>
      <c r="F146" s="138" t="s">
        <v>2816</v>
      </c>
      <c r="G146" s="139" t="s">
        <v>183</v>
      </c>
      <c r="H146" s="140">
        <v>98.734999999999999</v>
      </c>
      <c r="I146" s="141"/>
      <c r="J146" s="141">
        <f t="shared" si="0"/>
        <v>0</v>
      </c>
      <c r="K146" s="142"/>
      <c r="L146" s="25"/>
      <c r="M146" s="143" t="s">
        <v>1</v>
      </c>
      <c r="N146" s="144" t="s">
        <v>36</v>
      </c>
      <c r="O146" s="145">
        <v>0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184</v>
      </c>
      <c r="AT146" s="147" t="s">
        <v>180</v>
      </c>
      <c r="AU146" s="147" t="s">
        <v>83</v>
      </c>
      <c r="AY146" s="13" t="s">
        <v>178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83</v>
      </c>
      <c r="BK146" s="148">
        <f t="shared" si="9"/>
        <v>0</v>
      </c>
      <c r="BL146" s="13" t="s">
        <v>184</v>
      </c>
      <c r="BM146" s="147" t="s">
        <v>335</v>
      </c>
    </row>
    <row r="147" spans="2:65" s="1" customFormat="1" ht="24.2" customHeight="1">
      <c r="B147" s="135"/>
      <c r="C147" s="136" t="s">
        <v>259</v>
      </c>
      <c r="D147" s="136" t="s">
        <v>180</v>
      </c>
      <c r="E147" s="137" t="s">
        <v>2817</v>
      </c>
      <c r="F147" s="138" t="s">
        <v>2818</v>
      </c>
      <c r="G147" s="139" t="s">
        <v>183</v>
      </c>
      <c r="H147" s="140">
        <v>14.105</v>
      </c>
      <c r="I147" s="141"/>
      <c r="J147" s="141">
        <f t="shared" si="0"/>
        <v>0</v>
      </c>
      <c r="K147" s="142"/>
      <c r="L147" s="25"/>
      <c r="M147" s="143" t="s">
        <v>1</v>
      </c>
      <c r="N147" s="144" t="s">
        <v>36</v>
      </c>
      <c r="O147" s="145">
        <v>0</v>
      </c>
      <c r="P147" s="145">
        <f t="shared" si="1"/>
        <v>0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184</v>
      </c>
      <c r="AT147" s="147" t="s">
        <v>180</v>
      </c>
      <c r="AU147" s="147" t="s">
        <v>83</v>
      </c>
      <c r="AY147" s="13" t="s">
        <v>178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83</v>
      </c>
      <c r="BK147" s="148">
        <f t="shared" si="9"/>
        <v>0</v>
      </c>
      <c r="BL147" s="13" t="s">
        <v>184</v>
      </c>
      <c r="BM147" s="147" t="s">
        <v>344</v>
      </c>
    </row>
    <row r="148" spans="2:65" s="1" customFormat="1" ht="16.5" customHeight="1">
      <c r="B148" s="135"/>
      <c r="C148" s="136" t="s">
        <v>264</v>
      </c>
      <c r="D148" s="136" t="s">
        <v>180</v>
      </c>
      <c r="E148" s="137" t="s">
        <v>2819</v>
      </c>
      <c r="F148" s="138" t="s">
        <v>2820</v>
      </c>
      <c r="G148" s="139" t="s">
        <v>183</v>
      </c>
      <c r="H148" s="140">
        <v>14.105</v>
      </c>
      <c r="I148" s="141"/>
      <c r="J148" s="141">
        <f t="shared" si="0"/>
        <v>0</v>
      </c>
      <c r="K148" s="142"/>
      <c r="L148" s="25"/>
      <c r="M148" s="143" t="s">
        <v>1</v>
      </c>
      <c r="N148" s="144" t="s">
        <v>36</v>
      </c>
      <c r="O148" s="145">
        <v>0</v>
      </c>
      <c r="P148" s="145">
        <f t="shared" si="1"/>
        <v>0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184</v>
      </c>
      <c r="AT148" s="147" t="s">
        <v>180</v>
      </c>
      <c r="AU148" s="147" t="s">
        <v>83</v>
      </c>
      <c r="AY148" s="13" t="s">
        <v>178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83</v>
      </c>
      <c r="BK148" s="148">
        <f t="shared" si="9"/>
        <v>0</v>
      </c>
      <c r="BL148" s="13" t="s">
        <v>184</v>
      </c>
      <c r="BM148" s="147" t="s">
        <v>358</v>
      </c>
    </row>
    <row r="149" spans="2:65" s="1" customFormat="1" ht="24.2" customHeight="1">
      <c r="B149" s="135"/>
      <c r="C149" s="136" t="s">
        <v>268</v>
      </c>
      <c r="D149" s="136" t="s">
        <v>180</v>
      </c>
      <c r="E149" s="137" t="s">
        <v>1277</v>
      </c>
      <c r="F149" s="138" t="s">
        <v>1278</v>
      </c>
      <c r="G149" s="139" t="s">
        <v>257</v>
      </c>
      <c r="H149" s="140">
        <v>26.658000000000001</v>
      </c>
      <c r="I149" s="141"/>
      <c r="J149" s="141">
        <f t="shared" si="0"/>
        <v>0</v>
      </c>
      <c r="K149" s="142"/>
      <c r="L149" s="25"/>
      <c r="M149" s="143" t="s">
        <v>1</v>
      </c>
      <c r="N149" s="144" t="s">
        <v>36</v>
      </c>
      <c r="O149" s="145">
        <v>0</v>
      </c>
      <c r="P149" s="145">
        <f t="shared" si="1"/>
        <v>0</v>
      </c>
      <c r="Q149" s="145">
        <v>0</v>
      </c>
      <c r="R149" s="145">
        <f t="shared" si="2"/>
        <v>0</v>
      </c>
      <c r="S149" s="145">
        <v>0</v>
      </c>
      <c r="T149" s="146">
        <f t="shared" si="3"/>
        <v>0</v>
      </c>
      <c r="AR149" s="147" t="s">
        <v>184</v>
      </c>
      <c r="AT149" s="147" t="s">
        <v>180</v>
      </c>
      <c r="AU149" s="147" t="s">
        <v>83</v>
      </c>
      <c r="AY149" s="13" t="s">
        <v>178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3" t="s">
        <v>83</v>
      </c>
      <c r="BK149" s="148">
        <f t="shared" si="9"/>
        <v>0</v>
      </c>
      <c r="BL149" s="13" t="s">
        <v>184</v>
      </c>
      <c r="BM149" s="147" t="s">
        <v>366</v>
      </c>
    </row>
    <row r="150" spans="2:65" s="1" customFormat="1" ht="24.2" customHeight="1">
      <c r="B150" s="135"/>
      <c r="C150" s="136" t="s">
        <v>7</v>
      </c>
      <c r="D150" s="136" t="s">
        <v>180</v>
      </c>
      <c r="E150" s="137" t="s">
        <v>2821</v>
      </c>
      <c r="F150" s="138" t="s">
        <v>2822</v>
      </c>
      <c r="G150" s="139" t="s">
        <v>183</v>
      </c>
      <c r="H150" s="140">
        <v>20.917999999999999</v>
      </c>
      <c r="I150" s="141"/>
      <c r="J150" s="141">
        <f t="shared" si="0"/>
        <v>0</v>
      </c>
      <c r="K150" s="142"/>
      <c r="L150" s="25"/>
      <c r="M150" s="143" t="s">
        <v>1</v>
      </c>
      <c r="N150" s="144" t="s">
        <v>36</v>
      </c>
      <c r="O150" s="145">
        <v>0</v>
      </c>
      <c r="P150" s="145">
        <f t="shared" si="1"/>
        <v>0</v>
      </c>
      <c r="Q150" s="145">
        <v>0</v>
      </c>
      <c r="R150" s="145">
        <f t="shared" si="2"/>
        <v>0</v>
      </c>
      <c r="S150" s="145">
        <v>0</v>
      </c>
      <c r="T150" s="146">
        <f t="shared" si="3"/>
        <v>0</v>
      </c>
      <c r="AR150" s="147" t="s">
        <v>184</v>
      </c>
      <c r="AT150" s="147" t="s">
        <v>180</v>
      </c>
      <c r="AU150" s="147" t="s">
        <v>83</v>
      </c>
      <c r="AY150" s="13" t="s">
        <v>178</v>
      </c>
      <c r="BE150" s="148">
        <f t="shared" si="4"/>
        <v>0</v>
      </c>
      <c r="BF150" s="148">
        <f t="shared" si="5"/>
        <v>0</v>
      </c>
      <c r="BG150" s="148">
        <f t="shared" si="6"/>
        <v>0</v>
      </c>
      <c r="BH150" s="148">
        <f t="shared" si="7"/>
        <v>0</v>
      </c>
      <c r="BI150" s="148">
        <f t="shared" si="8"/>
        <v>0</v>
      </c>
      <c r="BJ150" s="13" t="s">
        <v>83</v>
      </c>
      <c r="BK150" s="148">
        <f t="shared" si="9"/>
        <v>0</v>
      </c>
      <c r="BL150" s="13" t="s">
        <v>184</v>
      </c>
      <c r="BM150" s="147" t="s">
        <v>374</v>
      </c>
    </row>
    <row r="151" spans="2:65" s="1" customFormat="1" ht="16.5" customHeight="1">
      <c r="B151" s="135"/>
      <c r="C151" s="149" t="s">
        <v>275</v>
      </c>
      <c r="D151" s="149" t="s">
        <v>318</v>
      </c>
      <c r="E151" s="150" t="s">
        <v>2719</v>
      </c>
      <c r="F151" s="151" t="s">
        <v>2720</v>
      </c>
      <c r="G151" s="152" t="s">
        <v>257</v>
      </c>
      <c r="H151" s="153">
        <v>21.744</v>
      </c>
      <c r="I151" s="154"/>
      <c r="J151" s="154">
        <f t="shared" si="0"/>
        <v>0</v>
      </c>
      <c r="K151" s="155"/>
      <c r="L151" s="156"/>
      <c r="M151" s="157" t="s">
        <v>1</v>
      </c>
      <c r="N151" s="158" t="s">
        <v>36</v>
      </c>
      <c r="O151" s="145">
        <v>0</v>
      </c>
      <c r="P151" s="145">
        <f t="shared" si="1"/>
        <v>0</v>
      </c>
      <c r="Q151" s="145">
        <v>0</v>
      </c>
      <c r="R151" s="145">
        <f t="shared" si="2"/>
        <v>0</v>
      </c>
      <c r="S151" s="145">
        <v>0</v>
      </c>
      <c r="T151" s="146">
        <f t="shared" si="3"/>
        <v>0</v>
      </c>
      <c r="AR151" s="147" t="s">
        <v>208</v>
      </c>
      <c r="AT151" s="147" t="s">
        <v>318</v>
      </c>
      <c r="AU151" s="147" t="s">
        <v>83</v>
      </c>
      <c r="AY151" s="13" t="s">
        <v>178</v>
      </c>
      <c r="BE151" s="148">
        <f t="shared" si="4"/>
        <v>0</v>
      </c>
      <c r="BF151" s="148">
        <f t="shared" si="5"/>
        <v>0</v>
      </c>
      <c r="BG151" s="148">
        <f t="shared" si="6"/>
        <v>0</v>
      </c>
      <c r="BH151" s="148">
        <f t="shared" si="7"/>
        <v>0</v>
      </c>
      <c r="BI151" s="148">
        <f t="shared" si="8"/>
        <v>0</v>
      </c>
      <c r="BJ151" s="13" t="s">
        <v>83</v>
      </c>
      <c r="BK151" s="148">
        <f t="shared" si="9"/>
        <v>0</v>
      </c>
      <c r="BL151" s="13" t="s">
        <v>184</v>
      </c>
      <c r="BM151" s="147" t="s">
        <v>385</v>
      </c>
    </row>
    <row r="152" spans="2:65" s="1" customFormat="1" ht="24.2" customHeight="1">
      <c r="B152" s="135"/>
      <c r="C152" s="136" t="s">
        <v>279</v>
      </c>
      <c r="D152" s="136" t="s">
        <v>180</v>
      </c>
      <c r="E152" s="137" t="s">
        <v>1281</v>
      </c>
      <c r="F152" s="138" t="s">
        <v>1282</v>
      </c>
      <c r="G152" s="139" t="s">
        <v>183</v>
      </c>
      <c r="H152" s="140">
        <v>7.7990000000000004</v>
      </c>
      <c r="I152" s="141"/>
      <c r="J152" s="141">
        <f t="shared" si="0"/>
        <v>0</v>
      </c>
      <c r="K152" s="142"/>
      <c r="L152" s="25"/>
      <c r="M152" s="143" t="s">
        <v>1</v>
      </c>
      <c r="N152" s="144" t="s">
        <v>36</v>
      </c>
      <c r="O152" s="145">
        <v>0</v>
      </c>
      <c r="P152" s="145">
        <f t="shared" si="1"/>
        <v>0</v>
      </c>
      <c r="Q152" s="145">
        <v>0</v>
      </c>
      <c r="R152" s="145">
        <f t="shared" si="2"/>
        <v>0</v>
      </c>
      <c r="S152" s="145">
        <v>0</v>
      </c>
      <c r="T152" s="146">
        <f t="shared" si="3"/>
        <v>0</v>
      </c>
      <c r="AR152" s="147" t="s">
        <v>184</v>
      </c>
      <c r="AT152" s="147" t="s">
        <v>180</v>
      </c>
      <c r="AU152" s="147" t="s">
        <v>83</v>
      </c>
      <c r="AY152" s="13" t="s">
        <v>178</v>
      </c>
      <c r="BE152" s="148">
        <f t="shared" si="4"/>
        <v>0</v>
      </c>
      <c r="BF152" s="148">
        <f t="shared" si="5"/>
        <v>0</v>
      </c>
      <c r="BG152" s="148">
        <f t="shared" si="6"/>
        <v>0</v>
      </c>
      <c r="BH152" s="148">
        <f t="shared" si="7"/>
        <v>0</v>
      </c>
      <c r="BI152" s="148">
        <f t="shared" si="8"/>
        <v>0</v>
      </c>
      <c r="BJ152" s="13" t="s">
        <v>83</v>
      </c>
      <c r="BK152" s="148">
        <f t="shared" si="9"/>
        <v>0</v>
      </c>
      <c r="BL152" s="13" t="s">
        <v>184</v>
      </c>
      <c r="BM152" s="147" t="s">
        <v>393</v>
      </c>
    </row>
    <row r="153" spans="2:65" s="1" customFormat="1" ht="16.5" customHeight="1">
      <c r="B153" s="135"/>
      <c r="C153" s="149" t="s">
        <v>283</v>
      </c>
      <c r="D153" s="149" t="s">
        <v>318</v>
      </c>
      <c r="E153" s="150" t="s">
        <v>1283</v>
      </c>
      <c r="F153" s="151" t="s">
        <v>1284</v>
      </c>
      <c r="G153" s="152" t="s">
        <v>257</v>
      </c>
      <c r="H153" s="153">
        <v>14.74</v>
      </c>
      <c r="I153" s="154"/>
      <c r="J153" s="154">
        <f t="shared" si="0"/>
        <v>0</v>
      </c>
      <c r="K153" s="155"/>
      <c r="L153" s="156"/>
      <c r="M153" s="157" t="s">
        <v>1</v>
      </c>
      <c r="N153" s="158" t="s">
        <v>36</v>
      </c>
      <c r="O153" s="145">
        <v>0</v>
      </c>
      <c r="P153" s="145">
        <f t="shared" si="1"/>
        <v>0</v>
      </c>
      <c r="Q153" s="145">
        <v>0</v>
      </c>
      <c r="R153" s="145">
        <f t="shared" si="2"/>
        <v>0</v>
      </c>
      <c r="S153" s="145">
        <v>0</v>
      </c>
      <c r="T153" s="146">
        <f t="shared" si="3"/>
        <v>0</v>
      </c>
      <c r="AR153" s="147" t="s">
        <v>208</v>
      </c>
      <c r="AT153" s="147" t="s">
        <v>318</v>
      </c>
      <c r="AU153" s="147" t="s">
        <v>83</v>
      </c>
      <c r="AY153" s="13" t="s">
        <v>178</v>
      </c>
      <c r="BE153" s="148">
        <f t="shared" si="4"/>
        <v>0</v>
      </c>
      <c r="BF153" s="148">
        <f t="shared" si="5"/>
        <v>0</v>
      </c>
      <c r="BG153" s="148">
        <f t="shared" si="6"/>
        <v>0</v>
      </c>
      <c r="BH153" s="148">
        <f t="shared" si="7"/>
        <v>0</v>
      </c>
      <c r="BI153" s="148">
        <f t="shared" si="8"/>
        <v>0</v>
      </c>
      <c r="BJ153" s="13" t="s">
        <v>83</v>
      </c>
      <c r="BK153" s="148">
        <f t="shared" si="9"/>
        <v>0</v>
      </c>
      <c r="BL153" s="13" t="s">
        <v>184</v>
      </c>
      <c r="BM153" s="147" t="s">
        <v>401</v>
      </c>
    </row>
    <row r="154" spans="2:65" s="1" customFormat="1" ht="24.2" customHeight="1">
      <c r="B154" s="135"/>
      <c r="C154" s="136" t="s">
        <v>287</v>
      </c>
      <c r="D154" s="136" t="s">
        <v>180</v>
      </c>
      <c r="E154" s="137" t="s">
        <v>2723</v>
      </c>
      <c r="F154" s="138" t="s">
        <v>2724</v>
      </c>
      <c r="G154" s="139" t="s">
        <v>216</v>
      </c>
      <c r="H154" s="140">
        <v>8</v>
      </c>
      <c r="I154" s="141"/>
      <c r="J154" s="141">
        <f t="shared" si="0"/>
        <v>0</v>
      </c>
      <c r="K154" s="142"/>
      <c r="L154" s="25"/>
      <c r="M154" s="143" t="s">
        <v>1</v>
      </c>
      <c r="N154" s="144" t="s">
        <v>36</v>
      </c>
      <c r="O154" s="145">
        <v>0</v>
      </c>
      <c r="P154" s="145">
        <f t="shared" si="1"/>
        <v>0</v>
      </c>
      <c r="Q154" s="145">
        <v>0</v>
      </c>
      <c r="R154" s="145">
        <f t="shared" si="2"/>
        <v>0</v>
      </c>
      <c r="S154" s="145">
        <v>0</v>
      </c>
      <c r="T154" s="146">
        <f t="shared" si="3"/>
        <v>0</v>
      </c>
      <c r="AR154" s="147" t="s">
        <v>184</v>
      </c>
      <c r="AT154" s="147" t="s">
        <v>180</v>
      </c>
      <c r="AU154" s="147" t="s">
        <v>83</v>
      </c>
      <c r="AY154" s="13" t="s">
        <v>178</v>
      </c>
      <c r="BE154" s="148">
        <f t="shared" si="4"/>
        <v>0</v>
      </c>
      <c r="BF154" s="148">
        <f t="shared" si="5"/>
        <v>0</v>
      </c>
      <c r="BG154" s="148">
        <f t="shared" si="6"/>
        <v>0</v>
      </c>
      <c r="BH154" s="148">
        <f t="shared" si="7"/>
        <v>0</v>
      </c>
      <c r="BI154" s="148">
        <f t="shared" si="8"/>
        <v>0</v>
      </c>
      <c r="BJ154" s="13" t="s">
        <v>83</v>
      </c>
      <c r="BK154" s="148">
        <f t="shared" si="9"/>
        <v>0</v>
      </c>
      <c r="BL154" s="13" t="s">
        <v>184</v>
      </c>
      <c r="BM154" s="147" t="s">
        <v>409</v>
      </c>
    </row>
    <row r="155" spans="2:65" s="1" customFormat="1" ht="16.5" customHeight="1">
      <c r="B155" s="135"/>
      <c r="C155" s="136" t="s">
        <v>293</v>
      </c>
      <c r="D155" s="136" t="s">
        <v>180</v>
      </c>
      <c r="E155" s="137" t="s">
        <v>2725</v>
      </c>
      <c r="F155" s="138" t="s">
        <v>2726</v>
      </c>
      <c r="G155" s="139" t="s">
        <v>216</v>
      </c>
      <c r="H155" s="140">
        <v>8</v>
      </c>
      <c r="I155" s="141"/>
      <c r="J155" s="141">
        <f t="shared" si="0"/>
        <v>0</v>
      </c>
      <c r="K155" s="142"/>
      <c r="L155" s="25"/>
      <c r="M155" s="143" t="s">
        <v>1</v>
      </c>
      <c r="N155" s="144" t="s">
        <v>36</v>
      </c>
      <c r="O155" s="145">
        <v>0</v>
      </c>
      <c r="P155" s="145">
        <f t="shared" si="1"/>
        <v>0</v>
      </c>
      <c r="Q155" s="145">
        <v>0</v>
      </c>
      <c r="R155" s="145">
        <f t="shared" si="2"/>
        <v>0</v>
      </c>
      <c r="S155" s="145">
        <v>0</v>
      </c>
      <c r="T155" s="146">
        <f t="shared" si="3"/>
        <v>0</v>
      </c>
      <c r="AR155" s="147" t="s">
        <v>184</v>
      </c>
      <c r="AT155" s="147" t="s">
        <v>180</v>
      </c>
      <c r="AU155" s="147" t="s">
        <v>83</v>
      </c>
      <c r="AY155" s="13" t="s">
        <v>178</v>
      </c>
      <c r="BE155" s="148">
        <f t="shared" si="4"/>
        <v>0</v>
      </c>
      <c r="BF155" s="148">
        <f t="shared" si="5"/>
        <v>0</v>
      </c>
      <c r="BG155" s="148">
        <f t="shared" si="6"/>
        <v>0</v>
      </c>
      <c r="BH155" s="148">
        <f t="shared" si="7"/>
        <v>0</v>
      </c>
      <c r="BI155" s="148">
        <f t="shared" si="8"/>
        <v>0</v>
      </c>
      <c r="BJ155" s="13" t="s">
        <v>83</v>
      </c>
      <c r="BK155" s="148">
        <f t="shared" si="9"/>
        <v>0</v>
      </c>
      <c r="BL155" s="13" t="s">
        <v>184</v>
      </c>
      <c r="BM155" s="147" t="s">
        <v>417</v>
      </c>
    </row>
    <row r="156" spans="2:65" s="1" customFormat="1" ht="16.5" customHeight="1">
      <c r="B156" s="135"/>
      <c r="C156" s="149" t="s">
        <v>297</v>
      </c>
      <c r="D156" s="149" t="s">
        <v>318</v>
      </c>
      <c r="E156" s="150" t="s">
        <v>2727</v>
      </c>
      <c r="F156" s="151" t="s">
        <v>2728</v>
      </c>
      <c r="G156" s="152" t="s">
        <v>262</v>
      </c>
      <c r="H156" s="153">
        <v>7.1999999999999995E-2</v>
      </c>
      <c r="I156" s="154"/>
      <c r="J156" s="154">
        <f t="shared" si="0"/>
        <v>0</v>
      </c>
      <c r="K156" s="155"/>
      <c r="L156" s="156"/>
      <c r="M156" s="157" t="s">
        <v>1</v>
      </c>
      <c r="N156" s="158" t="s">
        <v>36</v>
      </c>
      <c r="O156" s="145">
        <v>0</v>
      </c>
      <c r="P156" s="145">
        <f t="shared" si="1"/>
        <v>0</v>
      </c>
      <c r="Q156" s="145">
        <v>0</v>
      </c>
      <c r="R156" s="145">
        <f t="shared" si="2"/>
        <v>0</v>
      </c>
      <c r="S156" s="145">
        <v>0</v>
      </c>
      <c r="T156" s="146">
        <f t="shared" si="3"/>
        <v>0</v>
      </c>
      <c r="AR156" s="147" t="s">
        <v>208</v>
      </c>
      <c r="AT156" s="147" t="s">
        <v>318</v>
      </c>
      <c r="AU156" s="147" t="s">
        <v>83</v>
      </c>
      <c r="AY156" s="13" t="s">
        <v>178</v>
      </c>
      <c r="BE156" s="148">
        <f t="shared" si="4"/>
        <v>0</v>
      </c>
      <c r="BF156" s="148">
        <f t="shared" si="5"/>
        <v>0</v>
      </c>
      <c r="BG156" s="148">
        <f t="shared" si="6"/>
        <v>0</v>
      </c>
      <c r="BH156" s="148">
        <f t="shared" si="7"/>
        <v>0</v>
      </c>
      <c r="BI156" s="148">
        <f t="shared" si="8"/>
        <v>0</v>
      </c>
      <c r="BJ156" s="13" t="s">
        <v>83</v>
      </c>
      <c r="BK156" s="148">
        <f t="shared" si="9"/>
        <v>0</v>
      </c>
      <c r="BL156" s="13" t="s">
        <v>184</v>
      </c>
      <c r="BM156" s="147" t="s">
        <v>425</v>
      </c>
    </row>
    <row r="157" spans="2:65" s="11" customFormat="1" ht="22.9" customHeight="1">
      <c r="B157" s="124"/>
      <c r="D157" s="125" t="s">
        <v>69</v>
      </c>
      <c r="E157" s="133" t="s">
        <v>83</v>
      </c>
      <c r="F157" s="133" t="s">
        <v>212</v>
      </c>
      <c r="J157" s="134">
        <f>BK157</f>
        <v>0</v>
      </c>
      <c r="L157" s="124"/>
      <c r="M157" s="128"/>
      <c r="P157" s="129">
        <f>P158</f>
        <v>0</v>
      </c>
      <c r="R157" s="129">
        <f>R158</f>
        <v>0</v>
      </c>
      <c r="T157" s="130">
        <f>T158</f>
        <v>0</v>
      </c>
      <c r="AR157" s="125" t="s">
        <v>77</v>
      </c>
      <c r="AT157" s="131" t="s">
        <v>69</v>
      </c>
      <c r="AU157" s="131" t="s">
        <v>77</v>
      </c>
      <c r="AY157" s="125" t="s">
        <v>178</v>
      </c>
      <c r="BK157" s="132">
        <f>BK158</f>
        <v>0</v>
      </c>
    </row>
    <row r="158" spans="2:65" s="1" customFormat="1" ht="16.5" customHeight="1">
      <c r="B158" s="135"/>
      <c r="C158" s="136" t="s">
        <v>301</v>
      </c>
      <c r="D158" s="136" t="s">
        <v>180</v>
      </c>
      <c r="E158" s="137" t="s">
        <v>2729</v>
      </c>
      <c r="F158" s="138" t="s">
        <v>2730</v>
      </c>
      <c r="G158" s="139" t="s">
        <v>329</v>
      </c>
      <c r="H158" s="140">
        <v>17.329999999999998</v>
      </c>
      <c r="I158" s="141"/>
      <c r="J158" s="141">
        <f>ROUND(I158*H158,2)</f>
        <v>0</v>
      </c>
      <c r="K158" s="142"/>
      <c r="L158" s="25"/>
      <c r="M158" s="143" t="s">
        <v>1</v>
      </c>
      <c r="N158" s="144" t="s">
        <v>36</v>
      </c>
      <c r="O158" s="145">
        <v>0</v>
      </c>
      <c r="P158" s="145">
        <f>O158*H158</f>
        <v>0</v>
      </c>
      <c r="Q158" s="145">
        <v>0</v>
      </c>
      <c r="R158" s="145">
        <f>Q158*H158</f>
        <v>0</v>
      </c>
      <c r="S158" s="145">
        <v>0</v>
      </c>
      <c r="T158" s="146">
        <f>S158*H158</f>
        <v>0</v>
      </c>
      <c r="AR158" s="147" t="s">
        <v>184</v>
      </c>
      <c r="AT158" s="147" t="s">
        <v>180</v>
      </c>
      <c r="AU158" s="147" t="s">
        <v>83</v>
      </c>
      <c r="AY158" s="13" t="s">
        <v>178</v>
      </c>
      <c r="BE158" s="148">
        <f>IF(N158="základná",J158,0)</f>
        <v>0</v>
      </c>
      <c r="BF158" s="148">
        <f>IF(N158="znížená",J158,0)</f>
        <v>0</v>
      </c>
      <c r="BG158" s="148">
        <f>IF(N158="zákl. prenesená",J158,0)</f>
        <v>0</v>
      </c>
      <c r="BH158" s="148">
        <f>IF(N158="zníž. prenesená",J158,0)</f>
        <v>0</v>
      </c>
      <c r="BI158" s="148">
        <f>IF(N158="nulová",J158,0)</f>
        <v>0</v>
      </c>
      <c r="BJ158" s="13" t="s">
        <v>83</v>
      </c>
      <c r="BK158" s="148">
        <f>ROUND(I158*H158,2)</f>
        <v>0</v>
      </c>
      <c r="BL158" s="13" t="s">
        <v>184</v>
      </c>
      <c r="BM158" s="147" t="s">
        <v>433</v>
      </c>
    </row>
    <row r="159" spans="2:65" s="11" customFormat="1" ht="22.9" customHeight="1">
      <c r="B159" s="124"/>
      <c r="D159" s="125" t="s">
        <v>69</v>
      </c>
      <c r="E159" s="133" t="s">
        <v>184</v>
      </c>
      <c r="F159" s="133" t="s">
        <v>1285</v>
      </c>
      <c r="J159" s="134">
        <f>BK159</f>
        <v>0</v>
      </c>
      <c r="L159" s="124"/>
      <c r="M159" s="128"/>
      <c r="P159" s="129">
        <f>P160</f>
        <v>0</v>
      </c>
      <c r="R159" s="129">
        <f>R160</f>
        <v>0</v>
      </c>
      <c r="T159" s="130">
        <f>T160</f>
        <v>0</v>
      </c>
      <c r="AR159" s="125" t="s">
        <v>77</v>
      </c>
      <c r="AT159" s="131" t="s">
        <v>69</v>
      </c>
      <c r="AU159" s="131" t="s">
        <v>77</v>
      </c>
      <c r="AY159" s="125" t="s">
        <v>178</v>
      </c>
      <c r="BK159" s="132">
        <f>BK160</f>
        <v>0</v>
      </c>
    </row>
    <row r="160" spans="2:65" s="1" customFormat="1" ht="33" customHeight="1">
      <c r="B160" s="135"/>
      <c r="C160" s="136" t="s">
        <v>305</v>
      </c>
      <c r="D160" s="136" t="s">
        <v>180</v>
      </c>
      <c r="E160" s="137" t="s">
        <v>1286</v>
      </c>
      <c r="F160" s="138" t="s">
        <v>1287</v>
      </c>
      <c r="G160" s="139" t="s">
        <v>183</v>
      </c>
      <c r="H160" s="140">
        <v>2.6</v>
      </c>
      <c r="I160" s="141"/>
      <c r="J160" s="141">
        <f>ROUND(I160*H160,2)</f>
        <v>0</v>
      </c>
      <c r="K160" s="142"/>
      <c r="L160" s="25"/>
      <c r="M160" s="143" t="s">
        <v>1</v>
      </c>
      <c r="N160" s="144" t="s">
        <v>36</v>
      </c>
      <c r="O160" s="145">
        <v>0</v>
      </c>
      <c r="P160" s="145">
        <f>O160*H160</f>
        <v>0</v>
      </c>
      <c r="Q160" s="145">
        <v>0</v>
      </c>
      <c r="R160" s="145">
        <f>Q160*H160</f>
        <v>0</v>
      </c>
      <c r="S160" s="145">
        <v>0</v>
      </c>
      <c r="T160" s="146">
        <f>S160*H160</f>
        <v>0</v>
      </c>
      <c r="AR160" s="147" t="s">
        <v>184</v>
      </c>
      <c r="AT160" s="147" t="s">
        <v>180</v>
      </c>
      <c r="AU160" s="147" t="s">
        <v>83</v>
      </c>
      <c r="AY160" s="13" t="s">
        <v>178</v>
      </c>
      <c r="BE160" s="148">
        <f>IF(N160="základná",J160,0)</f>
        <v>0</v>
      </c>
      <c r="BF160" s="148">
        <f>IF(N160="znížená",J160,0)</f>
        <v>0</v>
      </c>
      <c r="BG160" s="148">
        <f>IF(N160="zákl. prenesená",J160,0)</f>
        <v>0</v>
      </c>
      <c r="BH160" s="148">
        <f>IF(N160="zníž. prenesená",J160,0)</f>
        <v>0</v>
      </c>
      <c r="BI160" s="148">
        <f>IF(N160="nulová",J160,0)</f>
        <v>0</v>
      </c>
      <c r="BJ160" s="13" t="s">
        <v>83</v>
      </c>
      <c r="BK160" s="148">
        <f>ROUND(I160*H160,2)</f>
        <v>0</v>
      </c>
      <c r="BL160" s="13" t="s">
        <v>184</v>
      </c>
      <c r="BM160" s="147" t="s">
        <v>441</v>
      </c>
    </row>
    <row r="161" spans="2:65" s="11" customFormat="1" ht="22.9" customHeight="1">
      <c r="B161" s="124"/>
      <c r="D161" s="125" t="s">
        <v>69</v>
      </c>
      <c r="E161" s="133" t="s">
        <v>196</v>
      </c>
      <c r="F161" s="133" t="s">
        <v>2417</v>
      </c>
      <c r="J161" s="134">
        <f>BK161</f>
        <v>0</v>
      </c>
      <c r="L161" s="124"/>
      <c r="M161" s="128"/>
      <c r="P161" s="129">
        <f>SUM(P162:P163)</f>
        <v>0</v>
      </c>
      <c r="R161" s="129">
        <f>SUM(R162:R163)</f>
        <v>0</v>
      </c>
      <c r="T161" s="130">
        <f>SUM(T162:T163)</f>
        <v>0</v>
      </c>
      <c r="AR161" s="125" t="s">
        <v>77</v>
      </c>
      <c r="AT161" s="131" t="s">
        <v>69</v>
      </c>
      <c r="AU161" s="131" t="s">
        <v>77</v>
      </c>
      <c r="AY161" s="125" t="s">
        <v>178</v>
      </c>
      <c r="BK161" s="132">
        <f>SUM(BK162:BK163)</f>
        <v>0</v>
      </c>
    </row>
    <row r="162" spans="2:65" s="1" customFormat="1" ht="37.9" customHeight="1">
      <c r="B162" s="135"/>
      <c r="C162" s="136" t="s">
        <v>309</v>
      </c>
      <c r="D162" s="136" t="s">
        <v>180</v>
      </c>
      <c r="E162" s="137" t="s">
        <v>2834</v>
      </c>
      <c r="F162" s="138" t="s">
        <v>2835</v>
      </c>
      <c r="G162" s="139" t="s">
        <v>216</v>
      </c>
      <c r="H162" s="140">
        <v>16</v>
      </c>
      <c r="I162" s="141"/>
      <c r="J162" s="141">
        <f>ROUND(I162*H162,2)</f>
        <v>0</v>
      </c>
      <c r="K162" s="142"/>
      <c r="L162" s="25"/>
      <c r="M162" s="143" t="s">
        <v>1</v>
      </c>
      <c r="N162" s="144" t="s">
        <v>36</v>
      </c>
      <c r="O162" s="145">
        <v>0</v>
      </c>
      <c r="P162" s="145">
        <f>O162*H162</f>
        <v>0</v>
      </c>
      <c r="Q162" s="145">
        <v>0</v>
      </c>
      <c r="R162" s="145">
        <f>Q162*H162</f>
        <v>0</v>
      </c>
      <c r="S162" s="145">
        <v>0</v>
      </c>
      <c r="T162" s="146">
        <f>S162*H162</f>
        <v>0</v>
      </c>
      <c r="AR162" s="147" t="s">
        <v>184</v>
      </c>
      <c r="AT162" s="147" t="s">
        <v>180</v>
      </c>
      <c r="AU162" s="147" t="s">
        <v>83</v>
      </c>
      <c r="AY162" s="13" t="s">
        <v>178</v>
      </c>
      <c r="BE162" s="148">
        <f>IF(N162="základná",J162,0)</f>
        <v>0</v>
      </c>
      <c r="BF162" s="148">
        <f>IF(N162="znížená",J162,0)</f>
        <v>0</v>
      </c>
      <c r="BG162" s="148">
        <f>IF(N162="zákl. prenesená",J162,0)</f>
        <v>0</v>
      </c>
      <c r="BH162" s="148">
        <f>IF(N162="zníž. prenesená",J162,0)</f>
        <v>0</v>
      </c>
      <c r="BI162" s="148">
        <f>IF(N162="nulová",J162,0)</f>
        <v>0</v>
      </c>
      <c r="BJ162" s="13" t="s">
        <v>83</v>
      </c>
      <c r="BK162" s="148">
        <f>ROUND(I162*H162,2)</f>
        <v>0</v>
      </c>
      <c r="BL162" s="13" t="s">
        <v>184</v>
      </c>
      <c r="BM162" s="147" t="s">
        <v>449</v>
      </c>
    </row>
    <row r="163" spans="2:65" s="1" customFormat="1" ht="37.9" customHeight="1">
      <c r="B163" s="135"/>
      <c r="C163" s="136" t="s">
        <v>313</v>
      </c>
      <c r="D163" s="136" t="s">
        <v>180</v>
      </c>
      <c r="E163" s="137" t="s">
        <v>2836</v>
      </c>
      <c r="F163" s="138" t="s">
        <v>2837</v>
      </c>
      <c r="G163" s="139" t="s">
        <v>216</v>
      </c>
      <c r="H163" s="140">
        <v>16</v>
      </c>
      <c r="I163" s="141"/>
      <c r="J163" s="141">
        <f>ROUND(I163*H163,2)</f>
        <v>0</v>
      </c>
      <c r="K163" s="142"/>
      <c r="L163" s="25"/>
      <c r="M163" s="143" t="s">
        <v>1</v>
      </c>
      <c r="N163" s="144" t="s">
        <v>36</v>
      </c>
      <c r="O163" s="145">
        <v>0</v>
      </c>
      <c r="P163" s="145">
        <f>O163*H163</f>
        <v>0</v>
      </c>
      <c r="Q163" s="145">
        <v>0</v>
      </c>
      <c r="R163" s="145">
        <f>Q163*H163</f>
        <v>0</v>
      </c>
      <c r="S163" s="145">
        <v>0</v>
      </c>
      <c r="T163" s="146">
        <f>S163*H163</f>
        <v>0</v>
      </c>
      <c r="AR163" s="147" t="s">
        <v>184</v>
      </c>
      <c r="AT163" s="147" t="s">
        <v>180</v>
      </c>
      <c r="AU163" s="147" t="s">
        <v>83</v>
      </c>
      <c r="AY163" s="13" t="s">
        <v>178</v>
      </c>
      <c r="BE163" s="148">
        <f>IF(N163="základná",J163,0)</f>
        <v>0</v>
      </c>
      <c r="BF163" s="148">
        <f>IF(N163="znížená",J163,0)</f>
        <v>0</v>
      </c>
      <c r="BG163" s="148">
        <f>IF(N163="zákl. prenesená",J163,0)</f>
        <v>0</v>
      </c>
      <c r="BH163" s="148">
        <f>IF(N163="zníž. prenesená",J163,0)</f>
        <v>0</v>
      </c>
      <c r="BI163" s="148">
        <f>IF(N163="nulová",J163,0)</f>
        <v>0</v>
      </c>
      <c r="BJ163" s="13" t="s">
        <v>83</v>
      </c>
      <c r="BK163" s="148">
        <f>ROUND(I163*H163,2)</f>
        <v>0</v>
      </c>
      <c r="BL163" s="13" t="s">
        <v>184</v>
      </c>
      <c r="BM163" s="147" t="s">
        <v>457</v>
      </c>
    </row>
    <row r="164" spans="2:65" s="11" customFormat="1" ht="22.9" customHeight="1">
      <c r="B164" s="124"/>
      <c r="D164" s="125" t="s">
        <v>69</v>
      </c>
      <c r="E164" s="133" t="s">
        <v>208</v>
      </c>
      <c r="F164" s="133" t="s">
        <v>1288</v>
      </c>
      <c r="J164" s="134">
        <f>BK164</f>
        <v>0</v>
      </c>
      <c r="L164" s="124"/>
      <c r="M164" s="128"/>
      <c r="P164" s="129">
        <f>SUM(P165:P175)</f>
        <v>0</v>
      </c>
      <c r="R164" s="129">
        <f>SUM(R165:R175)</f>
        <v>0</v>
      </c>
      <c r="T164" s="130">
        <f>SUM(T165:T175)</f>
        <v>0</v>
      </c>
      <c r="AR164" s="125" t="s">
        <v>77</v>
      </c>
      <c r="AT164" s="131" t="s">
        <v>69</v>
      </c>
      <c r="AU164" s="131" t="s">
        <v>77</v>
      </c>
      <c r="AY164" s="125" t="s">
        <v>178</v>
      </c>
      <c r="BK164" s="132">
        <f>SUM(BK165:BK175)</f>
        <v>0</v>
      </c>
    </row>
    <row r="165" spans="2:65" s="1" customFormat="1" ht="24.2" customHeight="1">
      <c r="B165" s="135"/>
      <c r="C165" s="136" t="s">
        <v>317</v>
      </c>
      <c r="D165" s="136" t="s">
        <v>180</v>
      </c>
      <c r="E165" s="137" t="s">
        <v>1293</v>
      </c>
      <c r="F165" s="138" t="s">
        <v>1294</v>
      </c>
      <c r="G165" s="139" t="s">
        <v>329</v>
      </c>
      <c r="H165" s="140">
        <v>17.329999999999998</v>
      </c>
      <c r="I165" s="141"/>
      <c r="J165" s="141">
        <f t="shared" ref="J165:J175" si="10">ROUND(I165*H165,2)</f>
        <v>0</v>
      </c>
      <c r="K165" s="142"/>
      <c r="L165" s="25"/>
      <c r="M165" s="143" t="s">
        <v>1</v>
      </c>
      <c r="N165" s="144" t="s">
        <v>36</v>
      </c>
      <c r="O165" s="145">
        <v>0</v>
      </c>
      <c r="P165" s="145">
        <f t="shared" ref="P165:P175" si="11">O165*H165</f>
        <v>0</v>
      </c>
      <c r="Q165" s="145">
        <v>0</v>
      </c>
      <c r="R165" s="145">
        <f t="shared" ref="R165:R175" si="12">Q165*H165</f>
        <v>0</v>
      </c>
      <c r="S165" s="145">
        <v>0</v>
      </c>
      <c r="T165" s="146">
        <f t="shared" ref="T165:T175" si="13">S165*H165</f>
        <v>0</v>
      </c>
      <c r="AR165" s="147" t="s">
        <v>184</v>
      </c>
      <c r="AT165" s="147" t="s">
        <v>180</v>
      </c>
      <c r="AU165" s="147" t="s">
        <v>83</v>
      </c>
      <c r="AY165" s="13" t="s">
        <v>178</v>
      </c>
      <c r="BE165" s="148">
        <f t="shared" ref="BE165:BE175" si="14">IF(N165="základná",J165,0)</f>
        <v>0</v>
      </c>
      <c r="BF165" s="148">
        <f t="shared" ref="BF165:BF175" si="15">IF(N165="znížená",J165,0)</f>
        <v>0</v>
      </c>
      <c r="BG165" s="148">
        <f t="shared" ref="BG165:BG175" si="16">IF(N165="zákl. prenesená",J165,0)</f>
        <v>0</v>
      </c>
      <c r="BH165" s="148">
        <f t="shared" ref="BH165:BH175" si="17">IF(N165="zníž. prenesená",J165,0)</f>
        <v>0</v>
      </c>
      <c r="BI165" s="148">
        <f t="shared" ref="BI165:BI175" si="18">IF(N165="nulová",J165,0)</f>
        <v>0</v>
      </c>
      <c r="BJ165" s="13" t="s">
        <v>83</v>
      </c>
      <c r="BK165" s="148">
        <f t="shared" ref="BK165:BK175" si="19">ROUND(I165*H165,2)</f>
        <v>0</v>
      </c>
      <c r="BL165" s="13" t="s">
        <v>184</v>
      </c>
      <c r="BM165" s="147" t="s">
        <v>465</v>
      </c>
    </row>
    <row r="166" spans="2:65" s="1" customFormat="1" ht="16.5" customHeight="1">
      <c r="B166" s="135"/>
      <c r="C166" s="136" t="s">
        <v>322</v>
      </c>
      <c r="D166" s="136" t="s">
        <v>180</v>
      </c>
      <c r="E166" s="137" t="s">
        <v>2838</v>
      </c>
      <c r="F166" s="138" t="s">
        <v>2839</v>
      </c>
      <c r="G166" s="139" t="s">
        <v>290</v>
      </c>
      <c r="H166" s="140">
        <v>1</v>
      </c>
      <c r="I166" s="141"/>
      <c r="J166" s="141">
        <f t="shared" si="10"/>
        <v>0</v>
      </c>
      <c r="K166" s="142"/>
      <c r="L166" s="25"/>
      <c r="M166" s="143" t="s">
        <v>1</v>
      </c>
      <c r="N166" s="144" t="s">
        <v>36</v>
      </c>
      <c r="O166" s="145">
        <v>0</v>
      </c>
      <c r="P166" s="145">
        <f t="shared" si="11"/>
        <v>0</v>
      </c>
      <c r="Q166" s="145">
        <v>0</v>
      </c>
      <c r="R166" s="145">
        <f t="shared" si="12"/>
        <v>0</v>
      </c>
      <c r="S166" s="145">
        <v>0</v>
      </c>
      <c r="T166" s="146">
        <f t="shared" si="13"/>
        <v>0</v>
      </c>
      <c r="AR166" s="147" t="s">
        <v>184</v>
      </c>
      <c r="AT166" s="147" t="s">
        <v>180</v>
      </c>
      <c r="AU166" s="147" t="s">
        <v>83</v>
      </c>
      <c r="AY166" s="13" t="s">
        <v>178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3" t="s">
        <v>83</v>
      </c>
      <c r="BK166" s="148">
        <f t="shared" si="19"/>
        <v>0</v>
      </c>
      <c r="BL166" s="13" t="s">
        <v>184</v>
      </c>
      <c r="BM166" s="147" t="s">
        <v>473</v>
      </c>
    </row>
    <row r="167" spans="2:65" s="1" customFormat="1" ht="16.5" customHeight="1">
      <c r="B167" s="135"/>
      <c r="C167" s="149" t="s">
        <v>326</v>
      </c>
      <c r="D167" s="149" t="s">
        <v>318</v>
      </c>
      <c r="E167" s="150" t="s">
        <v>2840</v>
      </c>
      <c r="F167" s="151" t="s">
        <v>2841</v>
      </c>
      <c r="G167" s="152" t="s">
        <v>290</v>
      </c>
      <c r="H167" s="153">
        <v>1</v>
      </c>
      <c r="I167" s="154"/>
      <c r="J167" s="154">
        <f t="shared" si="10"/>
        <v>0</v>
      </c>
      <c r="K167" s="155"/>
      <c r="L167" s="156"/>
      <c r="M167" s="157" t="s">
        <v>1</v>
      </c>
      <c r="N167" s="158" t="s">
        <v>36</v>
      </c>
      <c r="O167" s="145">
        <v>0</v>
      </c>
      <c r="P167" s="145">
        <f t="shared" si="11"/>
        <v>0</v>
      </c>
      <c r="Q167" s="145">
        <v>0</v>
      </c>
      <c r="R167" s="145">
        <f t="shared" si="12"/>
        <v>0</v>
      </c>
      <c r="S167" s="145">
        <v>0</v>
      </c>
      <c r="T167" s="146">
        <f t="shared" si="13"/>
        <v>0</v>
      </c>
      <c r="AR167" s="147" t="s">
        <v>208</v>
      </c>
      <c r="AT167" s="147" t="s">
        <v>318</v>
      </c>
      <c r="AU167" s="147" t="s">
        <v>83</v>
      </c>
      <c r="AY167" s="13" t="s">
        <v>178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3" t="s">
        <v>83</v>
      </c>
      <c r="BK167" s="148">
        <f t="shared" si="19"/>
        <v>0</v>
      </c>
      <c r="BL167" s="13" t="s">
        <v>184</v>
      </c>
      <c r="BM167" s="147" t="s">
        <v>481</v>
      </c>
    </row>
    <row r="168" spans="2:65" s="1" customFormat="1" ht="16.5" customHeight="1">
      <c r="B168" s="135"/>
      <c r="C168" s="136" t="s">
        <v>331</v>
      </c>
      <c r="D168" s="136" t="s">
        <v>180</v>
      </c>
      <c r="E168" s="137" t="s">
        <v>1301</v>
      </c>
      <c r="F168" s="138" t="s">
        <v>2842</v>
      </c>
      <c r="G168" s="139" t="s">
        <v>329</v>
      </c>
      <c r="H168" s="140">
        <v>17.329999999999998</v>
      </c>
      <c r="I168" s="141"/>
      <c r="J168" s="141">
        <f t="shared" si="10"/>
        <v>0</v>
      </c>
      <c r="K168" s="142"/>
      <c r="L168" s="25"/>
      <c r="M168" s="143" t="s">
        <v>1</v>
      </c>
      <c r="N168" s="144" t="s">
        <v>36</v>
      </c>
      <c r="O168" s="145">
        <v>0</v>
      </c>
      <c r="P168" s="145">
        <f t="shared" si="11"/>
        <v>0</v>
      </c>
      <c r="Q168" s="145">
        <v>0</v>
      </c>
      <c r="R168" s="145">
        <f t="shared" si="12"/>
        <v>0</v>
      </c>
      <c r="S168" s="145">
        <v>0</v>
      </c>
      <c r="T168" s="146">
        <f t="shared" si="13"/>
        <v>0</v>
      </c>
      <c r="AR168" s="147" t="s">
        <v>184</v>
      </c>
      <c r="AT168" s="147" t="s">
        <v>180</v>
      </c>
      <c r="AU168" s="147" t="s">
        <v>83</v>
      </c>
      <c r="AY168" s="13" t="s">
        <v>178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3" t="s">
        <v>83</v>
      </c>
      <c r="BK168" s="148">
        <f t="shared" si="19"/>
        <v>0</v>
      </c>
      <c r="BL168" s="13" t="s">
        <v>184</v>
      </c>
      <c r="BM168" s="147" t="s">
        <v>487</v>
      </c>
    </row>
    <row r="169" spans="2:65" s="1" customFormat="1" ht="37.9" customHeight="1">
      <c r="B169" s="135"/>
      <c r="C169" s="136" t="s">
        <v>335</v>
      </c>
      <c r="D169" s="136" t="s">
        <v>180</v>
      </c>
      <c r="E169" s="137" t="s">
        <v>2843</v>
      </c>
      <c r="F169" s="138" t="s">
        <v>2844</v>
      </c>
      <c r="G169" s="139" t="s">
        <v>290</v>
      </c>
      <c r="H169" s="140">
        <v>1</v>
      </c>
      <c r="I169" s="141"/>
      <c r="J169" s="141">
        <f t="shared" si="10"/>
        <v>0</v>
      </c>
      <c r="K169" s="142"/>
      <c r="L169" s="25"/>
      <c r="M169" s="143" t="s">
        <v>1</v>
      </c>
      <c r="N169" s="144" t="s">
        <v>36</v>
      </c>
      <c r="O169" s="145">
        <v>0</v>
      </c>
      <c r="P169" s="145">
        <f t="shared" si="11"/>
        <v>0</v>
      </c>
      <c r="Q169" s="145">
        <v>0</v>
      </c>
      <c r="R169" s="145">
        <f t="shared" si="12"/>
        <v>0</v>
      </c>
      <c r="S169" s="145">
        <v>0</v>
      </c>
      <c r="T169" s="146">
        <f t="shared" si="13"/>
        <v>0</v>
      </c>
      <c r="AR169" s="147" t="s">
        <v>184</v>
      </c>
      <c r="AT169" s="147" t="s">
        <v>180</v>
      </c>
      <c r="AU169" s="147" t="s">
        <v>83</v>
      </c>
      <c r="AY169" s="13" t="s">
        <v>178</v>
      </c>
      <c r="BE169" s="148">
        <f t="shared" si="14"/>
        <v>0</v>
      </c>
      <c r="BF169" s="148">
        <f t="shared" si="15"/>
        <v>0</v>
      </c>
      <c r="BG169" s="148">
        <f t="shared" si="16"/>
        <v>0</v>
      </c>
      <c r="BH169" s="148">
        <f t="shared" si="17"/>
        <v>0</v>
      </c>
      <c r="BI169" s="148">
        <f t="shared" si="18"/>
        <v>0</v>
      </c>
      <c r="BJ169" s="13" t="s">
        <v>83</v>
      </c>
      <c r="BK169" s="148">
        <f t="shared" si="19"/>
        <v>0</v>
      </c>
      <c r="BL169" s="13" t="s">
        <v>184</v>
      </c>
      <c r="BM169" s="147" t="s">
        <v>497</v>
      </c>
    </row>
    <row r="170" spans="2:65" s="1" customFormat="1" ht="24.2" customHeight="1">
      <c r="B170" s="135"/>
      <c r="C170" s="149" t="s">
        <v>340</v>
      </c>
      <c r="D170" s="149" t="s">
        <v>318</v>
      </c>
      <c r="E170" s="150" t="s">
        <v>2845</v>
      </c>
      <c r="F170" s="151" t="s">
        <v>2846</v>
      </c>
      <c r="G170" s="152" t="s">
        <v>290</v>
      </c>
      <c r="H170" s="153">
        <v>1</v>
      </c>
      <c r="I170" s="154"/>
      <c r="J170" s="154">
        <f t="shared" si="10"/>
        <v>0</v>
      </c>
      <c r="K170" s="155"/>
      <c r="L170" s="156"/>
      <c r="M170" s="157" t="s">
        <v>1</v>
      </c>
      <c r="N170" s="158" t="s">
        <v>36</v>
      </c>
      <c r="O170" s="145">
        <v>0</v>
      </c>
      <c r="P170" s="145">
        <f t="shared" si="11"/>
        <v>0</v>
      </c>
      <c r="Q170" s="145">
        <v>0</v>
      </c>
      <c r="R170" s="145">
        <f t="shared" si="12"/>
        <v>0</v>
      </c>
      <c r="S170" s="145">
        <v>0</v>
      </c>
      <c r="T170" s="146">
        <f t="shared" si="13"/>
        <v>0</v>
      </c>
      <c r="AR170" s="147" t="s">
        <v>208</v>
      </c>
      <c r="AT170" s="147" t="s">
        <v>318</v>
      </c>
      <c r="AU170" s="147" t="s">
        <v>83</v>
      </c>
      <c r="AY170" s="13" t="s">
        <v>178</v>
      </c>
      <c r="BE170" s="148">
        <f t="shared" si="14"/>
        <v>0</v>
      </c>
      <c r="BF170" s="148">
        <f t="shared" si="15"/>
        <v>0</v>
      </c>
      <c r="BG170" s="148">
        <f t="shared" si="16"/>
        <v>0</v>
      </c>
      <c r="BH170" s="148">
        <f t="shared" si="17"/>
        <v>0</v>
      </c>
      <c r="BI170" s="148">
        <f t="shared" si="18"/>
        <v>0</v>
      </c>
      <c r="BJ170" s="13" t="s">
        <v>83</v>
      </c>
      <c r="BK170" s="148">
        <f t="shared" si="19"/>
        <v>0</v>
      </c>
      <c r="BL170" s="13" t="s">
        <v>184</v>
      </c>
      <c r="BM170" s="147" t="s">
        <v>505</v>
      </c>
    </row>
    <row r="171" spans="2:65" s="1" customFormat="1" ht="16.5" customHeight="1">
      <c r="B171" s="135"/>
      <c r="C171" s="149" t="s">
        <v>344</v>
      </c>
      <c r="D171" s="149" t="s">
        <v>318</v>
      </c>
      <c r="E171" s="150" t="s">
        <v>2847</v>
      </c>
      <c r="F171" s="151" t="s">
        <v>2848</v>
      </c>
      <c r="G171" s="152" t="s">
        <v>290</v>
      </c>
      <c r="H171" s="153">
        <v>1</v>
      </c>
      <c r="I171" s="154"/>
      <c r="J171" s="154">
        <f t="shared" si="10"/>
        <v>0</v>
      </c>
      <c r="K171" s="155"/>
      <c r="L171" s="156"/>
      <c r="M171" s="157" t="s">
        <v>1</v>
      </c>
      <c r="N171" s="158" t="s">
        <v>36</v>
      </c>
      <c r="O171" s="145">
        <v>0</v>
      </c>
      <c r="P171" s="145">
        <f t="shared" si="11"/>
        <v>0</v>
      </c>
      <c r="Q171" s="145">
        <v>0</v>
      </c>
      <c r="R171" s="145">
        <f t="shared" si="12"/>
        <v>0</v>
      </c>
      <c r="S171" s="145">
        <v>0</v>
      </c>
      <c r="T171" s="146">
        <f t="shared" si="13"/>
        <v>0</v>
      </c>
      <c r="AR171" s="147" t="s">
        <v>208</v>
      </c>
      <c r="AT171" s="147" t="s">
        <v>318</v>
      </c>
      <c r="AU171" s="147" t="s">
        <v>83</v>
      </c>
      <c r="AY171" s="13" t="s">
        <v>178</v>
      </c>
      <c r="BE171" s="148">
        <f t="shared" si="14"/>
        <v>0</v>
      </c>
      <c r="BF171" s="148">
        <f t="shared" si="15"/>
        <v>0</v>
      </c>
      <c r="BG171" s="148">
        <f t="shared" si="16"/>
        <v>0</v>
      </c>
      <c r="BH171" s="148">
        <f t="shared" si="17"/>
        <v>0</v>
      </c>
      <c r="BI171" s="148">
        <f t="shared" si="18"/>
        <v>0</v>
      </c>
      <c r="BJ171" s="13" t="s">
        <v>83</v>
      </c>
      <c r="BK171" s="148">
        <f t="shared" si="19"/>
        <v>0</v>
      </c>
      <c r="BL171" s="13" t="s">
        <v>184</v>
      </c>
      <c r="BM171" s="147" t="s">
        <v>513</v>
      </c>
    </row>
    <row r="172" spans="2:65" s="1" customFormat="1" ht="16.5" customHeight="1">
      <c r="B172" s="135"/>
      <c r="C172" s="149" t="s">
        <v>350</v>
      </c>
      <c r="D172" s="149" t="s">
        <v>318</v>
      </c>
      <c r="E172" s="150" t="s">
        <v>2849</v>
      </c>
      <c r="F172" s="151" t="s">
        <v>2850</v>
      </c>
      <c r="G172" s="152" t="s">
        <v>290</v>
      </c>
      <c r="H172" s="153">
        <v>1</v>
      </c>
      <c r="I172" s="154"/>
      <c r="J172" s="154">
        <f t="shared" si="10"/>
        <v>0</v>
      </c>
      <c r="K172" s="155"/>
      <c r="L172" s="156"/>
      <c r="M172" s="157" t="s">
        <v>1</v>
      </c>
      <c r="N172" s="158" t="s">
        <v>36</v>
      </c>
      <c r="O172" s="145">
        <v>0</v>
      </c>
      <c r="P172" s="145">
        <f t="shared" si="11"/>
        <v>0</v>
      </c>
      <c r="Q172" s="145">
        <v>0</v>
      </c>
      <c r="R172" s="145">
        <f t="shared" si="12"/>
        <v>0</v>
      </c>
      <c r="S172" s="145">
        <v>0</v>
      </c>
      <c r="T172" s="146">
        <f t="shared" si="13"/>
        <v>0</v>
      </c>
      <c r="AR172" s="147" t="s">
        <v>208</v>
      </c>
      <c r="AT172" s="147" t="s">
        <v>318</v>
      </c>
      <c r="AU172" s="147" t="s">
        <v>83</v>
      </c>
      <c r="AY172" s="13" t="s">
        <v>178</v>
      </c>
      <c r="BE172" s="148">
        <f t="shared" si="14"/>
        <v>0</v>
      </c>
      <c r="BF172" s="148">
        <f t="shared" si="15"/>
        <v>0</v>
      </c>
      <c r="BG172" s="148">
        <f t="shared" si="16"/>
        <v>0</v>
      </c>
      <c r="BH172" s="148">
        <f t="shared" si="17"/>
        <v>0</v>
      </c>
      <c r="BI172" s="148">
        <f t="shared" si="18"/>
        <v>0</v>
      </c>
      <c r="BJ172" s="13" t="s">
        <v>83</v>
      </c>
      <c r="BK172" s="148">
        <f t="shared" si="19"/>
        <v>0</v>
      </c>
      <c r="BL172" s="13" t="s">
        <v>184</v>
      </c>
      <c r="BM172" s="147" t="s">
        <v>521</v>
      </c>
    </row>
    <row r="173" spans="2:65" s="1" customFormat="1" ht="21.75" customHeight="1">
      <c r="B173" s="135"/>
      <c r="C173" s="149" t="s">
        <v>358</v>
      </c>
      <c r="D173" s="149" t="s">
        <v>318</v>
      </c>
      <c r="E173" s="150" t="s">
        <v>2851</v>
      </c>
      <c r="F173" s="151" t="s">
        <v>2852</v>
      </c>
      <c r="G173" s="152" t="s">
        <v>329</v>
      </c>
      <c r="H173" s="153">
        <v>2</v>
      </c>
      <c r="I173" s="154"/>
      <c r="J173" s="154">
        <f t="shared" si="10"/>
        <v>0</v>
      </c>
      <c r="K173" s="155"/>
      <c r="L173" s="156"/>
      <c r="M173" s="157" t="s">
        <v>1</v>
      </c>
      <c r="N173" s="158" t="s">
        <v>36</v>
      </c>
      <c r="O173" s="145">
        <v>0</v>
      </c>
      <c r="P173" s="145">
        <f t="shared" si="11"/>
        <v>0</v>
      </c>
      <c r="Q173" s="145">
        <v>0</v>
      </c>
      <c r="R173" s="145">
        <f t="shared" si="12"/>
        <v>0</v>
      </c>
      <c r="S173" s="145">
        <v>0</v>
      </c>
      <c r="T173" s="146">
        <f t="shared" si="13"/>
        <v>0</v>
      </c>
      <c r="AR173" s="147" t="s">
        <v>208</v>
      </c>
      <c r="AT173" s="147" t="s">
        <v>318</v>
      </c>
      <c r="AU173" s="147" t="s">
        <v>83</v>
      </c>
      <c r="AY173" s="13" t="s">
        <v>178</v>
      </c>
      <c r="BE173" s="148">
        <f t="shared" si="14"/>
        <v>0</v>
      </c>
      <c r="BF173" s="148">
        <f t="shared" si="15"/>
        <v>0</v>
      </c>
      <c r="BG173" s="148">
        <f t="shared" si="16"/>
        <v>0</v>
      </c>
      <c r="BH173" s="148">
        <f t="shared" si="17"/>
        <v>0</v>
      </c>
      <c r="BI173" s="148">
        <f t="shared" si="18"/>
        <v>0</v>
      </c>
      <c r="BJ173" s="13" t="s">
        <v>83</v>
      </c>
      <c r="BK173" s="148">
        <f t="shared" si="19"/>
        <v>0</v>
      </c>
      <c r="BL173" s="13" t="s">
        <v>184</v>
      </c>
      <c r="BM173" s="147" t="s">
        <v>529</v>
      </c>
    </row>
    <row r="174" spans="2:65" s="1" customFormat="1" ht="16.5" customHeight="1">
      <c r="B174" s="135"/>
      <c r="C174" s="149" t="s">
        <v>362</v>
      </c>
      <c r="D174" s="149" t="s">
        <v>318</v>
      </c>
      <c r="E174" s="150" t="s">
        <v>2853</v>
      </c>
      <c r="F174" s="151" t="s">
        <v>2854</v>
      </c>
      <c r="G174" s="152" t="s">
        <v>290</v>
      </c>
      <c r="H174" s="153">
        <v>1</v>
      </c>
      <c r="I174" s="154"/>
      <c r="J174" s="154">
        <f t="shared" si="10"/>
        <v>0</v>
      </c>
      <c r="K174" s="155"/>
      <c r="L174" s="156"/>
      <c r="M174" s="157" t="s">
        <v>1</v>
      </c>
      <c r="N174" s="158" t="s">
        <v>36</v>
      </c>
      <c r="O174" s="145">
        <v>0</v>
      </c>
      <c r="P174" s="145">
        <f t="shared" si="11"/>
        <v>0</v>
      </c>
      <c r="Q174" s="145">
        <v>0</v>
      </c>
      <c r="R174" s="145">
        <f t="shared" si="12"/>
        <v>0</v>
      </c>
      <c r="S174" s="145">
        <v>0</v>
      </c>
      <c r="T174" s="146">
        <f t="shared" si="13"/>
        <v>0</v>
      </c>
      <c r="AR174" s="147" t="s">
        <v>208</v>
      </c>
      <c r="AT174" s="147" t="s">
        <v>318</v>
      </c>
      <c r="AU174" s="147" t="s">
        <v>83</v>
      </c>
      <c r="AY174" s="13" t="s">
        <v>178</v>
      </c>
      <c r="BE174" s="148">
        <f t="shared" si="14"/>
        <v>0</v>
      </c>
      <c r="BF174" s="148">
        <f t="shared" si="15"/>
        <v>0</v>
      </c>
      <c r="BG174" s="148">
        <f t="shared" si="16"/>
        <v>0</v>
      </c>
      <c r="BH174" s="148">
        <f t="shared" si="17"/>
        <v>0</v>
      </c>
      <c r="BI174" s="148">
        <f t="shared" si="18"/>
        <v>0</v>
      </c>
      <c r="BJ174" s="13" t="s">
        <v>83</v>
      </c>
      <c r="BK174" s="148">
        <f t="shared" si="19"/>
        <v>0</v>
      </c>
      <c r="BL174" s="13" t="s">
        <v>184</v>
      </c>
      <c r="BM174" s="147" t="s">
        <v>537</v>
      </c>
    </row>
    <row r="175" spans="2:65" s="1" customFormat="1" ht="24.2" customHeight="1">
      <c r="B175" s="135"/>
      <c r="C175" s="136" t="s">
        <v>366</v>
      </c>
      <c r="D175" s="136" t="s">
        <v>180</v>
      </c>
      <c r="E175" s="137" t="s">
        <v>2855</v>
      </c>
      <c r="F175" s="138" t="s">
        <v>2856</v>
      </c>
      <c r="G175" s="139" t="s">
        <v>329</v>
      </c>
      <c r="H175" s="140">
        <v>17.329999999999998</v>
      </c>
      <c r="I175" s="141"/>
      <c r="J175" s="141">
        <f t="shared" si="10"/>
        <v>0</v>
      </c>
      <c r="K175" s="142"/>
      <c r="L175" s="25"/>
      <c r="M175" s="143" t="s">
        <v>1</v>
      </c>
      <c r="N175" s="144" t="s">
        <v>36</v>
      </c>
      <c r="O175" s="145">
        <v>0</v>
      </c>
      <c r="P175" s="145">
        <f t="shared" si="11"/>
        <v>0</v>
      </c>
      <c r="Q175" s="145">
        <v>0</v>
      </c>
      <c r="R175" s="145">
        <f t="shared" si="12"/>
        <v>0</v>
      </c>
      <c r="S175" s="145">
        <v>0</v>
      </c>
      <c r="T175" s="146">
        <f t="shared" si="13"/>
        <v>0</v>
      </c>
      <c r="AR175" s="147" t="s">
        <v>184</v>
      </c>
      <c r="AT175" s="147" t="s">
        <v>180</v>
      </c>
      <c r="AU175" s="147" t="s">
        <v>83</v>
      </c>
      <c r="AY175" s="13" t="s">
        <v>178</v>
      </c>
      <c r="BE175" s="148">
        <f t="shared" si="14"/>
        <v>0</v>
      </c>
      <c r="BF175" s="148">
        <f t="shared" si="15"/>
        <v>0</v>
      </c>
      <c r="BG175" s="148">
        <f t="shared" si="16"/>
        <v>0</v>
      </c>
      <c r="BH175" s="148">
        <f t="shared" si="17"/>
        <v>0</v>
      </c>
      <c r="BI175" s="148">
        <f t="shared" si="18"/>
        <v>0</v>
      </c>
      <c r="BJ175" s="13" t="s">
        <v>83</v>
      </c>
      <c r="BK175" s="148">
        <f t="shared" si="19"/>
        <v>0</v>
      </c>
      <c r="BL175" s="13" t="s">
        <v>184</v>
      </c>
      <c r="BM175" s="147" t="s">
        <v>545</v>
      </c>
    </row>
    <row r="176" spans="2:65" s="11" customFormat="1" ht="22.9" customHeight="1">
      <c r="B176" s="124"/>
      <c r="D176" s="125" t="s">
        <v>69</v>
      </c>
      <c r="E176" s="133" t="s">
        <v>213</v>
      </c>
      <c r="F176" s="133" t="s">
        <v>339</v>
      </c>
      <c r="J176" s="134">
        <f>BK176</f>
        <v>0</v>
      </c>
      <c r="L176" s="124"/>
      <c r="M176" s="128"/>
      <c r="P176" s="129">
        <f>SUM(P177:P185)</f>
        <v>0</v>
      </c>
      <c r="R176" s="129">
        <f>SUM(R177:R185)</f>
        <v>0</v>
      </c>
      <c r="T176" s="130">
        <f>SUM(T177:T185)</f>
        <v>0</v>
      </c>
      <c r="AR176" s="125" t="s">
        <v>77</v>
      </c>
      <c r="AT176" s="131" t="s">
        <v>69</v>
      </c>
      <c r="AU176" s="131" t="s">
        <v>77</v>
      </c>
      <c r="AY176" s="125" t="s">
        <v>178</v>
      </c>
      <c r="BK176" s="132">
        <f>SUM(BK177:BK185)</f>
        <v>0</v>
      </c>
    </row>
    <row r="177" spans="2:65" s="1" customFormat="1" ht="24.2" customHeight="1">
      <c r="B177" s="135"/>
      <c r="C177" s="136" t="s">
        <v>370</v>
      </c>
      <c r="D177" s="136" t="s">
        <v>180</v>
      </c>
      <c r="E177" s="137" t="s">
        <v>2857</v>
      </c>
      <c r="F177" s="138" t="s">
        <v>2858</v>
      </c>
      <c r="G177" s="139" t="s">
        <v>329</v>
      </c>
      <c r="H177" s="140">
        <v>16</v>
      </c>
      <c r="I177" s="141"/>
      <c r="J177" s="141">
        <f t="shared" ref="J177:J185" si="20">ROUND(I177*H177,2)</f>
        <v>0</v>
      </c>
      <c r="K177" s="142"/>
      <c r="L177" s="25"/>
      <c r="M177" s="143" t="s">
        <v>1</v>
      </c>
      <c r="N177" s="144" t="s">
        <v>36</v>
      </c>
      <c r="O177" s="145">
        <v>0</v>
      </c>
      <c r="P177" s="145">
        <f t="shared" ref="P177:P185" si="21">O177*H177</f>
        <v>0</v>
      </c>
      <c r="Q177" s="145">
        <v>0</v>
      </c>
      <c r="R177" s="145">
        <f t="shared" ref="R177:R185" si="22">Q177*H177</f>
        <v>0</v>
      </c>
      <c r="S177" s="145">
        <v>0</v>
      </c>
      <c r="T177" s="146">
        <f t="shared" ref="T177:T185" si="23">S177*H177</f>
        <v>0</v>
      </c>
      <c r="AR177" s="147" t="s">
        <v>184</v>
      </c>
      <c r="AT177" s="147" t="s">
        <v>180</v>
      </c>
      <c r="AU177" s="147" t="s">
        <v>83</v>
      </c>
      <c r="AY177" s="13" t="s">
        <v>178</v>
      </c>
      <c r="BE177" s="148">
        <f t="shared" ref="BE177:BE185" si="24">IF(N177="základná",J177,0)</f>
        <v>0</v>
      </c>
      <c r="BF177" s="148">
        <f t="shared" ref="BF177:BF185" si="25">IF(N177="znížená",J177,0)</f>
        <v>0</v>
      </c>
      <c r="BG177" s="148">
        <f t="shared" ref="BG177:BG185" si="26">IF(N177="zákl. prenesená",J177,0)</f>
        <v>0</v>
      </c>
      <c r="BH177" s="148">
        <f t="shared" ref="BH177:BH185" si="27">IF(N177="zníž. prenesená",J177,0)</f>
        <v>0</v>
      </c>
      <c r="BI177" s="148">
        <f t="shared" ref="BI177:BI185" si="28">IF(N177="nulová",J177,0)</f>
        <v>0</v>
      </c>
      <c r="BJ177" s="13" t="s">
        <v>83</v>
      </c>
      <c r="BK177" s="148">
        <f t="shared" ref="BK177:BK185" si="29">ROUND(I177*H177,2)</f>
        <v>0</v>
      </c>
      <c r="BL177" s="13" t="s">
        <v>184</v>
      </c>
      <c r="BM177" s="147" t="s">
        <v>553</v>
      </c>
    </row>
    <row r="178" spans="2:65" s="1" customFormat="1" ht="24.2" customHeight="1">
      <c r="B178" s="135"/>
      <c r="C178" s="136" t="s">
        <v>374</v>
      </c>
      <c r="D178" s="136" t="s">
        <v>180</v>
      </c>
      <c r="E178" s="137" t="s">
        <v>2859</v>
      </c>
      <c r="F178" s="138" t="s">
        <v>2860</v>
      </c>
      <c r="G178" s="139" t="s">
        <v>329</v>
      </c>
      <c r="H178" s="140">
        <v>16</v>
      </c>
      <c r="I178" s="141"/>
      <c r="J178" s="141">
        <f t="shared" si="20"/>
        <v>0</v>
      </c>
      <c r="K178" s="142"/>
      <c r="L178" s="25"/>
      <c r="M178" s="143" t="s">
        <v>1</v>
      </c>
      <c r="N178" s="144" t="s">
        <v>36</v>
      </c>
      <c r="O178" s="145">
        <v>0</v>
      </c>
      <c r="P178" s="145">
        <f t="shared" si="21"/>
        <v>0</v>
      </c>
      <c r="Q178" s="145">
        <v>0</v>
      </c>
      <c r="R178" s="145">
        <f t="shared" si="22"/>
        <v>0</v>
      </c>
      <c r="S178" s="145">
        <v>0</v>
      </c>
      <c r="T178" s="146">
        <f t="shared" si="23"/>
        <v>0</v>
      </c>
      <c r="AR178" s="147" t="s">
        <v>184</v>
      </c>
      <c r="AT178" s="147" t="s">
        <v>180</v>
      </c>
      <c r="AU178" s="147" t="s">
        <v>83</v>
      </c>
      <c r="AY178" s="13" t="s">
        <v>178</v>
      </c>
      <c r="BE178" s="148">
        <f t="shared" si="24"/>
        <v>0</v>
      </c>
      <c r="BF178" s="148">
        <f t="shared" si="25"/>
        <v>0</v>
      </c>
      <c r="BG178" s="148">
        <f t="shared" si="26"/>
        <v>0</v>
      </c>
      <c r="BH178" s="148">
        <f t="shared" si="27"/>
        <v>0</v>
      </c>
      <c r="BI178" s="148">
        <f t="shared" si="28"/>
        <v>0</v>
      </c>
      <c r="BJ178" s="13" t="s">
        <v>83</v>
      </c>
      <c r="BK178" s="148">
        <f t="shared" si="29"/>
        <v>0</v>
      </c>
      <c r="BL178" s="13" t="s">
        <v>184</v>
      </c>
      <c r="BM178" s="147" t="s">
        <v>561</v>
      </c>
    </row>
    <row r="179" spans="2:65" s="1" customFormat="1" ht="24.2" customHeight="1">
      <c r="B179" s="135"/>
      <c r="C179" s="136" t="s">
        <v>381</v>
      </c>
      <c r="D179" s="136" t="s">
        <v>180</v>
      </c>
      <c r="E179" s="137" t="s">
        <v>2771</v>
      </c>
      <c r="F179" s="138" t="s">
        <v>2772</v>
      </c>
      <c r="G179" s="139" t="s">
        <v>257</v>
      </c>
      <c r="H179" s="140">
        <v>12</v>
      </c>
      <c r="I179" s="141"/>
      <c r="J179" s="141">
        <f t="shared" si="20"/>
        <v>0</v>
      </c>
      <c r="K179" s="142"/>
      <c r="L179" s="25"/>
      <c r="M179" s="143" t="s">
        <v>1</v>
      </c>
      <c r="N179" s="144" t="s">
        <v>36</v>
      </c>
      <c r="O179" s="145">
        <v>0</v>
      </c>
      <c r="P179" s="145">
        <f t="shared" si="21"/>
        <v>0</v>
      </c>
      <c r="Q179" s="145">
        <v>0</v>
      </c>
      <c r="R179" s="145">
        <f t="shared" si="22"/>
        <v>0</v>
      </c>
      <c r="S179" s="145">
        <v>0</v>
      </c>
      <c r="T179" s="146">
        <f t="shared" si="23"/>
        <v>0</v>
      </c>
      <c r="AR179" s="147" t="s">
        <v>184</v>
      </c>
      <c r="AT179" s="147" t="s">
        <v>180</v>
      </c>
      <c r="AU179" s="147" t="s">
        <v>83</v>
      </c>
      <c r="AY179" s="13" t="s">
        <v>178</v>
      </c>
      <c r="BE179" s="148">
        <f t="shared" si="24"/>
        <v>0</v>
      </c>
      <c r="BF179" s="148">
        <f t="shared" si="25"/>
        <v>0</v>
      </c>
      <c r="BG179" s="148">
        <f t="shared" si="26"/>
        <v>0</v>
      </c>
      <c r="BH179" s="148">
        <f t="shared" si="27"/>
        <v>0</v>
      </c>
      <c r="BI179" s="148">
        <f t="shared" si="28"/>
        <v>0</v>
      </c>
      <c r="BJ179" s="13" t="s">
        <v>83</v>
      </c>
      <c r="BK179" s="148">
        <f t="shared" si="29"/>
        <v>0</v>
      </c>
      <c r="BL179" s="13" t="s">
        <v>184</v>
      </c>
      <c r="BM179" s="147" t="s">
        <v>571</v>
      </c>
    </row>
    <row r="180" spans="2:65" s="1" customFormat="1" ht="24.2" customHeight="1">
      <c r="B180" s="135"/>
      <c r="C180" s="136" t="s">
        <v>385</v>
      </c>
      <c r="D180" s="136" t="s">
        <v>180</v>
      </c>
      <c r="E180" s="137" t="s">
        <v>2773</v>
      </c>
      <c r="F180" s="138" t="s">
        <v>2774</v>
      </c>
      <c r="G180" s="139" t="s">
        <v>257</v>
      </c>
      <c r="H180" s="140">
        <v>108</v>
      </c>
      <c r="I180" s="141"/>
      <c r="J180" s="141">
        <f t="shared" si="20"/>
        <v>0</v>
      </c>
      <c r="K180" s="142"/>
      <c r="L180" s="25"/>
      <c r="M180" s="143" t="s">
        <v>1</v>
      </c>
      <c r="N180" s="144" t="s">
        <v>36</v>
      </c>
      <c r="O180" s="145">
        <v>0</v>
      </c>
      <c r="P180" s="145">
        <f t="shared" si="21"/>
        <v>0</v>
      </c>
      <c r="Q180" s="145">
        <v>0</v>
      </c>
      <c r="R180" s="145">
        <f t="shared" si="22"/>
        <v>0</v>
      </c>
      <c r="S180" s="145">
        <v>0</v>
      </c>
      <c r="T180" s="146">
        <f t="shared" si="23"/>
        <v>0</v>
      </c>
      <c r="AR180" s="147" t="s">
        <v>184</v>
      </c>
      <c r="AT180" s="147" t="s">
        <v>180</v>
      </c>
      <c r="AU180" s="147" t="s">
        <v>83</v>
      </c>
      <c r="AY180" s="13" t="s">
        <v>178</v>
      </c>
      <c r="BE180" s="148">
        <f t="shared" si="24"/>
        <v>0</v>
      </c>
      <c r="BF180" s="148">
        <f t="shared" si="25"/>
        <v>0</v>
      </c>
      <c r="BG180" s="148">
        <f t="shared" si="26"/>
        <v>0</v>
      </c>
      <c r="BH180" s="148">
        <f t="shared" si="27"/>
        <v>0</v>
      </c>
      <c r="BI180" s="148">
        <f t="shared" si="28"/>
        <v>0</v>
      </c>
      <c r="BJ180" s="13" t="s">
        <v>83</v>
      </c>
      <c r="BK180" s="148">
        <f t="shared" si="29"/>
        <v>0</v>
      </c>
      <c r="BL180" s="13" t="s">
        <v>184</v>
      </c>
      <c r="BM180" s="147" t="s">
        <v>580</v>
      </c>
    </row>
    <row r="181" spans="2:65" s="1" customFormat="1" ht="24.2" customHeight="1">
      <c r="B181" s="135"/>
      <c r="C181" s="136" t="s">
        <v>389</v>
      </c>
      <c r="D181" s="136" t="s">
        <v>180</v>
      </c>
      <c r="E181" s="137" t="s">
        <v>2775</v>
      </c>
      <c r="F181" s="138" t="s">
        <v>2776</v>
      </c>
      <c r="G181" s="139" t="s">
        <v>257</v>
      </c>
      <c r="H181" s="140">
        <v>12</v>
      </c>
      <c r="I181" s="141"/>
      <c r="J181" s="141">
        <f t="shared" si="20"/>
        <v>0</v>
      </c>
      <c r="K181" s="142"/>
      <c r="L181" s="25"/>
      <c r="M181" s="143" t="s">
        <v>1</v>
      </c>
      <c r="N181" s="144" t="s">
        <v>36</v>
      </c>
      <c r="O181" s="145">
        <v>0</v>
      </c>
      <c r="P181" s="145">
        <f t="shared" si="21"/>
        <v>0</v>
      </c>
      <c r="Q181" s="145">
        <v>0</v>
      </c>
      <c r="R181" s="145">
        <f t="shared" si="22"/>
        <v>0</v>
      </c>
      <c r="S181" s="145">
        <v>0</v>
      </c>
      <c r="T181" s="146">
        <f t="shared" si="23"/>
        <v>0</v>
      </c>
      <c r="AR181" s="147" t="s">
        <v>184</v>
      </c>
      <c r="AT181" s="147" t="s">
        <v>180</v>
      </c>
      <c r="AU181" s="147" t="s">
        <v>83</v>
      </c>
      <c r="AY181" s="13" t="s">
        <v>178</v>
      </c>
      <c r="BE181" s="148">
        <f t="shared" si="24"/>
        <v>0</v>
      </c>
      <c r="BF181" s="148">
        <f t="shared" si="25"/>
        <v>0</v>
      </c>
      <c r="BG181" s="148">
        <f t="shared" si="26"/>
        <v>0</v>
      </c>
      <c r="BH181" s="148">
        <f t="shared" si="27"/>
        <v>0</v>
      </c>
      <c r="BI181" s="148">
        <f t="shared" si="28"/>
        <v>0</v>
      </c>
      <c r="BJ181" s="13" t="s">
        <v>83</v>
      </c>
      <c r="BK181" s="148">
        <f t="shared" si="29"/>
        <v>0</v>
      </c>
      <c r="BL181" s="13" t="s">
        <v>184</v>
      </c>
      <c r="BM181" s="147" t="s">
        <v>590</v>
      </c>
    </row>
    <row r="182" spans="2:65" s="1" customFormat="1" ht="24.2" customHeight="1">
      <c r="B182" s="135"/>
      <c r="C182" s="136" t="s">
        <v>393</v>
      </c>
      <c r="D182" s="136" t="s">
        <v>180</v>
      </c>
      <c r="E182" s="137" t="s">
        <v>2777</v>
      </c>
      <c r="F182" s="138" t="s">
        <v>2778</v>
      </c>
      <c r="G182" s="139" t="s">
        <v>257</v>
      </c>
      <c r="H182" s="140">
        <v>8</v>
      </c>
      <c r="I182" s="141"/>
      <c r="J182" s="141">
        <f t="shared" si="20"/>
        <v>0</v>
      </c>
      <c r="K182" s="142"/>
      <c r="L182" s="25"/>
      <c r="M182" s="143" t="s">
        <v>1</v>
      </c>
      <c r="N182" s="144" t="s">
        <v>36</v>
      </c>
      <c r="O182" s="145">
        <v>0</v>
      </c>
      <c r="P182" s="145">
        <f t="shared" si="21"/>
        <v>0</v>
      </c>
      <c r="Q182" s="145">
        <v>0</v>
      </c>
      <c r="R182" s="145">
        <f t="shared" si="22"/>
        <v>0</v>
      </c>
      <c r="S182" s="145">
        <v>0</v>
      </c>
      <c r="T182" s="146">
        <f t="shared" si="23"/>
        <v>0</v>
      </c>
      <c r="AR182" s="147" t="s">
        <v>184</v>
      </c>
      <c r="AT182" s="147" t="s">
        <v>180</v>
      </c>
      <c r="AU182" s="147" t="s">
        <v>83</v>
      </c>
      <c r="AY182" s="13" t="s">
        <v>178</v>
      </c>
      <c r="BE182" s="148">
        <f t="shared" si="24"/>
        <v>0</v>
      </c>
      <c r="BF182" s="148">
        <f t="shared" si="25"/>
        <v>0</v>
      </c>
      <c r="BG182" s="148">
        <f t="shared" si="26"/>
        <v>0</v>
      </c>
      <c r="BH182" s="148">
        <f t="shared" si="27"/>
        <v>0</v>
      </c>
      <c r="BI182" s="148">
        <f t="shared" si="28"/>
        <v>0</v>
      </c>
      <c r="BJ182" s="13" t="s">
        <v>83</v>
      </c>
      <c r="BK182" s="148">
        <f t="shared" si="29"/>
        <v>0</v>
      </c>
      <c r="BL182" s="13" t="s">
        <v>184</v>
      </c>
      <c r="BM182" s="147" t="s">
        <v>597</v>
      </c>
    </row>
    <row r="183" spans="2:65" s="1" customFormat="1" ht="24.2" customHeight="1">
      <c r="B183" s="135"/>
      <c r="C183" s="136" t="s">
        <v>413</v>
      </c>
      <c r="D183" s="136" t="s">
        <v>180</v>
      </c>
      <c r="E183" s="137" t="s">
        <v>2520</v>
      </c>
      <c r="F183" s="138" t="s">
        <v>2521</v>
      </c>
      <c r="G183" s="139" t="s">
        <v>257</v>
      </c>
      <c r="H183" s="140">
        <v>4</v>
      </c>
      <c r="I183" s="141"/>
      <c r="J183" s="141">
        <f t="shared" si="20"/>
        <v>0</v>
      </c>
      <c r="K183" s="142"/>
      <c r="L183" s="25"/>
      <c r="M183" s="143" t="s">
        <v>1</v>
      </c>
      <c r="N183" s="144" t="s">
        <v>36</v>
      </c>
      <c r="O183" s="145">
        <v>0</v>
      </c>
      <c r="P183" s="145">
        <f t="shared" si="21"/>
        <v>0</v>
      </c>
      <c r="Q183" s="145">
        <v>0</v>
      </c>
      <c r="R183" s="145">
        <f t="shared" si="22"/>
        <v>0</v>
      </c>
      <c r="S183" s="145">
        <v>0</v>
      </c>
      <c r="T183" s="146">
        <f t="shared" si="23"/>
        <v>0</v>
      </c>
      <c r="AR183" s="147" t="s">
        <v>184</v>
      </c>
      <c r="AT183" s="147" t="s">
        <v>180</v>
      </c>
      <c r="AU183" s="147" t="s">
        <v>83</v>
      </c>
      <c r="AY183" s="13" t="s">
        <v>178</v>
      </c>
      <c r="BE183" s="148">
        <f t="shared" si="24"/>
        <v>0</v>
      </c>
      <c r="BF183" s="148">
        <f t="shared" si="25"/>
        <v>0</v>
      </c>
      <c r="BG183" s="148">
        <f t="shared" si="26"/>
        <v>0</v>
      </c>
      <c r="BH183" s="148">
        <f t="shared" si="27"/>
        <v>0</v>
      </c>
      <c r="BI183" s="148">
        <f t="shared" si="28"/>
        <v>0</v>
      </c>
      <c r="BJ183" s="13" t="s">
        <v>83</v>
      </c>
      <c r="BK183" s="148">
        <f t="shared" si="29"/>
        <v>0</v>
      </c>
      <c r="BL183" s="13" t="s">
        <v>184</v>
      </c>
      <c r="BM183" s="147" t="s">
        <v>605</v>
      </c>
    </row>
    <row r="184" spans="2:65" s="1" customFormat="1" ht="24.2" customHeight="1">
      <c r="B184" s="135"/>
      <c r="C184" s="136" t="s">
        <v>397</v>
      </c>
      <c r="D184" s="136" t="s">
        <v>180</v>
      </c>
      <c r="E184" s="137" t="s">
        <v>2779</v>
      </c>
      <c r="F184" s="138" t="s">
        <v>2780</v>
      </c>
      <c r="G184" s="139" t="s">
        <v>257</v>
      </c>
      <c r="H184" s="140">
        <v>11.5</v>
      </c>
      <c r="I184" s="141"/>
      <c r="J184" s="141">
        <f t="shared" si="20"/>
        <v>0</v>
      </c>
      <c r="K184" s="142"/>
      <c r="L184" s="25"/>
      <c r="M184" s="143" t="s">
        <v>1</v>
      </c>
      <c r="N184" s="144" t="s">
        <v>36</v>
      </c>
      <c r="O184" s="145">
        <v>0</v>
      </c>
      <c r="P184" s="145">
        <f t="shared" si="21"/>
        <v>0</v>
      </c>
      <c r="Q184" s="145">
        <v>0</v>
      </c>
      <c r="R184" s="145">
        <f t="shared" si="22"/>
        <v>0</v>
      </c>
      <c r="S184" s="145">
        <v>0</v>
      </c>
      <c r="T184" s="146">
        <f t="shared" si="23"/>
        <v>0</v>
      </c>
      <c r="AR184" s="147" t="s">
        <v>184</v>
      </c>
      <c r="AT184" s="147" t="s">
        <v>180</v>
      </c>
      <c r="AU184" s="147" t="s">
        <v>83</v>
      </c>
      <c r="AY184" s="13" t="s">
        <v>178</v>
      </c>
      <c r="BE184" s="148">
        <f t="shared" si="24"/>
        <v>0</v>
      </c>
      <c r="BF184" s="148">
        <f t="shared" si="25"/>
        <v>0</v>
      </c>
      <c r="BG184" s="148">
        <f t="shared" si="26"/>
        <v>0</v>
      </c>
      <c r="BH184" s="148">
        <f t="shared" si="27"/>
        <v>0</v>
      </c>
      <c r="BI184" s="148">
        <f t="shared" si="28"/>
        <v>0</v>
      </c>
      <c r="BJ184" s="13" t="s">
        <v>83</v>
      </c>
      <c r="BK184" s="148">
        <f t="shared" si="29"/>
        <v>0</v>
      </c>
      <c r="BL184" s="13" t="s">
        <v>184</v>
      </c>
      <c r="BM184" s="147" t="s">
        <v>613</v>
      </c>
    </row>
    <row r="185" spans="2:65" s="1" customFormat="1" ht="33" customHeight="1">
      <c r="B185" s="135"/>
      <c r="C185" s="136" t="s">
        <v>401</v>
      </c>
      <c r="D185" s="136" t="s">
        <v>180</v>
      </c>
      <c r="E185" s="137" t="s">
        <v>2861</v>
      </c>
      <c r="F185" s="138" t="s">
        <v>2782</v>
      </c>
      <c r="G185" s="139" t="s">
        <v>257</v>
      </c>
      <c r="H185" s="140">
        <v>0.48599999999999999</v>
      </c>
      <c r="I185" s="141"/>
      <c r="J185" s="141">
        <f t="shared" si="20"/>
        <v>0</v>
      </c>
      <c r="K185" s="142"/>
      <c r="L185" s="25"/>
      <c r="M185" s="143" t="s">
        <v>1</v>
      </c>
      <c r="N185" s="144" t="s">
        <v>36</v>
      </c>
      <c r="O185" s="145">
        <v>0</v>
      </c>
      <c r="P185" s="145">
        <f t="shared" si="21"/>
        <v>0</v>
      </c>
      <c r="Q185" s="145">
        <v>0</v>
      </c>
      <c r="R185" s="145">
        <f t="shared" si="22"/>
        <v>0</v>
      </c>
      <c r="S185" s="145">
        <v>0</v>
      </c>
      <c r="T185" s="146">
        <f t="shared" si="23"/>
        <v>0</v>
      </c>
      <c r="AR185" s="147" t="s">
        <v>184</v>
      </c>
      <c r="AT185" s="147" t="s">
        <v>180</v>
      </c>
      <c r="AU185" s="147" t="s">
        <v>83</v>
      </c>
      <c r="AY185" s="13" t="s">
        <v>178</v>
      </c>
      <c r="BE185" s="148">
        <f t="shared" si="24"/>
        <v>0</v>
      </c>
      <c r="BF185" s="148">
        <f t="shared" si="25"/>
        <v>0</v>
      </c>
      <c r="BG185" s="148">
        <f t="shared" si="26"/>
        <v>0</v>
      </c>
      <c r="BH185" s="148">
        <f t="shared" si="27"/>
        <v>0</v>
      </c>
      <c r="BI185" s="148">
        <f t="shared" si="28"/>
        <v>0</v>
      </c>
      <c r="BJ185" s="13" t="s">
        <v>83</v>
      </c>
      <c r="BK185" s="148">
        <f t="shared" si="29"/>
        <v>0</v>
      </c>
      <c r="BL185" s="13" t="s">
        <v>184</v>
      </c>
      <c r="BM185" s="147" t="s">
        <v>622</v>
      </c>
    </row>
    <row r="186" spans="2:65" s="11" customFormat="1" ht="25.9" customHeight="1">
      <c r="B186" s="124"/>
      <c r="D186" s="125" t="s">
        <v>69</v>
      </c>
      <c r="E186" s="126" t="s">
        <v>1778</v>
      </c>
      <c r="F186" s="126" t="s">
        <v>1253</v>
      </c>
      <c r="J186" s="127">
        <f>BK186</f>
        <v>0</v>
      </c>
      <c r="L186" s="124"/>
      <c r="M186" s="128"/>
      <c r="P186" s="129">
        <f>P187</f>
        <v>0</v>
      </c>
      <c r="R186" s="129">
        <f>R187</f>
        <v>0</v>
      </c>
      <c r="T186" s="130">
        <f>T187</f>
        <v>0</v>
      </c>
      <c r="AR186" s="125" t="s">
        <v>184</v>
      </c>
      <c r="AT186" s="131" t="s">
        <v>69</v>
      </c>
      <c r="AU186" s="131" t="s">
        <v>70</v>
      </c>
      <c r="AY186" s="125" t="s">
        <v>178</v>
      </c>
      <c r="BK186" s="132">
        <f>BK187</f>
        <v>0</v>
      </c>
    </row>
    <row r="187" spans="2:65" s="1" customFormat="1" ht="16.5" customHeight="1">
      <c r="B187" s="135"/>
      <c r="C187" s="136" t="s">
        <v>405</v>
      </c>
      <c r="D187" s="136" t="s">
        <v>180</v>
      </c>
      <c r="E187" s="137" t="s">
        <v>2805</v>
      </c>
      <c r="F187" s="138" t="s">
        <v>2806</v>
      </c>
      <c r="G187" s="139" t="s">
        <v>290</v>
      </c>
      <c r="H187" s="140">
        <v>1</v>
      </c>
      <c r="I187" s="141"/>
      <c r="J187" s="141">
        <f>ROUND(I187*H187,2)</f>
        <v>0</v>
      </c>
      <c r="K187" s="142"/>
      <c r="L187" s="25"/>
      <c r="M187" s="143" t="s">
        <v>1</v>
      </c>
      <c r="N187" s="144" t="s">
        <v>36</v>
      </c>
      <c r="O187" s="145">
        <v>0</v>
      </c>
      <c r="P187" s="145">
        <f>O187*H187</f>
        <v>0</v>
      </c>
      <c r="Q187" s="145">
        <v>0</v>
      </c>
      <c r="R187" s="145">
        <f>Q187*H187</f>
        <v>0</v>
      </c>
      <c r="S187" s="145">
        <v>0</v>
      </c>
      <c r="T187" s="146">
        <f>S187*H187</f>
        <v>0</v>
      </c>
      <c r="AR187" s="147" t="s">
        <v>1781</v>
      </c>
      <c r="AT187" s="147" t="s">
        <v>180</v>
      </c>
      <c r="AU187" s="147" t="s">
        <v>77</v>
      </c>
      <c r="AY187" s="13" t="s">
        <v>178</v>
      </c>
      <c r="BE187" s="148">
        <f>IF(N187="základná",J187,0)</f>
        <v>0</v>
      </c>
      <c r="BF187" s="148">
        <f>IF(N187="znížená",J187,0)</f>
        <v>0</v>
      </c>
      <c r="BG187" s="148">
        <f>IF(N187="zákl. prenesená",J187,0)</f>
        <v>0</v>
      </c>
      <c r="BH187" s="148">
        <f>IF(N187="zníž. prenesená",J187,0)</f>
        <v>0</v>
      </c>
      <c r="BI187" s="148">
        <f>IF(N187="nulová",J187,0)</f>
        <v>0</v>
      </c>
      <c r="BJ187" s="13" t="s">
        <v>83</v>
      </c>
      <c r="BK187" s="148">
        <f>ROUND(I187*H187,2)</f>
        <v>0</v>
      </c>
      <c r="BL187" s="13" t="s">
        <v>1781</v>
      </c>
      <c r="BM187" s="147" t="s">
        <v>640</v>
      </c>
    </row>
    <row r="188" spans="2:65" s="11" customFormat="1" ht="25.9" customHeight="1">
      <c r="B188" s="124"/>
      <c r="D188" s="125" t="s">
        <v>69</v>
      </c>
      <c r="E188" s="126" t="s">
        <v>2807</v>
      </c>
      <c r="F188" s="126" t="s">
        <v>2808</v>
      </c>
      <c r="J188" s="127">
        <f>BK188</f>
        <v>0</v>
      </c>
      <c r="L188" s="124"/>
      <c r="M188" s="128"/>
      <c r="P188" s="129">
        <f>P189</f>
        <v>0</v>
      </c>
      <c r="R188" s="129">
        <f>R189</f>
        <v>0</v>
      </c>
      <c r="T188" s="130">
        <f>T189</f>
        <v>0</v>
      </c>
      <c r="AR188" s="125" t="s">
        <v>196</v>
      </c>
      <c r="AT188" s="131" t="s">
        <v>69</v>
      </c>
      <c r="AU188" s="131" t="s">
        <v>70</v>
      </c>
      <c r="AY188" s="125" t="s">
        <v>178</v>
      </c>
      <c r="BK188" s="132">
        <f>BK189</f>
        <v>0</v>
      </c>
    </row>
    <row r="189" spans="2:65" s="1" customFormat="1" ht="16.5" customHeight="1">
      <c r="B189" s="135"/>
      <c r="C189" s="136" t="s">
        <v>409</v>
      </c>
      <c r="D189" s="136" t="s">
        <v>180</v>
      </c>
      <c r="E189" s="137" t="s">
        <v>2809</v>
      </c>
      <c r="F189" s="138" t="s">
        <v>2810</v>
      </c>
      <c r="G189" s="139" t="s">
        <v>2811</v>
      </c>
      <c r="H189" s="140">
        <v>1.7000000000000001E-2</v>
      </c>
      <c r="I189" s="141"/>
      <c r="J189" s="141">
        <f>ROUND(I189*H189,2)</f>
        <v>0</v>
      </c>
      <c r="K189" s="142"/>
      <c r="L189" s="25"/>
      <c r="M189" s="159" t="s">
        <v>1</v>
      </c>
      <c r="N189" s="160" t="s">
        <v>36</v>
      </c>
      <c r="O189" s="161">
        <v>0</v>
      </c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AR189" s="147" t="s">
        <v>184</v>
      </c>
      <c r="AT189" s="147" t="s">
        <v>180</v>
      </c>
      <c r="AU189" s="147" t="s">
        <v>77</v>
      </c>
      <c r="AY189" s="13" t="s">
        <v>178</v>
      </c>
      <c r="BE189" s="148">
        <f>IF(N189="základná",J189,0)</f>
        <v>0</v>
      </c>
      <c r="BF189" s="148">
        <f>IF(N189="znížená",J189,0)</f>
        <v>0</v>
      </c>
      <c r="BG189" s="148">
        <f>IF(N189="zákl. prenesená",J189,0)</f>
        <v>0</v>
      </c>
      <c r="BH189" s="148">
        <f>IF(N189="zníž. prenesená",J189,0)</f>
        <v>0</v>
      </c>
      <c r="BI189" s="148">
        <f>IF(N189="nulová",J189,0)</f>
        <v>0</v>
      </c>
      <c r="BJ189" s="13" t="s">
        <v>83</v>
      </c>
      <c r="BK189" s="148">
        <f>ROUND(I189*H189,2)</f>
        <v>0</v>
      </c>
      <c r="BL189" s="13" t="s">
        <v>184</v>
      </c>
      <c r="BM189" s="147" t="s">
        <v>648</v>
      </c>
    </row>
    <row r="190" spans="2:65" s="1" customFormat="1" ht="6.95" customHeight="1">
      <c r="B190" s="40"/>
      <c r="C190" s="41"/>
      <c r="D190" s="41"/>
      <c r="E190" s="41"/>
      <c r="F190" s="41"/>
      <c r="G190" s="41"/>
      <c r="H190" s="41"/>
      <c r="I190" s="41"/>
      <c r="J190" s="41"/>
      <c r="K190" s="41"/>
      <c r="L190" s="25"/>
    </row>
  </sheetData>
  <autoFilter ref="C124:K189" xr:uid="{00000000-0009-0000-0000-00000D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29"/>
  <sheetViews>
    <sheetView showGridLines="0" topLeftCell="A115" workbookViewId="0">
      <selection activeCell="I130" sqref="I13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122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2862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ROUND(J127,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ROUND((SUM(BE127:BE228)),  2)</f>
        <v>0</v>
      </c>
      <c r="G33" s="93"/>
      <c r="H33" s="93"/>
      <c r="I33" s="94">
        <v>0.23</v>
      </c>
      <c r="J33" s="92">
        <f>ROUND(((SUM(BE127:BE228))*I33),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ROUND((SUM(BF127:BF228)),  2)</f>
        <v>0</v>
      </c>
      <c r="I34" s="95">
        <v>0.23</v>
      </c>
      <c r="J34" s="82">
        <f>ROUND(((SUM(BF127:BF228))*I34),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ROUND((SUM(BG127:BG228)),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ROUND((SUM(BH127:BH228)),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ROUND((SUM(BI127:BI228)),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SO 06 - Dažďová kanalizácia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J127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142</v>
      </c>
      <c r="E97" s="109"/>
      <c r="F97" s="109"/>
      <c r="G97" s="109"/>
      <c r="H97" s="109"/>
      <c r="I97" s="109"/>
      <c r="J97" s="110">
        <f>J128</f>
        <v>0</v>
      </c>
      <c r="L97" s="107"/>
    </row>
    <row r="98" spans="2:12" s="9" customFormat="1" ht="19.899999999999999" customHeight="1">
      <c r="B98" s="111"/>
      <c r="D98" s="112" t="s">
        <v>143</v>
      </c>
      <c r="E98" s="113"/>
      <c r="F98" s="113"/>
      <c r="G98" s="113"/>
      <c r="H98" s="113"/>
      <c r="I98" s="113"/>
      <c r="J98" s="114">
        <f>J129</f>
        <v>0</v>
      </c>
      <c r="L98" s="111"/>
    </row>
    <row r="99" spans="2:12" s="9" customFormat="1" ht="19.899999999999999" customHeight="1">
      <c r="B99" s="111"/>
      <c r="D99" s="112" t="s">
        <v>144</v>
      </c>
      <c r="E99" s="113"/>
      <c r="F99" s="113"/>
      <c r="G99" s="113"/>
      <c r="H99" s="113"/>
      <c r="I99" s="113"/>
      <c r="J99" s="114">
        <f>J152</f>
        <v>0</v>
      </c>
      <c r="L99" s="111"/>
    </row>
    <row r="100" spans="2:12" s="9" customFormat="1" ht="19.899999999999999" customHeight="1">
      <c r="B100" s="111"/>
      <c r="D100" s="112" t="s">
        <v>2599</v>
      </c>
      <c r="E100" s="113"/>
      <c r="F100" s="113"/>
      <c r="G100" s="113"/>
      <c r="H100" s="113"/>
      <c r="I100" s="113"/>
      <c r="J100" s="114">
        <f>J154</f>
        <v>0</v>
      </c>
      <c r="L100" s="111"/>
    </row>
    <row r="101" spans="2:12" s="9" customFormat="1" ht="19.899999999999999" customHeight="1">
      <c r="B101" s="111"/>
      <c r="D101" s="112" t="s">
        <v>1261</v>
      </c>
      <c r="E101" s="113"/>
      <c r="F101" s="113"/>
      <c r="G101" s="113"/>
      <c r="H101" s="113"/>
      <c r="I101" s="113"/>
      <c r="J101" s="114">
        <f>J161</f>
        <v>0</v>
      </c>
      <c r="L101" s="111"/>
    </row>
    <row r="102" spans="2:12" s="9" customFormat="1" ht="19.899999999999999" customHeight="1">
      <c r="B102" s="111"/>
      <c r="D102" s="112" t="s">
        <v>1262</v>
      </c>
      <c r="E102" s="113"/>
      <c r="F102" s="113"/>
      <c r="G102" s="113"/>
      <c r="H102" s="113"/>
      <c r="I102" s="113"/>
      <c r="J102" s="114">
        <f>J168</f>
        <v>0</v>
      </c>
      <c r="L102" s="111"/>
    </row>
    <row r="103" spans="2:12" s="9" customFormat="1" ht="19.899999999999999" customHeight="1">
      <c r="B103" s="111"/>
      <c r="D103" s="112" t="s">
        <v>146</v>
      </c>
      <c r="E103" s="113"/>
      <c r="F103" s="113"/>
      <c r="G103" s="113"/>
      <c r="H103" s="113"/>
      <c r="I103" s="113"/>
      <c r="J103" s="114">
        <f>J207</f>
        <v>0</v>
      </c>
      <c r="L103" s="111"/>
    </row>
    <row r="104" spans="2:12" s="9" customFormat="1" ht="19.899999999999999" customHeight="1">
      <c r="B104" s="111"/>
      <c r="D104" s="112" t="s">
        <v>147</v>
      </c>
      <c r="E104" s="113"/>
      <c r="F104" s="113"/>
      <c r="G104" s="113"/>
      <c r="H104" s="113"/>
      <c r="I104" s="113"/>
      <c r="J104" s="114">
        <f>J217</f>
        <v>0</v>
      </c>
      <c r="L104" s="111"/>
    </row>
    <row r="105" spans="2:12" s="8" customFormat="1" ht="24.95" customHeight="1">
      <c r="B105" s="107"/>
      <c r="D105" s="108" t="s">
        <v>148</v>
      </c>
      <c r="E105" s="109"/>
      <c r="F105" s="109"/>
      <c r="G105" s="109"/>
      <c r="H105" s="109"/>
      <c r="I105" s="109"/>
      <c r="J105" s="110">
        <f>J220</f>
        <v>0</v>
      </c>
      <c r="L105" s="107"/>
    </row>
    <row r="106" spans="2:12" s="9" customFormat="1" ht="19.899999999999999" customHeight="1">
      <c r="B106" s="111"/>
      <c r="D106" s="112" t="s">
        <v>1263</v>
      </c>
      <c r="E106" s="113"/>
      <c r="F106" s="113"/>
      <c r="G106" s="113"/>
      <c r="H106" s="113"/>
      <c r="I106" s="113"/>
      <c r="J106" s="114">
        <f>J221</f>
        <v>0</v>
      </c>
      <c r="L106" s="111"/>
    </row>
    <row r="107" spans="2:12" s="8" customFormat="1" ht="24.95" customHeight="1">
      <c r="B107" s="107"/>
      <c r="D107" s="108" t="s">
        <v>2692</v>
      </c>
      <c r="E107" s="109"/>
      <c r="F107" s="109"/>
      <c r="G107" s="109"/>
      <c r="H107" s="109"/>
      <c r="I107" s="109"/>
      <c r="J107" s="110">
        <f>J226</f>
        <v>0</v>
      </c>
      <c r="L107" s="107"/>
    </row>
    <row r="108" spans="2:12" s="1" customFormat="1" ht="21.75" customHeight="1">
      <c r="B108" s="25"/>
      <c r="L108" s="25"/>
    </row>
    <row r="109" spans="2:12" s="1" customFormat="1" ht="6.95" customHeight="1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3" spans="2:63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5"/>
    </row>
    <row r="114" spans="2:63" s="1" customFormat="1" ht="24.95" customHeight="1">
      <c r="B114" s="25"/>
      <c r="C114" s="17" t="s">
        <v>164</v>
      </c>
      <c r="L114" s="25"/>
    </row>
    <row r="115" spans="2:63" s="1" customFormat="1" ht="6.95" customHeight="1">
      <c r="B115" s="25"/>
      <c r="L115" s="25"/>
    </row>
    <row r="116" spans="2:63" s="1" customFormat="1" ht="12" customHeight="1">
      <c r="B116" s="25"/>
      <c r="C116" s="22" t="s">
        <v>13</v>
      </c>
      <c r="L116" s="25"/>
    </row>
    <row r="117" spans="2:63" s="1" customFormat="1" ht="26.25" customHeight="1">
      <c r="B117" s="25"/>
      <c r="E117" s="219" t="str">
        <f>E7</f>
        <v>SOŠ Hnúšťa, vybudovanie tréningového centra v Rimavskej Sobote-úprava3</v>
      </c>
      <c r="F117" s="220"/>
      <c r="G117" s="220"/>
      <c r="H117" s="220"/>
      <c r="L117" s="25"/>
    </row>
    <row r="118" spans="2:63" s="1" customFormat="1" ht="12" customHeight="1">
      <c r="B118" s="25"/>
      <c r="C118" s="22" t="s">
        <v>133</v>
      </c>
      <c r="L118" s="25"/>
    </row>
    <row r="119" spans="2:63" s="1" customFormat="1" ht="16.5" customHeight="1">
      <c r="B119" s="25"/>
      <c r="E119" s="182" t="str">
        <f>E9</f>
        <v>SO 06 - Dažďová kanalizácia</v>
      </c>
      <c r="F119" s="218"/>
      <c r="G119" s="218"/>
      <c r="H119" s="218"/>
      <c r="L119" s="25"/>
    </row>
    <row r="120" spans="2:63" s="1" customFormat="1" ht="6.95" customHeight="1">
      <c r="B120" s="25"/>
      <c r="L120" s="25"/>
    </row>
    <row r="121" spans="2:63" s="1" customFormat="1" ht="12" customHeight="1">
      <c r="B121" s="25"/>
      <c r="C121" s="22" t="s">
        <v>17</v>
      </c>
      <c r="F121" s="20" t="str">
        <f>F12</f>
        <v>Rimavská Sobota</v>
      </c>
      <c r="I121" s="22" t="s">
        <v>19</v>
      </c>
      <c r="J121" s="48" t="str">
        <f>IF(J12="","",J12)</f>
        <v>14. 11. 2025</v>
      </c>
      <c r="L121" s="25"/>
    </row>
    <row r="122" spans="2:63" s="1" customFormat="1" ht="6.95" customHeight="1">
      <c r="B122" s="25"/>
      <c r="L122" s="25"/>
    </row>
    <row r="123" spans="2:63" s="1" customFormat="1" ht="15.2" customHeight="1">
      <c r="B123" s="25"/>
      <c r="C123" s="22" t="s">
        <v>21</v>
      </c>
      <c r="F123" s="20" t="str">
        <f>E15</f>
        <v xml:space="preserve"> </v>
      </c>
      <c r="I123" s="22" t="s">
        <v>26</v>
      </c>
      <c r="J123" s="23" t="str">
        <f>E21</f>
        <v xml:space="preserve"> </v>
      </c>
      <c r="L123" s="25"/>
    </row>
    <row r="124" spans="2:63" s="1" customFormat="1" ht="15.2" customHeight="1">
      <c r="B124" s="25"/>
      <c r="C124" s="22" t="s">
        <v>25</v>
      </c>
      <c r="F124" s="20" t="str">
        <f>IF(E18="","",E18)</f>
        <v xml:space="preserve"> </v>
      </c>
      <c r="I124" s="22" t="s">
        <v>28</v>
      </c>
      <c r="J124" s="23" t="str">
        <f>E24</f>
        <v xml:space="preserve"> </v>
      </c>
      <c r="L124" s="25"/>
    </row>
    <row r="125" spans="2:63" s="1" customFormat="1" ht="10.35" customHeight="1">
      <c r="B125" s="25"/>
      <c r="L125" s="25"/>
    </row>
    <row r="126" spans="2:63" s="10" customFormat="1" ht="29.25" customHeight="1">
      <c r="B126" s="115"/>
      <c r="C126" s="116" t="s">
        <v>165</v>
      </c>
      <c r="D126" s="117" t="s">
        <v>55</v>
      </c>
      <c r="E126" s="117" t="s">
        <v>51</v>
      </c>
      <c r="F126" s="117" t="s">
        <v>52</v>
      </c>
      <c r="G126" s="117" t="s">
        <v>166</v>
      </c>
      <c r="H126" s="117" t="s">
        <v>167</v>
      </c>
      <c r="I126" s="117" t="s">
        <v>168</v>
      </c>
      <c r="J126" s="118" t="s">
        <v>139</v>
      </c>
      <c r="K126" s="119" t="s">
        <v>169</v>
      </c>
      <c r="L126" s="115"/>
      <c r="M126" s="55" t="s">
        <v>1</v>
      </c>
      <c r="N126" s="56" t="s">
        <v>34</v>
      </c>
      <c r="O126" s="56" t="s">
        <v>170</v>
      </c>
      <c r="P126" s="56" t="s">
        <v>171</v>
      </c>
      <c r="Q126" s="56" t="s">
        <v>172</v>
      </c>
      <c r="R126" s="56" t="s">
        <v>173</v>
      </c>
      <c r="S126" s="56" t="s">
        <v>174</v>
      </c>
      <c r="T126" s="57" t="s">
        <v>175</v>
      </c>
    </row>
    <row r="127" spans="2:63" s="1" customFormat="1" ht="22.9" customHeight="1">
      <c r="B127" s="25"/>
      <c r="C127" s="60" t="s">
        <v>140</v>
      </c>
      <c r="J127" s="120">
        <f>BK127</f>
        <v>0</v>
      </c>
      <c r="L127" s="25"/>
      <c r="M127" s="58"/>
      <c r="N127" s="49"/>
      <c r="O127" s="49"/>
      <c r="P127" s="121">
        <f>P128+P220+P226</f>
        <v>0</v>
      </c>
      <c r="Q127" s="49"/>
      <c r="R127" s="121">
        <f>R128+R220+R226</f>
        <v>0</v>
      </c>
      <c r="S127" s="49"/>
      <c r="T127" s="122">
        <f>T128+T220+T226</f>
        <v>0</v>
      </c>
      <c r="AT127" s="13" t="s">
        <v>69</v>
      </c>
      <c r="AU127" s="13" t="s">
        <v>141</v>
      </c>
      <c r="BK127" s="123">
        <f>BK128+BK220+BK226</f>
        <v>0</v>
      </c>
    </row>
    <row r="128" spans="2:63" s="11" customFormat="1" ht="25.9" customHeight="1">
      <c r="B128" s="124"/>
      <c r="D128" s="125" t="s">
        <v>69</v>
      </c>
      <c r="E128" s="126" t="s">
        <v>176</v>
      </c>
      <c r="F128" s="126" t="s">
        <v>177</v>
      </c>
      <c r="J128" s="127">
        <f>BK128</f>
        <v>0</v>
      </c>
      <c r="L128" s="124"/>
      <c r="M128" s="128"/>
      <c r="P128" s="129">
        <f>P129+P152+P154+P161+P168+P207+P217</f>
        <v>0</v>
      </c>
      <c r="R128" s="129">
        <f>R129+R152+R154+R161+R168+R207+R217</f>
        <v>0</v>
      </c>
      <c r="T128" s="130">
        <f>T129+T152+T154+T161+T168+T207+T217</f>
        <v>0</v>
      </c>
      <c r="AR128" s="125" t="s">
        <v>77</v>
      </c>
      <c r="AT128" s="131" t="s">
        <v>69</v>
      </c>
      <c r="AU128" s="131" t="s">
        <v>70</v>
      </c>
      <c r="AY128" s="125" t="s">
        <v>178</v>
      </c>
      <c r="BK128" s="132">
        <f>BK129+BK152+BK154+BK161+BK168+BK207+BK217</f>
        <v>0</v>
      </c>
    </row>
    <row r="129" spans="2:65" s="11" customFormat="1" ht="22.9" customHeight="1">
      <c r="B129" s="124"/>
      <c r="D129" s="125" t="s">
        <v>69</v>
      </c>
      <c r="E129" s="133" t="s">
        <v>77</v>
      </c>
      <c r="F129" s="133" t="s">
        <v>179</v>
      </c>
      <c r="J129" s="134">
        <f>BK129</f>
        <v>0</v>
      </c>
      <c r="L129" s="124"/>
      <c r="M129" s="128"/>
      <c r="P129" s="129">
        <f>SUM(P130:P151)</f>
        <v>0</v>
      </c>
      <c r="R129" s="129">
        <f>SUM(R130:R151)</f>
        <v>0</v>
      </c>
      <c r="T129" s="130">
        <f>SUM(T130:T151)</f>
        <v>0</v>
      </c>
      <c r="AR129" s="125" t="s">
        <v>77</v>
      </c>
      <c r="AT129" s="131" t="s">
        <v>69</v>
      </c>
      <c r="AU129" s="131" t="s">
        <v>77</v>
      </c>
      <c r="AY129" s="125" t="s">
        <v>178</v>
      </c>
      <c r="BK129" s="132">
        <f>SUM(BK130:BK151)</f>
        <v>0</v>
      </c>
    </row>
    <row r="130" spans="2:65" s="1" customFormat="1" ht="24.2" customHeight="1">
      <c r="B130" s="135"/>
      <c r="C130" s="136" t="s">
        <v>77</v>
      </c>
      <c r="D130" s="136" t="s">
        <v>180</v>
      </c>
      <c r="E130" s="137" t="s">
        <v>2863</v>
      </c>
      <c r="F130" s="138" t="s">
        <v>2864</v>
      </c>
      <c r="G130" s="139" t="s">
        <v>183</v>
      </c>
      <c r="H130" s="140">
        <v>592.27599999999995</v>
      </c>
      <c r="I130" s="141"/>
      <c r="J130" s="141">
        <f t="shared" ref="J130:J151" si="0">ROUND(I130*H130,2)</f>
        <v>0</v>
      </c>
      <c r="K130" s="142"/>
      <c r="L130" s="25"/>
      <c r="M130" s="143" t="s">
        <v>1</v>
      </c>
      <c r="N130" s="144" t="s">
        <v>36</v>
      </c>
      <c r="O130" s="145">
        <v>0</v>
      </c>
      <c r="P130" s="145">
        <f t="shared" ref="P130:P151" si="1">O130*H130</f>
        <v>0</v>
      </c>
      <c r="Q130" s="145">
        <v>0</v>
      </c>
      <c r="R130" s="145">
        <f t="shared" ref="R130:R151" si="2">Q130*H130</f>
        <v>0</v>
      </c>
      <c r="S130" s="145">
        <v>0</v>
      </c>
      <c r="T130" s="146">
        <f t="shared" ref="T130:T151" si="3">S130*H130</f>
        <v>0</v>
      </c>
      <c r="AR130" s="147" t="s">
        <v>184</v>
      </c>
      <c r="AT130" s="147" t="s">
        <v>180</v>
      </c>
      <c r="AU130" s="147" t="s">
        <v>83</v>
      </c>
      <c r="AY130" s="13" t="s">
        <v>178</v>
      </c>
      <c r="BE130" s="148">
        <f t="shared" ref="BE130:BE151" si="4">IF(N130="základná",J130,0)</f>
        <v>0</v>
      </c>
      <c r="BF130" s="148">
        <f t="shared" ref="BF130:BF151" si="5">IF(N130="znížená",J130,0)</f>
        <v>0</v>
      </c>
      <c r="BG130" s="148">
        <f t="shared" ref="BG130:BG151" si="6">IF(N130="zákl. prenesená",J130,0)</f>
        <v>0</v>
      </c>
      <c r="BH130" s="148">
        <f t="shared" ref="BH130:BH151" si="7">IF(N130="zníž. prenesená",J130,0)</f>
        <v>0</v>
      </c>
      <c r="BI130" s="148">
        <f t="shared" ref="BI130:BI151" si="8">IF(N130="nulová",J130,0)</f>
        <v>0</v>
      </c>
      <c r="BJ130" s="13" t="s">
        <v>83</v>
      </c>
      <c r="BK130" s="148">
        <f t="shared" ref="BK130:BK151" si="9">ROUND(I130*H130,2)</f>
        <v>0</v>
      </c>
      <c r="BL130" s="13" t="s">
        <v>184</v>
      </c>
      <c r="BM130" s="147" t="s">
        <v>83</v>
      </c>
    </row>
    <row r="131" spans="2:65" s="1" customFormat="1" ht="24.2" customHeight="1">
      <c r="B131" s="135"/>
      <c r="C131" s="136" t="s">
        <v>83</v>
      </c>
      <c r="D131" s="136" t="s">
        <v>180</v>
      </c>
      <c r="E131" s="137" t="s">
        <v>2865</v>
      </c>
      <c r="F131" s="138" t="s">
        <v>2866</v>
      </c>
      <c r="G131" s="139" t="s">
        <v>183</v>
      </c>
      <c r="H131" s="140">
        <v>177.68299999999999</v>
      </c>
      <c r="I131" s="141"/>
      <c r="J131" s="141">
        <f t="shared" si="0"/>
        <v>0</v>
      </c>
      <c r="K131" s="142"/>
      <c r="L131" s="25"/>
      <c r="M131" s="143" t="s">
        <v>1</v>
      </c>
      <c r="N131" s="144" t="s">
        <v>36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184</v>
      </c>
      <c r="AT131" s="147" t="s">
        <v>180</v>
      </c>
      <c r="AU131" s="147" t="s">
        <v>83</v>
      </c>
      <c r="AY131" s="13" t="s">
        <v>178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83</v>
      </c>
      <c r="BK131" s="148">
        <f t="shared" si="9"/>
        <v>0</v>
      </c>
      <c r="BL131" s="13" t="s">
        <v>184</v>
      </c>
      <c r="BM131" s="147" t="s">
        <v>184</v>
      </c>
    </row>
    <row r="132" spans="2:65" s="1" customFormat="1" ht="16.5" customHeight="1">
      <c r="B132" s="135"/>
      <c r="C132" s="136" t="s">
        <v>189</v>
      </c>
      <c r="D132" s="136" t="s">
        <v>180</v>
      </c>
      <c r="E132" s="137" t="s">
        <v>2701</v>
      </c>
      <c r="F132" s="138" t="s">
        <v>2702</v>
      </c>
      <c r="G132" s="139" t="s">
        <v>183</v>
      </c>
      <c r="H132" s="140">
        <v>19.673999999999999</v>
      </c>
      <c r="I132" s="141"/>
      <c r="J132" s="141">
        <f t="shared" si="0"/>
        <v>0</v>
      </c>
      <c r="K132" s="142"/>
      <c r="L132" s="25"/>
      <c r="M132" s="143" t="s">
        <v>1</v>
      </c>
      <c r="N132" s="144" t="s">
        <v>36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184</v>
      </c>
      <c r="AT132" s="147" t="s">
        <v>180</v>
      </c>
      <c r="AU132" s="147" t="s">
        <v>83</v>
      </c>
      <c r="AY132" s="13" t="s">
        <v>178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83</v>
      </c>
      <c r="BK132" s="148">
        <f t="shared" si="9"/>
        <v>0</v>
      </c>
      <c r="BL132" s="13" t="s">
        <v>184</v>
      </c>
      <c r="BM132" s="147" t="s">
        <v>200</v>
      </c>
    </row>
    <row r="133" spans="2:65" s="1" customFormat="1" ht="24.2" customHeight="1">
      <c r="B133" s="135"/>
      <c r="C133" s="136" t="s">
        <v>184</v>
      </c>
      <c r="D133" s="136" t="s">
        <v>180</v>
      </c>
      <c r="E133" s="137" t="s">
        <v>2703</v>
      </c>
      <c r="F133" s="138" t="s">
        <v>2704</v>
      </c>
      <c r="G133" s="139" t="s">
        <v>183</v>
      </c>
      <c r="H133" s="140">
        <v>5.9020000000000001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184</v>
      </c>
      <c r="AT133" s="147" t="s">
        <v>180</v>
      </c>
      <c r="AU133" s="147" t="s">
        <v>83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184</v>
      </c>
      <c r="BM133" s="147" t="s">
        <v>208</v>
      </c>
    </row>
    <row r="134" spans="2:65" s="1" customFormat="1" ht="24.2" customHeight="1">
      <c r="B134" s="135"/>
      <c r="C134" s="136" t="s">
        <v>196</v>
      </c>
      <c r="D134" s="136" t="s">
        <v>180</v>
      </c>
      <c r="E134" s="137" t="s">
        <v>1265</v>
      </c>
      <c r="F134" s="138" t="s">
        <v>1266</v>
      </c>
      <c r="G134" s="139" t="s">
        <v>183</v>
      </c>
      <c r="H134" s="140">
        <v>234.74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184</v>
      </c>
      <c r="AT134" s="147" t="s">
        <v>180</v>
      </c>
      <c r="AU134" s="147" t="s">
        <v>83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184</v>
      </c>
      <c r="BM134" s="147" t="s">
        <v>218</v>
      </c>
    </row>
    <row r="135" spans="2:65" s="1" customFormat="1" ht="37.9" customHeight="1">
      <c r="B135" s="135"/>
      <c r="C135" s="136" t="s">
        <v>200</v>
      </c>
      <c r="D135" s="136" t="s">
        <v>180</v>
      </c>
      <c r="E135" s="137" t="s">
        <v>197</v>
      </c>
      <c r="F135" s="138" t="s">
        <v>198</v>
      </c>
      <c r="G135" s="139" t="s">
        <v>183</v>
      </c>
      <c r="H135" s="140">
        <v>70.421999999999997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184</v>
      </c>
      <c r="AT135" s="147" t="s">
        <v>180</v>
      </c>
      <c r="AU135" s="147" t="s">
        <v>83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184</v>
      </c>
      <c r="BM135" s="147" t="s">
        <v>226</v>
      </c>
    </row>
    <row r="136" spans="2:65" s="1" customFormat="1" ht="24.2" customHeight="1">
      <c r="B136" s="135"/>
      <c r="C136" s="136" t="s">
        <v>204</v>
      </c>
      <c r="D136" s="136" t="s">
        <v>180</v>
      </c>
      <c r="E136" s="137" t="s">
        <v>2709</v>
      </c>
      <c r="F136" s="138" t="s">
        <v>2710</v>
      </c>
      <c r="G136" s="139" t="s">
        <v>216</v>
      </c>
      <c r="H136" s="140">
        <v>32.241999999999997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36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184</v>
      </c>
      <c r="AT136" s="147" t="s">
        <v>180</v>
      </c>
      <c r="AU136" s="147" t="s">
        <v>83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184</v>
      </c>
      <c r="BM136" s="147" t="s">
        <v>234</v>
      </c>
    </row>
    <row r="137" spans="2:65" s="1" customFormat="1" ht="21.75" customHeight="1">
      <c r="B137" s="135"/>
      <c r="C137" s="136" t="s">
        <v>208</v>
      </c>
      <c r="D137" s="136" t="s">
        <v>180</v>
      </c>
      <c r="E137" s="137" t="s">
        <v>2711</v>
      </c>
      <c r="F137" s="138" t="s">
        <v>2712</v>
      </c>
      <c r="G137" s="139" t="s">
        <v>216</v>
      </c>
      <c r="H137" s="140">
        <v>32.241999999999997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184</v>
      </c>
      <c r="AT137" s="147" t="s">
        <v>180</v>
      </c>
      <c r="AU137" s="147" t="s">
        <v>83</v>
      </c>
      <c r="AY137" s="13" t="s">
        <v>178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83</v>
      </c>
      <c r="BK137" s="148">
        <f t="shared" si="9"/>
        <v>0</v>
      </c>
      <c r="BL137" s="13" t="s">
        <v>184</v>
      </c>
      <c r="BM137" s="147" t="s">
        <v>242</v>
      </c>
    </row>
    <row r="138" spans="2:65" s="1" customFormat="1" ht="24.2" customHeight="1">
      <c r="B138" s="135"/>
      <c r="C138" s="136" t="s">
        <v>213</v>
      </c>
      <c r="D138" s="136" t="s">
        <v>180</v>
      </c>
      <c r="E138" s="137" t="s">
        <v>2713</v>
      </c>
      <c r="F138" s="138" t="s">
        <v>2714</v>
      </c>
      <c r="G138" s="139" t="s">
        <v>183</v>
      </c>
      <c r="H138" s="140">
        <v>19.673999999999999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184</v>
      </c>
      <c r="AT138" s="147" t="s">
        <v>180</v>
      </c>
      <c r="AU138" s="147" t="s">
        <v>83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184</v>
      </c>
      <c r="BM138" s="147" t="s">
        <v>250</v>
      </c>
    </row>
    <row r="139" spans="2:65" s="1" customFormat="1" ht="24.2" customHeight="1">
      <c r="B139" s="135"/>
      <c r="C139" s="136" t="s">
        <v>218</v>
      </c>
      <c r="D139" s="136" t="s">
        <v>180</v>
      </c>
      <c r="E139" s="137" t="s">
        <v>2715</v>
      </c>
      <c r="F139" s="138" t="s">
        <v>2716</v>
      </c>
      <c r="G139" s="139" t="s">
        <v>183</v>
      </c>
      <c r="H139" s="140">
        <v>19.673999999999999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184</v>
      </c>
      <c r="AT139" s="147" t="s">
        <v>180</v>
      </c>
      <c r="AU139" s="147" t="s">
        <v>83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184</v>
      </c>
      <c r="BM139" s="147" t="s">
        <v>259</v>
      </c>
    </row>
    <row r="140" spans="2:65" s="1" customFormat="1" ht="24.2" customHeight="1">
      <c r="B140" s="135"/>
      <c r="C140" s="136" t="s">
        <v>222</v>
      </c>
      <c r="D140" s="136" t="s">
        <v>180</v>
      </c>
      <c r="E140" s="137" t="s">
        <v>1267</v>
      </c>
      <c r="F140" s="138" t="s">
        <v>1268</v>
      </c>
      <c r="G140" s="139" t="s">
        <v>183</v>
      </c>
      <c r="H140" s="140">
        <v>846.69</v>
      </c>
      <c r="I140" s="141"/>
      <c r="J140" s="141">
        <f t="shared" si="0"/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184</v>
      </c>
      <c r="AT140" s="147" t="s">
        <v>180</v>
      </c>
      <c r="AU140" s="147" t="s">
        <v>83</v>
      </c>
      <c r="AY140" s="13" t="s">
        <v>178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83</v>
      </c>
      <c r="BK140" s="148">
        <f t="shared" si="9"/>
        <v>0</v>
      </c>
      <c r="BL140" s="13" t="s">
        <v>184</v>
      </c>
      <c r="BM140" s="147" t="s">
        <v>268</v>
      </c>
    </row>
    <row r="141" spans="2:65" s="1" customFormat="1" ht="37.9" customHeight="1">
      <c r="B141" s="135"/>
      <c r="C141" s="136" t="s">
        <v>226</v>
      </c>
      <c r="D141" s="136" t="s">
        <v>180</v>
      </c>
      <c r="E141" s="137" t="s">
        <v>1269</v>
      </c>
      <c r="F141" s="138" t="s">
        <v>1270</v>
      </c>
      <c r="G141" s="139" t="s">
        <v>183</v>
      </c>
      <c r="H141" s="140">
        <v>453.964</v>
      </c>
      <c r="I141" s="141"/>
      <c r="J141" s="141">
        <f t="shared" si="0"/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184</v>
      </c>
      <c r="AT141" s="147" t="s">
        <v>180</v>
      </c>
      <c r="AU141" s="147" t="s">
        <v>83</v>
      </c>
      <c r="AY141" s="13" t="s">
        <v>178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83</v>
      </c>
      <c r="BK141" s="148">
        <f t="shared" si="9"/>
        <v>0</v>
      </c>
      <c r="BL141" s="13" t="s">
        <v>184</v>
      </c>
      <c r="BM141" s="147" t="s">
        <v>275</v>
      </c>
    </row>
    <row r="142" spans="2:65" s="1" customFormat="1" ht="44.25" customHeight="1">
      <c r="B142" s="135"/>
      <c r="C142" s="136" t="s">
        <v>230</v>
      </c>
      <c r="D142" s="136" t="s">
        <v>180</v>
      </c>
      <c r="E142" s="137" t="s">
        <v>1271</v>
      </c>
      <c r="F142" s="138" t="s">
        <v>1272</v>
      </c>
      <c r="G142" s="139" t="s">
        <v>183</v>
      </c>
      <c r="H142" s="140">
        <v>3177.748</v>
      </c>
      <c r="I142" s="141"/>
      <c r="J142" s="141">
        <f t="shared" si="0"/>
        <v>0</v>
      </c>
      <c r="K142" s="142"/>
      <c r="L142" s="25"/>
      <c r="M142" s="143" t="s">
        <v>1</v>
      </c>
      <c r="N142" s="144" t="s">
        <v>36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184</v>
      </c>
      <c r="AT142" s="147" t="s">
        <v>180</v>
      </c>
      <c r="AU142" s="147" t="s">
        <v>83</v>
      </c>
      <c r="AY142" s="13" t="s">
        <v>178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83</v>
      </c>
      <c r="BK142" s="148">
        <f t="shared" si="9"/>
        <v>0</v>
      </c>
      <c r="BL142" s="13" t="s">
        <v>184</v>
      </c>
      <c r="BM142" s="147" t="s">
        <v>283</v>
      </c>
    </row>
    <row r="143" spans="2:65" s="1" customFormat="1" ht="24.2" customHeight="1">
      <c r="B143" s="135"/>
      <c r="C143" s="136" t="s">
        <v>234</v>
      </c>
      <c r="D143" s="136" t="s">
        <v>180</v>
      </c>
      <c r="E143" s="137" t="s">
        <v>1273</v>
      </c>
      <c r="F143" s="138" t="s">
        <v>1274</v>
      </c>
      <c r="G143" s="139" t="s">
        <v>183</v>
      </c>
      <c r="H143" s="140">
        <v>453.964</v>
      </c>
      <c r="I143" s="141"/>
      <c r="J143" s="141">
        <f t="shared" si="0"/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184</v>
      </c>
      <c r="AT143" s="147" t="s">
        <v>180</v>
      </c>
      <c r="AU143" s="147" t="s">
        <v>83</v>
      </c>
      <c r="AY143" s="13" t="s">
        <v>178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83</v>
      </c>
      <c r="BK143" s="148">
        <f t="shared" si="9"/>
        <v>0</v>
      </c>
      <c r="BL143" s="13" t="s">
        <v>184</v>
      </c>
      <c r="BM143" s="147" t="s">
        <v>293</v>
      </c>
    </row>
    <row r="144" spans="2:65" s="1" customFormat="1" ht="21.75" customHeight="1">
      <c r="B144" s="135"/>
      <c r="C144" s="136" t="s">
        <v>238</v>
      </c>
      <c r="D144" s="136" t="s">
        <v>180</v>
      </c>
      <c r="E144" s="137" t="s">
        <v>1275</v>
      </c>
      <c r="F144" s="138" t="s">
        <v>1276</v>
      </c>
      <c r="G144" s="139" t="s">
        <v>183</v>
      </c>
      <c r="H144" s="140">
        <v>453.964</v>
      </c>
      <c r="I144" s="141"/>
      <c r="J144" s="141">
        <f t="shared" si="0"/>
        <v>0</v>
      </c>
      <c r="K144" s="142"/>
      <c r="L144" s="25"/>
      <c r="M144" s="143" t="s">
        <v>1</v>
      </c>
      <c r="N144" s="144" t="s">
        <v>36</v>
      </c>
      <c r="O144" s="145">
        <v>0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184</v>
      </c>
      <c r="AT144" s="147" t="s">
        <v>180</v>
      </c>
      <c r="AU144" s="147" t="s">
        <v>83</v>
      </c>
      <c r="AY144" s="13" t="s">
        <v>178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83</v>
      </c>
      <c r="BK144" s="148">
        <f t="shared" si="9"/>
        <v>0</v>
      </c>
      <c r="BL144" s="13" t="s">
        <v>184</v>
      </c>
      <c r="BM144" s="147" t="s">
        <v>301</v>
      </c>
    </row>
    <row r="145" spans="2:65" s="1" customFormat="1" ht="24.2" customHeight="1">
      <c r="B145" s="135"/>
      <c r="C145" s="136" t="s">
        <v>242</v>
      </c>
      <c r="D145" s="136" t="s">
        <v>180</v>
      </c>
      <c r="E145" s="137" t="s">
        <v>1277</v>
      </c>
      <c r="F145" s="138" t="s">
        <v>1278</v>
      </c>
      <c r="G145" s="139" t="s">
        <v>257</v>
      </c>
      <c r="H145" s="140">
        <v>857.99199999999996</v>
      </c>
      <c r="I145" s="141"/>
      <c r="J145" s="141">
        <f t="shared" si="0"/>
        <v>0</v>
      </c>
      <c r="K145" s="142"/>
      <c r="L145" s="25"/>
      <c r="M145" s="143" t="s">
        <v>1</v>
      </c>
      <c r="N145" s="144" t="s">
        <v>36</v>
      </c>
      <c r="O145" s="145">
        <v>0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184</v>
      </c>
      <c r="AT145" s="147" t="s">
        <v>180</v>
      </c>
      <c r="AU145" s="147" t="s">
        <v>83</v>
      </c>
      <c r="AY145" s="13" t="s">
        <v>178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83</v>
      </c>
      <c r="BK145" s="148">
        <f t="shared" si="9"/>
        <v>0</v>
      </c>
      <c r="BL145" s="13" t="s">
        <v>184</v>
      </c>
      <c r="BM145" s="147" t="s">
        <v>309</v>
      </c>
    </row>
    <row r="146" spans="2:65" s="1" customFormat="1" ht="33" customHeight="1">
      <c r="B146" s="135"/>
      <c r="C146" s="136" t="s">
        <v>246</v>
      </c>
      <c r="D146" s="136" t="s">
        <v>180</v>
      </c>
      <c r="E146" s="137" t="s">
        <v>1279</v>
      </c>
      <c r="F146" s="138" t="s">
        <v>1280</v>
      </c>
      <c r="G146" s="139" t="s">
        <v>183</v>
      </c>
      <c r="H146" s="140">
        <v>523.63400000000001</v>
      </c>
      <c r="I146" s="141"/>
      <c r="J146" s="141">
        <f t="shared" si="0"/>
        <v>0</v>
      </c>
      <c r="K146" s="142"/>
      <c r="L146" s="25"/>
      <c r="M146" s="143" t="s">
        <v>1</v>
      </c>
      <c r="N146" s="144" t="s">
        <v>36</v>
      </c>
      <c r="O146" s="145">
        <v>0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184</v>
      </c>
      <c r="AT146" s="147" t="s">
        <v>180</v>
      </c>
      <c r="AU146" s="147" t="s">
        <v>83</v>
      </c>
      <c r="AY146" s="13" t="s">
        <v>178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83</v>
      </c>
      <c r="BK146" s="148">
        <f t="shared" si="9"/>
        <v>0</v>
      </c>
      <c r="BL146" s="13" t="s">
        <v>184</v>
      </c>
      <c r="BM146" s="147" t="s">
        <v>317</v>
      </c>
    </row>
    <row r="147" spans="2:65" s="1" customFormat="1" ht="16.5" customHeight="1">
      <c r="B147" s="135"/>
      <c r="C147" s="149" t="s">
        <v>250</v>
      </c>
      <c r="D147" s="149" t="s">
        <v>318</v>
      </c>
      <c r="E147" s="150" t="s">
        <v>2867</v>
      </c>
      <c r="F147" s="151" t="s">
        <v>2868</v>
      </c>
      <c r="G147" s="152" t="s">
        <v>257</v>
      </c>
      <c r="H147" s="153">
        <v>247.41800000000001</v>
      </c>
      <c r="I147" s="154"/>
      <c r="J147" s="154">
        <f t="shared" si="0"/>
        <v>0</v>
      </c>
      <c r="K147" s="155"/>
      <c r="L147" s="156"/>
      <c r="M147" s="157" t="s">
        <v>1</v>
      </c>
      <c r="N147" s="158" t="s">
        <v>36</v>
      </c>
      <c r="O147" s="145">
        <v>0</v>
      </c>
      <c r="P147" s="145">
        <f t="shared" si="1"/>
        <v>0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208</v>
      </c>
      <c r="AT147" s="147" t="s">
        <v>318</v>
      </c>
      <c r="AU147" s="147" t="s">
        <v>83</v>
      </c>
      <c r="AY147" s="13" t="s">
        <v>178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83</v>
      </c>
      <c r="BK147" s="148">
        <f t="shared" si="9"/>
        <v>0</v>
      </c>
      <c r="BL147" s="13" t="s">
        <v>184</v>
      </c>
      <c r="BM147" s="147" t="s">
        <v>326</v>
      </c>
    </row>
    <row r="148" spans="2:65" s="1" customFormat="1" ht="24.2" customHeight="1">
      <c r="B148" s="135"/>
      <c r="C148" s="136" t="s">
        <v>254</v>
      </c>
      <c r="D148" s="136" t="s">
        <v>180</v>
      </c>
      <c r="E148" s="137" t="s">
        <v>1281</v>
      </c>
      <c r="F148" s="138" t="s">
        <v>1282</v>
      </c>
      <c r="G148" s="139" t="s">
        <v>183</v>
      </c>
      <c r="H148" s="140">
        <v>79.724999999999994</v>
      </c>
      <c r="I148" s="141"/>
      <c r="J148" s="141">
        <f t="shared" si="0"/>
        <v>0</v>
      </c>
      <c r="K148" s="142"/>
      <c r="L148" s="25"/>
      <c r="M148" s="143" t="s">
        <v>1</v>
      </c>
      <c r="N148" s="144" t="s">
        <v>36</v>
      </c>
      <c r="O148" s="145">
        <v>0</v>
      </c>
      <c r="P148" s="145">
        <f t="shared" si="1"/>
        <v>0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184</v>
      </c>
      <c r="AT148" s="147" t="s">
        <v>180</v>
      </c>
      <c r="AU148" s="147" t="s">
        <v>83</v>
      </c>
      <c r="AY148" s="13" t="s">
        <v>178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83</v>
      </c>
      <c r="BK148" s="148">
        <f t="shared" si="9"/>
        <v>0</v>
      </c>
      <c r="BL148" s="13" t="s">
        <v>184</v>
      </c>
      <c r="BM148" s="147" t="s">
        <v>335</v>
      </c>
    </row>
    <row r="149" spans="2:65" s="1" customFormat="1" ht="16.5" customHeight="1">
      <c r="B149" s="135"/>
      <c r="C149" s="149" t="s">
        <v>259</v>
      </c>
      <c r="D149" s="149" t="s">
        <v>318</v>
      </c>
      <c r="E149" s="150" t="s">
        <v>2721</v>
      </c>
      <c r="F149" s="151" t="s">
        <v>2722</v>
      </c>
      <c r="G149" s="152" t="s">
        <v>257</v>
      </c>
      <c r="H149" s="153">
        <v>150.68</v>
      </c>
      <c r="I149" s="154"/>
      <c r="J149" s="154">
        <f t="shared" si="0"/>
        <v>0</v>
      </c>
      <c r="K149" s="155"/>
      <c r="L149" s="156"/>
      <c r="M149" s="157" t="s">
        <v>1</v>
      </c>
      <c r="N149" s="158" t="s">
        <v>36</v>
      </c>
      <c r="O149" s="145">
        <v>0</v>
      </c>
      <c r="P149" s="145">
        <f t="shared" si="1"/>
        <v>0</v>
      </c>
      <c r="Q149" s="145">
        <v>0</v>
      </c>
      <c r="R149" s="145">
        <f t="shared" si="2"/>
        <v>0</v>
      </c>
      <c r="S149" s="145">
        <v>0</v>
      </c>
      <c r="T149" s="146">
        <f t="shared" si="3"/>
        <v>0</v>
      </c>
      <c r="AR149" s="147" t="s">
        <v>208</v>
      </c>
      <c r="AT149" s="147" t="s">
        <v>318</v>
      </c>
      <c r="AU149" s="147" t="s">
        <v>83</v>
      </c>
      <c r="AY149" s="13" t="s">
        <v>178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3" t="s">
        <v>83</v>
      </c>
      <c r="BK149" s="148">
        <f t="shared" si="9"/>
        <v>0</v>
      </c>
      <c r="BL149" s="13" t="s">
        <v>184</v>
      </c>
      <c r="BM149" s="147" t="s">
        <v>344</v>
      </c>
    </row>
    <row r="150" spans="2:65" s="1" customFormat="1" ht="24.2" customHeight="1">
      <c r="B150" s="135"/>
      <c r="C150" s="136" t="s">
        <v>264</v>
      </c>
      <c r="D150" s="136" t="s">
        <v>180</v>
      </c>
      <c r="E150" s="137" t="s">
        <v>2869</v>
      </c>
      <c r="F150" s="138" t="s">
        <v>2870</v>
      </c>
      <c r="G150" s="139" t="s">
        <v>183</v>
      </c>
      <c r="H150" s="140">
        <v>134.75200000000001</v>
      </c>
      <c r="I150" s="141"/>
      <c r="J150" s="141">
        <f t="shared" si="0"/>
        <v>0</v>
      </c>
      <c r="K150" s="142"/>
      <c r="L150" s="25"/>
      <c r="M150" s="143" t="s">
        <v>1</v>
      </c>
      <c r="N150" s="144" t="s">
        <v>36</v>
      </c>
      <c r="O150" s="145">
        <v>0</v>
      </c>
      <c r="P150" s="145">
        <f t="shared" si="1"/>
        <v>0</v>
      </c>
      <c r="Q150" s="145">
        <v>0</v>
      </c>
      <c r="R150" s="145">
        <f t="shared" si="2"/>
        <v>0</v>
      </c>
      <c r="S150" s="145">
        <v>0</v>
      </c>
      <c r="T150" s="146">
        <f t="shared" si="3"/>
        <v>0</v>
      </c>
      <c r="AR150" s="147" t="s">
        <v>184</v>
      </c>
      <c r="AT150" s="147" t="s">
        <v>180</v>
      </c>
      <c r="AU150" s="147" t="s">
        <v>83</v>
      </c>
      <c r="AY150" s="13" t="s">
        <v>178</v>
      </c>
      <c r="BE150" s="148">
        <f t="shared" si="4"/>
        <v>0</v>
      </c>
      <c r="BF150" s="148">
        <f t="shared" si="5"/>
        <v>0</v>
      </c>
      <c r="BG150" s="148">
        <f t="shared" si="6"/>
        <v>0</v>
      </c>
      <c r="BH150" s="148">
        <f t="shared" si="7"/>
        <v>0</v>
      </c>
      <c r="BI150" s="148">
        <f t="shared" si="8"/>
        <v>0</v>
      </c>
      <c r="BJ150" s="13" t="s">
        <v>83</v>
      </c>
      <c r="BK150" s="148">
        <f t="shared" si="9"/>
        <v>0</v>
      </c>
      <c r="BL150" s="13" t="s">
        <v>184</v>
      </c>
      <c r="BM150" s="147" t="s">
        <v>358</v>
      </c>
    </row>
    <row r="151" spans="2:65" s="1" customFormat="1" ht="16.5" customHeight="1">
      <c r="B151" s="135"/>
      <c r="C151" s="149" t="s">
        <v>268</v>
      </c>
      <c r="D151" s="149" t="s">
        <v>318</v>
      </c>
      <c r="E151" s="150" t="s">
        <v>2871</v>
      </c>
      <c r="F151" s="151" t="s">
        <v>2872</v>
      </c>
      <c r="G151" s="152" t="s">
        <v>257</v>
      </c>
      <c r="H151" s="153">
        <v>254.68100000000001</v>
      </c>
      <c r="I151" s="154"/>
      <c r="J151" s="154">
        <f t="shared" si="0"/>
        <v>0</v>
      </c>
      <c r="K151" s="155"/>
      <c r="L151" s="156"/>
      <c r="M151" s="157" t="s">
        <v>1</v>
      </c>
      <c r="N151" s="158" t="s">
        <v>36</v>
      </c>
      <c r="O151" s="145">
        <v>0</v>
      </c>
      <c r="P151" s="145">
        <f t="shared" si="1"/>
        <v>0</v>
      </c>
      <c r="Q151" s="145">
        <v>0</v>
      </c>
      <c r="R151" s="145">
        <f t="shared" si="2"/>
        <v>0</v>
      </c>
      <c r="S151" s="145">
        <v>0</v>
      </c>
      <c r="T151" s="146">
        <f t="shared" si="3"/>
        <v>0</v>
      </c>
      <c r="AR151" s="147" t="s">
        <v>208</v>
      </c>
      <c r="AT151" s="147" t="s">
        <v>318</v>
      </c>
      <c r="AU151" s="147" t="s">
        <v>83</v>
      </c>
      <c r="AY151" s="13" t="s">
        <v>178</v>
      </c>
      <c r="BE151" s="148">
        <f t="shared" si="4"/>
        <v>0</v>
      </c>
      <c r="BF151" s="148">
        <f t="shared" si="5"/>
        <v>0</v>
      </c>
      <c r="BG151" s="148">
        <f t="shared" si="6"/>
        <v>0</v>
      </c>
      <c r="BH151" s="148">
        <f t="shared" si="7"/>
        <v>0</v>
      </c>
      <c r="BI151" s="148">
        <f t="shared" si="8"/>
        <v>0</v>
      </c>
      <c r="BJ151" s="13" t="s">
        <v>83</v>
      </c>
      <c r="BK151" s="148">
        <f t="shared" si="9"/>
        <v>0</v>
      </c>
      <c r="BL151" s="13" t="s">
        <v>184</v>
      </c>
      <c r="BM151" s="147" t="s">
        <v>366</v>
      </c>
    </row>
    <row r="152" spans="2:65" s="11" customFormat="1" ht="22.9" customHeight="1">
      <c r="B152" s="124"/>
      <c r="D152" s="125" t="s">
        <v>69</v>
      </c>
      <c r="E152" s="133" t="s">
        <v>83</v>
      </c>
      <c r="F152" s="133" t="s">
        <v>212</v>
      </c>
      <c r="J152" s="134">
        <f>BK152</f>
        <v>0</v>
      </c>
      <c r="L152" s="124"/>
      <c r="M152" s="128"/>
      <c r="P152" s="129">
        <f>P153</f>
        <v>0</v>
      </c>
      <c r="R152" s="129">
        <f>R153</f>
        <v>0</v>
      </c>
      <c r="T152" s="130">
        <f>T153</f>
        <v>0</v>
      </c>
      <c r="AR152" s="125" t="s">
        <v>77</v>
      </c>
      <c r="AT152" s="131" t="s">
        <v>69</v>
      </c>
      <c r="AU152" s="131" t="s">
        <v>77</v>
      </c>
      <c r="AY152" s="125" t="s">
        <v>178</v>
      </c>
      <c r="BK152" s="132">
        <f>BK153</f>
        <v>0</v>
      </c>
    </row>
    <row r="153" spans="2:65" s="1" customFormat="1" ht="16.5" customHeight="1">
      <c r="B153" s="135"/>
      <c r="C153" s="136" t="s">
        <v>7</v>
      </c>
      <c r="D153" s="136" t="s">
        <v>180</v>
      </c>
      <c r="E153" s="137" t="s">
        <v>2729</v>
      </c>
      <c r="F153" s="138" t="s">
        <v>2730</v>
      </c>
      <c r="G153" s="139" t="s">
        <v>329</v>
      </c>
      <c r="H153" s="140">
        <v>187</v>
      </c>
      <c r="I153" s="141"/>
      <c r="J153" s="141">
        <f>ROUND(I153*H153,2)</f>
        <v>0</v>
      </c>
      <c r="K153" s="142"/>
      <c r="L153" s="25"/>
      <c r="M153" s="143" t="s">
        <v>1</v>
      </c>
      <c r="N153" s="144" t="s">
        <v>36</v>
      </c>
      <c r="O153" s="145">
        <v>0</v>
      </c>
      <c r="P153" s="145">
        <f>O153*H153</f>
        <v>0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184</v>
      </c>
      <c r="AT153" s="147" t="s">
        <v>180</v>
      </c>
      <c r="AU153" s="147" t="s">
        <v>83</v>
      </c>
      <c r="AY153" s="13" t="s">
        <v>178</v>
      </c>
      <c r="BE153" s="148">
        <f>IF(N153="základná",J153,0)</f>
        <v>0</v>
      </c>
      <c r="BF153" s="148">
        <f>IF(N153="znížená",J153,0)</f>
        <v>0</v>
      </c>
      <c r="BG153" s="148">
        <f>IF(N153="zákl. prenesená",J153,0)</f>
        <v>0</v>
      </c>
      <c r="BH153" s="148">
        <f>IF(N153="zníž. prenesená",J153,0)</f>
        <v>0</v>
      </c>
      <c r="BI153" s="148">
        <f>IF(N153="nulová",J153,0)</f>
        <v>0</v>
      </c>
      <c r="BJ153" s="13" t="s">
        <v>83</v>
      </c>
      <c r="BK153" s="148">
        <f>ROUND(I153*H153,2)</f>
        <v>0</v>
      </c>
      <c r="BL153" s="13" t="s">
        <v>184</v>
      </c>
      <c r="BM153" s="147" t="s">
        <v>374</v>
      </c>
    </row>
    <row r="154" spans="2:65" s="11" customFormat="1" ht="22.9" customHeight="1">
      <c r="B154" s="124"/>
      <c r="D154" s="125" t="s">
        <v>69</v>
      </c>
      <c r="E154" s="133" t="s">
        <v>189</v>
      </c>
      <c r="F154" s="133" t="s">
        <v>2616</v>
      </c>
      <c r="J154" s="134">
        <f>BK154</f>
        <v>0</v>
      </c>
      <c r="L154" s="124"/>
      <c r="M154" s="128"/>
      <c r="P154" s="129">
        <f>SUM(P155:P160)</f>
        <v>0</v>
      </c>
      <c r="R154" s="129">
        <f>SUM(R155:R160)</f>
        <v>0</v>
      </c>
      <c r="T154" s="130">
        <f>SUM(T155:T160)</f>
        <v>0</v>
      </c>
      <c r="AR154" s="125" t="s">
        <v>77</v>
      </c>
      <c r="AT154" s="131" t="s">
        <v>69</v>
      </c>
      <c r="AU154" s="131" t="s">
        <v>77</v>
      </c>
      <c r="AY154" s="125" t="s">
        <v>178</v>
      </c>
      <c r="BK154" s="132">
        <f>SUM(BK155:BK160)</f>
        <v>0</v>
      </c>
    </row>
    <row r="155" spans="2:65" s="1" customFormat="1" ht="37.9" customHeight="1">
      <c r="B155" s="135"/>
      <c r="C155" s="136" t="s">
        <v>275</v>
      </c>
      <c r="D155" s="136" t="s">
        <v>180</v>
      </c>
      <c r="E155" s="137" t="s">
        <v>2873</v>
      </c>
      <c r="F155" s="138" t="s">
        <v>2874</v>
      </c>
      <c r="G155" s="139" t="s">
        <v>290</v>
      </c>
      <c r="H155" s="140">
        <v>1</v>
      </c>
      <c r="I155" s="141"/>
      <c r="J155" s="141">
        <f t="shared" ref="J155:J160" si="10">ROUND(I155*H155,2)</f>
        <v>0</v>
      </c>
      <c r="K155" s="142"/>
      <c r="L155" s="25"/>
      <c r="M155" s="143" t="s">
        <v>1</v>
      </c>
      <c r="N155" s="144" t="s">
        <v>36</v>
      </c>
      <c r="O155" s="145">
        <v>0</v>
      </c>
      <c r="P155" s="145">
        <f t="shared" ref="P155:P160" si="11">O155*H155</f>
        <v>0</v>
      </c>
      <c r="Q155" s="145">
        <v>0</v>
      </c>
      <c r="R155" s="145">
        <f t="shared" ref="R155:R160" si="12">Q155*H155</f>
        <v>0</v>
      </c>
      <c r="S155" s="145">
        <v>0</v>
      </c>
      <c r="T155" s="146">
        <f t="shared" ref="T155:T160" si="13">S155*H155</f>
        <v>0</v>
      </c>
      <c r="AR155" s="147" t="s">
        <v>184</v>
      </c>
      <c r="AT155" s="147" t="s">
        <v>180</v>
      </c>
      <c r="AU155" s="147" t="s">
        <v>83</v>
      </c>
      <c r="AY155" s="13" t="s">
        <v>178</v>
      </c>
      <c r="BE155" s="148">
        <f t="shared" ref="BE155:BE160" si="14">IF(N155="základná",J155,0)</f>
        <v>0</v>
      </c>
      <c r="BF155" s="148">
        <f t="shared" ref="BF155:BF160" si="15">IF(N155="znížená",J155,0)</f>
        <v>0</v>
      </c>
      <c r="BG155" s="148">
        <f t="shared" ref="BG155:BG160" si="16">IF(N155="zákl. prenesená",J155,0)</f>
        <v>0</v>
      </c>
      <c r="BH155" s="148">
        <f t="shared" ref="BH155:BH160" si="17">IF(N155="zníž. prenesená",J155,0)</f>
        <v>0</v>
      </c>
      <c r="BI155" s="148">
        <f t="shared" ref="BI155:BI160" si="18">IF(N155="nulová",J155,0)</f>
        <v>0</v>
      </c>
      <c r="BJ155" s="13" t="s">
        <v>83</v>
      </c>
      <c r="BK155" s="148">
        <f t="shared" ref="BK155:BK160" si="19">ROUND(I155*H155,2)</f>
        <v>0</v>
      </c>
      <c r="BL155" s="13" t="s">
        <v>184</v>
      </c>
      <c r="BM155" s="147" t="s">
        <v>385</v>
      </c>
    </row>
    <row r="156" spans="2:65" s="1" customFormat="1" ht="24.2" customHeight="1">
      <c r="B156" s="135"/>
      <c r="C156" s="149" t="s">
        <v>279</v>
      </c>
      <c r="D156" s="149" t="s">
        <v>318</v>
      </c>
      <c r="E156" s="150" t="s">
        <v>2875</v>
      </c>
      <c r="F156" s="151" t="s">
        <v>2876</v>
      </c>
      <c r="G156" s="152" t="s">
        <v>290</v>
      </c>
      <c r="H156" s="153">
        <v>1</v>
      </c>
      <c r="I156" s="154"/>
      <c r="J156" s="154">
        <f t="shared" si="10"/>
        <v>0</v>
      </c>
      <c r="K156" s="155"/>
      <c r="L156" s="156"/>
      <c r="M156" s="157" t="s">
        <v>1</v>
      </c>
      <c r="N156" s="158" t="s">
        <v>36</v>
      </c>
      <c r="O156" s="145">
        <v>0</v>
      </c>
      <c r="P156" s="145">
        <f t="shared" si="11"/>
        <v>0</v>
      </c>
      <c r="Q156" s="145">
        <v>0</v>
      </c>
      <c r="R156" s="145">
        <f t="shared" si="12"/>
        <v>0</v>
      </c>
      <c r="S156" s="145">
        <v>0</v>
      </c>
      <c r="T156" s="146">
        <f t="shared" si="13"/>
        <v>0</v>
      </c>
      <c r="AR156" s="147" t="s">
        <v>208</v>
      </c>
      <c r="AT156" s="147" t="s">
        <v>318</v>
      </c>
      <c r="AU156" s="147" t="s">
        <v>83</v>
      </c>
      <c r="AY156" s="13" t="s">
        <v>178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83</v>
      </c>
      <c r="BK156" s="148">
        <f t="shared" si="19"/>
        <v>0</v>
      </c>
      <c r="BL156" s="13" t="s">
        <v>184</v>
      </c>
      <c r="BM156" s="147" t="s">
        <v>393</v>
      </c>
    </row>
    <row r="157" spans="2:65" s="1" customFormat="1" ht="24.2" customHeight="1">
      <c r="B157" s="135"/>
      <c r="C157" s="136" t="s">
        <v>283</v>
      </c>
      <c r="D157" s="136" t="s">
        <v>180</v>
      </c>
      <c r="E157" s="137" t="s">
        <v>2877</v>
      </c>
      <c r="F157" s="138" t="s">
        <v>2878</v>
      </c>
      <c r="G157" s="139" t="s">
        <v>290</v>
      </c>
      <c r="H157" s="140">
        <v>1</v>
      </c>
      <c r="I157" s="141"/>
      <c r="J157" s="141">
        <f t="shared" si="10"/>
        <v>0</v>
      </c>
      <c r="K157" s="142"/>
      <c r="L157" s="25"/>
      <c r="M157" s="143" t="s">
        <v>1</v>
      </c>
      <c r="N157" s="144" t="s">
        <v>36</v>
      </c>
      <c r="O157" s="145">
        <v>0</v>
      </c>
      <c r="P157" s="145">
        <f t="shared" si="11"/>
        <v>0</v>
      </c>
      <c r="Q157" s="145">
        <v>0</v>
      </c>
      <c r="R157" s="145">
        <f t="shared" si="12"/>
        <v>0</v>
      </c>
      <c r="S157" s="145">
        <v>0</v>
      </c>
      <c r="T157" s="146">
        <f t="shared" si="13"/>
        <v>0</v>
      </c>
      <c r="AR157" s="147" t="s">
        <v>184</v>
      </c>
      <c r="AT157" s="147" t="s">
        <v>180</v>
      </c>
      <c r="AU157" s="147" t="s">
        <v>83</v>
      </c>
      <c r="AY157" s="13" t="s">
        <v>178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3" t="s">
        <v>83</v>
      </c>
      <c r="BK157" s="148">
        <f t="shared" si="19"/>
        <v>0</v>
      </c>
      <c r="BL157" s="13" t="s">
        <v>184</v>
      </c>
      <c r="BM157" s="147" t="s">
        <v>401</v>
      </c>
    </row>
    <row r="158" spans="2:65" s="1" customFormat="1" ht="16.5" customHeight="1">
      <c r="B158" s="135"/>
      <c r="C158" s="149" t="s">
        <v>287</v>
      </c>
      <c r="D158" s="149" t="s">
        <v>318</v>
      </c>
      <c r="E158" s="150" t="s">
        <v>2879</v>
      </c>
      <c r="F158" s="151" t="s">
        <v>2880</v>
      </c>
      <c r="G158" s="152" t="s">
        <v>290</v>
      </c>
      <c r="H158" s="153">
        <v>1</v>
      </c>
      <c r="I158" s="154"/>
      <c r="J158" s="154">
        <f t="shared" si="10"/>
        <v>0</v>
      </c>
      <c r="K158" s="155"/>
      <c r="L158" s="156"/>
      <c r="M158" s="157" t="s">
        <v>1</v>
      </c>
      <c r="N158" s="158" t="s">
        <v>36</v>
      </c>
      <c r="O158" s="145">
        <v>0</v>
      </c>
      <c r="P158" s="145">
        <f t="shared" si="11"/>
        <v>0</v>
      </c>
      <c r="Q158" s="145">
        <v>0</v>
      </c>
      <c r="R158" s="145">
        <f t="shared" si="12"/>
        <v>0</v>
      </c>
      <c r="S158" s="145">
        <v>0</v>
      </c>
      <c r="T158" s="146">
        <f t="shared" si="13"/>
        <v>0</v>
      </c>
      <c r="AR158" s="147" t="s">
        <v>208</v>
      </c>
      <c r="AT158" s="147" t="s">
        <v>318</v>
      </c>
      <c r="AU158" s="147" t="s">
        <v>83</v>
      </c>
      <c r="AY158" s="13" t="s">
        <v>178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3" t="s">
        <v>83</v>
      </c>
      <c r="BK158" s="148">
        <f t="shared" si="19"/>
        <v>0</v>
      </c>
      <c r="BL158" s="13" t="s">
        <v>184</v>
      </c>
      <c r="BM158" s="147" t="s">
        <v>409</v>
      </c>
    </row>
    <row r="159" spans="2:65" s="1" customFormat="1" ht="24.2" customHeight="1">
      <c r="B159" s="135"/>
      <c r="C159" s="136" t="s">
        <v>293</v>
      </c>
      <c r="D159" s="136" t="s">
        <v>180</v>
      </c>
      <c r="E159" s="137" t="s">
        <v>2881</v>
      </c>
      <c r="F159" s="138" t="s">
        <v>2882</v>
      </c>
      <c r="G159" s="139" t="s">
        <v>290</v>
      </c>
      <c r="H159" s="140">
        <v>1</v>
      </c>
      <c r="I159" s="141"/>
      <c r="J159" s="141">
        <f t="shared" si="10"/>
        <v>0</v>
      </c>
      <c r="K159" s="142"/>
      <c r="L159" s="25"/>
      <c r="M159" s="143" t="s">
        <v>1</v>
      </c>
      <c r="N159" s="144" t="s">
        <v>36</v>
      </c>
      <c r="O159" s="145">
        <v>0</v>
      </c>
      <c r="P159" s="145">
        <f t="shared" si="11"/>
        <v>0</v>
      </c>
      <c r="Q159" s="145">
        <v>0</v>
      </c>
      <c r="R159" s="145">
        <f t="shared" si="12"/>
        <v>0</v>
      </c>
      <c r="S159" s="145">
        <v>0</v>
      </c>
      <c r="T159" s="146">
        <f t="shared" si="13"/>
        <v>0</v>
      </c>
      <c r="AR159" s="147" t="s">
        <v>184</v>
      </c>
      <c r="AT159" s="147" t="s">
        <v>180</v>
      </c>
      <c r="AU159" s="147" t="s">
        <v>83</v>
      </c>
      <c r="AY159" s="13" t="s">
        <v>178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3" t="s">
        <v>83</v>
      </c>
      <c r="BK159" s="148">
        <f t="shared" si="19"/>
        <v>0</v>
      </c>
      <c r="BL159" s="13" t="s">
        <v>184</v>
      </c>
      <c r="BM159" s="147" t="s">
        <v>417</v>
      </c>
    </row>
    <row r="160" spans="2:65" s="1" customFormat="1" ht="24.2" customHeight="1">
      <c r="B160" s="135"/>
      <c r="C160" s="149" t="s">
        <v>297</v>
      </c>
      <c r="D160" s="149" t="s">
        <v>318</v>
      </c>
      <c r="E160" s="150" t="s">
        <v>2883</v>
      </c>
      <c r="F160" s="151" t="s">
        <v>2884</v>
      </c>
      <c r="G160" s="152" t="s">
        <v>290</v>
      </c>
      <c r="H160" s="153">
        <v>1</v>
      </c>
      <c r="I160" s="154"/>
      <c r="J160" s="154">
        <f t="shared" si="10"/>
        <v>0</v>
      </c>
      <c r="K160" s="155"/>
      <c r="L160" s="156"/>
      <c r="M160" s="157" t="s">
        <v>1</v>
      </c>
      <c r="N160" s="158" t="s">
        <v>36</v>
      </c>
      <c r="O160" s="145">
        <v>0</v>
      </c>
      <c r="P160" s="145">
        <f t="shared" si="11"/>
        <v>0</v>
      </c>
      <c r="Q160" s="145">
        <v>0</v>
      </c>
      <c r="R160" s="145">
        <f t="shared" si="12"/>
        <v>0</v>
      </c>
      <c r="S160" s="145">
        <v>0</v>
      </c>
      <c r="T160" s="146">
        <f t="shared" si="13"/>
        <v>0</v>
      </c>
      <c r="AR160" s="147" t="s">
        <v>208</v>
      </c>
      <c r="AT160" s="147" t="s">
        <v>318</v>
      </c>
      <c r="AU160" s="147" t="s">
        <v>83</v>
      </c>
      <c r="AY160" s="13" t="s">
        <v>178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3" t="s">
        <v>83</v>
      </c>
      <c r="BK160" s="148">
        <f t="shared" si="19"/>
        <v>0</v>
      </c>
      <c r="BL160" s="13" t="s">
        <v>184</v>
      </c>
      <c r="BM160" s="147" t="s">
        <v>425</v>
      </c>
    </row>
    <row r="161" spans="2:65" s="11" customFormat="1" ht="22.9" customHeight="1">
      <c r="B161" s="124"/>
      <c r="D161" s="125" t="s">
        <v>69</v>
      </c>
      <c r="E161" s="133" t="s">
        <v>184</v>
      </c>
      <c r="F161" s="133" t="s">
        <v>1285</v>
      </c>
      <c r="J161" s="134">
        <f>BK161</f>
        <v>0</v>
      </c>
      <c r="L161" s="124"/>
      <c r="M161" s="128"/>
      <c r="P161" s="129">
        <f>SUM(P162:P167)</f>
        <v>0</v>
      </c>
      <c r="R161" s="129">
        <f>SUM(R162:R167)</f>
        <v>0</v>
      </c>
      <c r="T161" s="130">
        <f>SUM(T162:T167)</f>
        <v>0</v>
      </c>
      <c r="AR161" s="125" t="s">
        <v>77</v>
      </c>
      <c r="AT161" s="131" t="s">
        <v>69</v>
      </c>
      <c r="AU161" s="131" t="s">
        <v>77</v>
      </c>
      <c r="AY161" s="125" t="s">
        <v>178</v>
      </c>
      <c r="BK161" s="132">
        <f>SUM(BK162:BK167)</f>
        <v>0</v>
      </c>
    </row>
    <row r="162" spans="2:65" s="1" customFormat="1" ht="24.2" customHeight="1">
      <c r="B162" s="135"/>
      <c r="C162" s="136" t="s">
        <v>301</v>
      </c>
      <c r="D162" s="136" t="s">
        <v>180</v>
      </c>
      <c r="E162" s="137" t="s">
        <v>2731</v>
      </c>
      <c r="F162" s="138" t="s">
        <v>2732</v>
      </c>
      <c r="G162" s="139" t="s">
        <v>183</v>
      </c>
      <c r="H162" s="140">
        <v>1.9470000000000001</v>
      </c>
      <c r="I162" s="141"/>
      <c r="J162" s="141">
        <f t="shared" ref="J162:J167" si="20">ROUND(I162*H162,2)</f>
        <v>0</v>
      </c>
      <c r="K162" s="142"/>
      <c r="L162" s="25"/>
      <c r="M162" s="143" t="s">
        <v>1</v>
      </c>
      <c r="N162" s="144" t="s">
        <v>36</v>
      </c>
      <c r="O162" s="145">
        <v>0</v>
      </c>
      <c r="P162" s="145">
        <f t="shared" ref="P162:P167" si="21">O162*H162</f>
        <v>0</v>
      </c>
      <c r="Q162" s="145">
        <v>0</v>
      </c>
      <c r="R162" s="145">
        <f t="shared" ref="R162:R167" si="22">Q162*H162</f>
        <v>0</v>
      </c>
      <c r="S162" s="145">
        <v>0</v>
      </c>
      <c r="T162" s="146">
        <f t="shared" ref="T162:T167" si="23">S162*H162</f>
        <v>0</v>
      </c>
      <c r="AR162" s="147" t="s">
        <v>184</v>
      </c>
      <c r="AT162" s="147" t="s">
        <v>180</v>
      </c>
      <c r="AU162" s="147" t="s">
        <v>83</v>
      </c>
      <c r="AY162" s="13" t="s">
        <v>178</v>
      </c>
      <c r="BE162" s="148">
        <f t="shared" ref="BE162:BE167" si="24">IF(N162="základná",J162,0)</f>
        <v>0</v>
      </c>
      <c r="BF162" s="148">
        <f t="shared" ref="BF162:BF167" si="25">IF(N162="znížená",J162,0)</f>
        <v>0</v>
      </c>
      <c r="BG162" s="148">
        <f t="shared" ref="BG162:BG167" si="26">IF(N162="zákl. prenesená",J162,0)</f>
        <v>0</v>
      </c>
      <c r="BH162" s="148">
        <f t="shared" ref="BH162:BH167" si="27">IF(N162="zníž. prenesená",J162,0)</f>
        <v>0</v>
      </c>
      <c r="BI162" s="148">
        <f t="shared" ref="BI162:BI167" si="28">IF(N162="nulová",J162,0)</f>
        <v>0</v>
      </c>
      <c r="BJ162" s="13" t="s">
        <v>83</v>
      </c>
      <c r="BK162" s="148">
        <f t="shared" ref="BK162:BK167" si="29">ROUND(I162*H162,2)</f>
        <v>0</v>
      </c>
      <c r="BL162" s="13" t="s">
        <v>184</v>
      </c>
      <c r="BM162" s="147" t="s">
        <v>433</v>
      </c>
    </row>
    <row r="163" spans="2:65" s="1" customFormat="1" ht="37.9" customHeight="1">
      <c r="B163" s="135"/>
      <c r="C163" s="136" t="s">
        <v>305</v>
      </c>
      <c r="D163" s="136" t="s">
        <v>180</v>
      </c>
      <c r="E163" s="137" t="s">
        <v>2733</v>
      </c>
      <c r="F163" s="138" t="s">
        <v>2734</v>
      </c>
      <c r="G163" s="139" t="s">
        <v>183</v>
      </c>
      <c r="H163" s="140">
        <v>6.2E-2</v>
      </c>
      <c r="I163" s="141"/>
      <c r="J163" s="141">
        <f t="shared" si="20"/>
        <v>0</v>
      </c>
      <c r="K163" s="142"/>
      <c r="L163" s="25"/>
      <c r="M163" s="143" t="s">
        <v>1</v>
      </c>
      <c r="N163" s="144" t="s">
        <v>36</v>
      </c>
      <c r="O163" s="145">
        <v>0</v>
      </c>
      <c r="P163" s="145">
        <f t="shared" si="21"/>
        <v>0</v>
      </c>
      <c r="Q163" s="145">
        <v>0</v>
      </c>
      <c r="R163" s="145">
        <f t="shared" si="22"/>
        <v>0</v>
      </c>
      <c r="S163" s="145">
        <v>0</v>
      </c>
      <c r="T163" s="146">
        <f t="shared" si="23"/>
        <v>0</v>
      </c>
      <c r="AR163" s="147" t="s">
        <v>184</v>
      </c>
      <c r="AT163" s="147" t="s">
        <v>180</v>
      </c>
      <c r="AU163" s="147" t="s">
        <v>83</v>
      </c>
      <c r="AY163" s="13" t="s">
        <v>178</v>
      </c>
      <c r="BE163" s="148">
        <f t="shared" si="24"/>
        <v>0</v>
      </c>
      <c r="BF163" s="148">
        <f t="shared" si="25"/>
        <v>0</v>
      </c>
      <c r="BG163" s="148">
        <f t="shared" si="26"/>
        <v>0</v>
      </c>
      <c r="BH163" s="148">
        <f t="shared" si="27"/>
        <v>0</v>
      </c>
      <c r="BI163" s="148">
        <f t="shared" si="28"/>
        <v>0</v>
      </c>
      <c r="BJ163" s="13" t="s">
        <v>83</v>
      </c>
      <c r="BK163" s="148">
        <f t="shared" si="29"/>
        <v>0</v>
      </c>
      <c r="BL163" s="13" t="s">
        <v>184</v>
      </c>
      <c r="BM163" s="147" t="s">
        <v>441</v>
      </c>
    </row>
    <row r="164" spans="2:65" s="1" customFormat="1" ht="33" customHeight="1">
      <c r="B164" s="135"/>
      <c r="C164" s="136" t="s">
        <v>309</v>
      </c>
      <c r="D164" s="136" t="s">
        <v>180</v>
      </c>
      <c r="E164" s="137" t="s">
        <v>1286</v>
      </c>
      <c r="F164" s="138" t="s">
        <v>1287</v>
      </c>
      <c r="G164" s="139" t="s">
        <v>183</v>
      </c>
      <c r="H164" s="140">
        <v>25.725000000000001</v>
      </c>
      <c r="I164" s="141"/>
      <c r="J164" s="141">
        <f t="shared" si="20"/>
        <v>0</v>
      </c>
      <c r="K164" s="142"/>
      <c r="L164" s="25"/>
      <c r="M164" s="143" t="s">
        <v>1</v>
      </c>
      <c r="N164" s="144" t="s">
        <v>36</v>
      </c>
      <c r="O164" s="145">
        <v>0</v>
      </c>
      <c r="P164" s="145">
        <f t="shared" si="21"/>
        <v>0</v>
      </c>
      <c r="Q164" s="145">
        <v>0</v>
      </c>
      <c r="R164" s="145">
        <f t="shared" si="22"/>
        <v>0</v>
      </c>
      <c r="S164" s="145">
        <v>0</v>
      </c>
      <c r="T164" s="146">
        <f t="shared" si="23"/>
        <v>0</v>
      </c>
      <c r="AR164" s="147" t="s">
        <v>184</v>
      </c>
      <c r="AT164" s="147" t="s">
        <v>180</v>
      </c>
      <c r="AU164" s="147" t="s">
        <v>83</v>
      </c>
      <c r="AY164" s="13" t="s">
        <v>178</v>
      </c>
      <c r="BE164" s="148">
        <f t="shared" si="24"/>
        <v>0</v>
      </c>
      <c r="BF164" s="148">
        <f t="shared" si="25"/>
        <v>0</v>
      </c>
      <c r="BG164" s="148">
        <f t="shared" si="26"/>
        <v>0</v>
      </c>
      <c r="BH164" s="148">
        <f t="shared" si="27"/>
        <v>0</v>
      </c>
      <c r="BI164" s="148">
        <f t="shared" si="28"/>
        <v>0</v>
      </c>
      <c r="BJ164" s="13" t="s">
        <v>83</v>
      </c>
      <c r="BK164" s="148">
        <f t="shared" si="29"/>
        <v>0</v>
      </c>
      <c r="BL164" s="13" t="s">
        <v>184</v>
      </c>
      <c r="BM164" s="147" t="s">
        <v>449</v>
      </c>
    </row>
    <row r="165" spans="2:65" s="1" customFormat="1" ht="24.2" customHeight="1">
      <c r="B165" s="135"/>
      <c r="C165" s="136" t="s">
        <v>313</v>
      </c>
      <c r="D165" s="136" t="s">
        <v>180</v>
      </c>
      <c r="E165" s="137" t="s">
        <v>2735</v>
      </c>
      <c r="F165" s="138" t="s">
        <v>2736</v>
      </c>
      <c r="G165" s="139" t="s">
        <v>183</v>
      </c>
      <c r="H165" s="140">
        <v>1.5329999999999999</v>
      </c>
      <c r="I165" s="141"/>
      <c r="J165" s="141">
        <f t="shared" si="20"/>
        <v>0</v>
      </c>
      <c r="K165" s="142"/>
      <c r="L165" s="25"/>
      <c r="M165" s="143" t="s">
        <v>1</v>
      </c>
      <c r="N165" s="144" t="s">
        <v>36</v>
      </c>
      <c r="O165" s="145">
        <v>0</v>
      </c>
      <c r="P165" s="145">
        <f t="shared" si="21"/>
        <v>0</v>
      </c>
      <c r="Q165" s="145">
        <v>0</v>
      </c>
      <c r="R165" s="145">
        <f t="shared" si="22"/>
        <v>0</v>
      </c>
      <c r="S165" s="145">
        <v>0</v>
      </c>
      <c r="T165" s="146">
        <f t="shared" si="23"/>
        <v>0</v>
      </c>
      <c r="AR165" s="147" t="s">
        <v>184</v>
      </c>
      <c r="AT165" s="147" t="s">
        <v>180</v>
      </c>
      <c r="AU165" s="147" t="s">
        <v>83</v>
      </c>
      <c r="AY165" s="13" t="s">
        <v>178</v>
      </c>
      <c r="BE165" s="148">
        <f t="shared" si="24"/>
        <v>0</v>
      </c>
      <c r="BF165" s="148">
        <f t="shared" si="25"/>
        <v>0</v>
      </c>
      <c r="BG165" s="148">
        <f t="shared" si="26"/>
        <v>0</v>
      </c>
      <c r="BH165" s="148">
        <f t="shared" si="27"/>
        <v>0</v>
      </c>
      <c r="BI165" s="148">
        <f t="shared" si="28"/>
        <v>0</v>
      </c>
      <c r="BJ165" s="13" t="s">
        <v>83</v>
      </c>
      <c r="BK165" s="148">
        <f t="shared" si="29"/>
        <v>0</v>
      </c>
      <c r="BL165" s="13" t="s">
        <v>184</v>
      </c>
      <c r="BM165" s="147" t="s">
        <v>457</v>
      </c>
    </row>
    <row r="166" spans="2:65" s="1" customFormat="1" ht="33" customHeight="1">
      <c r="B166" s="135"/>
      <c r="C166" s="136" t="s">
        <v>317</v>
      </c>
      <c r="D166" s="136" t="s">
        <v>180</v>
      </c>
      <c r="E166" s="137" t="s">
        <v>2737</v>
      </c>
      <c r="F166" s="138" t="s">
        <v>2738</v>
      </c>
      <c r="G166" s="139" t="s">
        <v>216</v>
      </c>
      <c r="H166" s="140">
        <v>2.61</v>
      </c>
      <c r="I166" s="141"/>
      <c r="J166" s="141">
        <f t="shared" si="20"/>
        <v>0</v>
      </c>
      <c r="K166" s="142"/>
      <c r="L166" s="25"/>
      <c r="M166" s="143" t="s">
        <v>1</v>
      </c>
      <c r="N166" s="144" t="s">
        <v>36</v>
      </c>
      <c r="O166" s="145">
        <v>0</v>
      </c>
      <c r="P166" s="145">
        <f t="shared" si="21"/>
        <v>0</v>
      </c>
      <c r="Q166" s="145">
        <v>0</v>
      </c>
      <c r="R166" s="145">
        <f t="shared" si="22"/>
        <v>0</v>
      </c>
      <c r="S166" s="145">
        <v>0</v>
      </c>
      <c r="T166" s="146">
        <f t="shared" si="23"/>
        <v>0</v>
      </c>
      <c r="AR166" s="147" t="s">
        <v>184</v>
      </c>
      <c r="AT166" s="147" t="s">
        <v>180</v>
      </c>
      <c r="AU166" s="147" t="s">
        <v>83</v>
      </c>
      <c r="AY166" s="13" t="s">
        <v>178</v>
      </c>
      <c r="BE166" s="148">
        <f t="shared" si="24"/>
        <v>0</v>
      </c>
      <c r="BF166" s="148">
        <f t="shared" si="25"/>
        <v>0</v>
      </c>
      <c r="BG166" s="148">
        <f t="shared" si="26"/>
        <v>0</v>
      </c>
      <c r="BH166" s="148">
        <f t="shared" si="27"/>
        <v>0</v>
      </c>
      <c r="BI166" s="148">
        <f t="shared" si="28"/>
        <v>0</v>
      </c>
      <c r="BJ166" s="13" t="s">
        <v>83</v>
      </c>
      <c r="BK166" s="148">
        <f t="shared" si="29"/>
        <v>0</v>
      </c>
      <c r="BL166" s="13" t="s">
        <v>184</v>
      </c>
      <c r="BM166" s="147" t="s">
        <v>465</v>
      </c>
    </row>
    <row r="167" spans="2:65" s="1" customFormat="1" ht="37.9" customHeight="1">
      <c r="B167" s="135"/>
      <c r="C167" s="136" t="s">
        <v>322</v>
      </c>
      <c r="D167" s="136" t="s">
        <v>180</v>
      </c>
      <c r="E167" s="137" t="s">
        <v>2823</v>
      </c>
      <c r="F167" s="138" t="s">
        <v>2824</v>
      </c>
      <c r="G167" s="139" t="s">
        <v>257</v>
      </c>
      <c r="H167" s="140">
        <v>3.1E-2</v>
      </c>
      <c r="I167" s="141"/>
      <c r="J167" s="141">
        <f t="shared" si="20"/>
        <v>0</v>
      </c>
      <c r="K167" s="142"/>
      <c r="L167" s="25"/>
      <c r="M167" s="143" t="s">
        <v>1</v>
      </c>
      <c r="N167" s="144" t="s">
        <v>36</v>
      </c>
      <c r="O167" s="145">
        <v>0</v>
      </c>
      <c r="P167" s="145">
        <f t="shared" si="21"/>
        <v>0</v>
      </c>
      <c r="Q167" s="145">
        <v>0</v>
      </c>
      <c r="R167" s="145">
        <f t="shared" si="22"/>
        <v>0</v>
      </c>
      <c r="S167" s="145">
        <v>0</v>
      </c>
      <c r="T167" s="146">
        <f t="shared" si="23"/>
        <v>0</v>
      </c>
      <c r="AR167" s="147" t="s">
        <v>184</v>
      </c>
      <c r="AT167" s="147" t="s">
        <v>180</v>
      </c>
      <c r="AU167" s="147" t="s">
        <v>83</v>
      </c>
      <c r="AY167" s="13" t="s">
        <v>178</v>
      </c>
      <c r="BE167" s="148">
        <f t="shared" si="24"/>
        <v>0</v>
      </c>
      <c r="BF167" s="148">
        <f t="shared" si="25"/>
        <v>0</v>
      </c>
      <c r="BG167" s="148">
        <f t="shared" si="26"/>
        <v>0</v>
      </c>
      <c r="BH167" s="148">
        <f t="shared" si="27"/>
        <v>0</v>
      </c>
      <c r="BI167" s="148">
        <f t="shared" si="28"/>
        <v>0</v>
      </c>
      <c r="BJ167" s="13" t="s">
        <v>83</v>
      </c>
      <c r="BK167" s="148">
        <f t="shared" si="29"/>
        <v>0</v>
      </c>
      <c r="BL167" s="13" t="s">
        <v>184</v>
      </c>
      <c r="BM167" s="147" t="s">
        <v>473</v>
      </c>
    </row>
    <row r="168" spans="2:65" s="11" customFormat="1" ht="22.9" customHeight="1">
      <c r="B168" s="124"/>
      <c r="D168" s="125" t="s">
        <v>69</v>
      </c>
      <c r="E168" s="133" t="s">
        <v>208</v>
      </c>
      <c r="F168" s="133" t="s">
        <v>1288</v>
      </c>
      <c r="J168" s="134">
        <f>BK168</f>
        <v>0</v>
      </c>
      <c r="L168" s="124"/>
      <c r="M168" s="128"/>
      <c r="P168" s="129">
        <f>SUM(P169:P206)</f>
        <v>0</v>
      </c>
      <c r="R168" s="129">
        <f>SUM(R169:R206)</f>
        <v>0</v>
      </c>
      <c r="T168" s="130">
        <f>SUM(T169:T206)</f>
        <v>0</v>
      </c>
      <c r="AR168" s="125" t="s">
        <v>77</v>
      </c>
      <c r="AT168" s="131" t="s">
        <v>69</v>
      </c>
      <c r="AU168" s="131" t="s">
        <v>77</v>
      </c>
      <c r="AY168" s="125" t="s">
        <v>178</v>
      </c>
      <c r="BK168" s="132">
        <f>SUM(BK169:BK206)</f>
        <v>0</v>
      </c>
    </row>
    <row r="169" spans="2:65" s="1" customFormat="1" ht="24.2" customHeight="1">
      <c r="B169" s="135"/>
      <c r="C169" s="136" t="s">
        <v>326</v>
      </c>
      <c r="D169" s="136" t="s">
        <v>180</v>
      </c>
      <c r="E169" s="137" t="s">
        <v>1291</v>
      </c>
      <c r="F169" s="138" t="s">
        <v>1292</v>
      </c>
      <c r="G169" s="139" t="s">
        <v>329</v>
      </c>
      <c r="H169" s="140">
        <v>20</v>
      </c>
      <c r="I169" s="141"/>
      <c r="J169" s="141">
        <f t="shared" ref="J169:J206" si="30">ROUND(I169*H169,2)</f>
        <v>0</v>
      </c>
      <c r="K169" s="142"/>
      <c r="L169" s="25"/>
      <c r="M169" s="143" t="s">
        <v>1</v>
      </c>
      <c r="N169" s="144" t="s">
        <v>36</v>
      </c>
      <c r="O169" s="145">
        <v>0</v>
      </c>
      <c r="P169" s="145">
        <f t="shared" ref="P169:P206" si="31">O169*H169</f>
        <v>0</v>
      </c>
      <c r="Q169" s="145">
        <v>0</v>
      </c>
      <c r="R169" s="145">
        <f t="shared" ref="R169:R206" si="32">Q169*H169</f>
        <v>0</v>
      </c>
      <c r="S169" s="145">
        <v>0</v>
      </c>
      <c r="T169" s="146">
        <f t="shared" ref="T169:T206" si="33">S169*H169</f>
        <v>0</v>
      </c>
      <c r="AR169" s="147" t="s">
        <v>184</v>
      </c>
      <c r="AT169" s="147" t="s">
        <v>180</v>
      </c>
      <c r="AU169" s="147" t="s">
        <v>83</v>
      </c>
      <c r="AY169" s="13" t="s">
        <v>178</v>
      </c>
      <c r="BE169" s="148">
        <f t="shared" ref="BE169:BE206" si="34">IF(N169="základná",J169,0)</f>
        <v>0</v>
      </c>
      <c r="BF169" s="148">
        <f t="shared" ref="BF169:BF206" si="35">IF(N169="znížená",J169,0)</f>
        <v>0</v>
      </c>
      <c r="BG169" s="148">
        <f t="shared" ref="BG169:BG206" si="36">IF(N169="zákl. prenesená",J169,0)</f>
        <v>0</v>
      </c>
      <c r="BH169" s="148">
        <f t="shared" ref="BH169:BH206" si="37">IF(N169="zníž. prenesená",J169,0)</f>
        <v>0</v>
      </c>
      <c r="BI169" s="148">
        <f t="shared" ref="BI169:BI206" si="38">IF(N169="nulová",J169,0)</f>
        <v>0</v>
      </c>
      <c r="BJ169" s="13" t="s">
        <v>83</v>
      </c>
      <c r="BK169" s="148">
        <f t="shared" ref="BK169:BK206" si="39">ROUND(I169*H169,2)</f>
        <v>0</v>
      </c>
      <c r="BL169" s="13" t="s">
        <v>184</v>
      </c>
      <c r="BM169" s="147" t="s">
        <v>481</v>
      </c>
    </row>
    <row r="170" spans="2:65" s="1" customFormat="1" ht="24.2" customHeight="1">
      <c r="B170" s="135"/>
      <c r="C170" s="136" t="s">
        <v>331</v>
      </c>
      <c r="D170" s="136" t="s">
        <v>180</v>
      </c>
      <c r="E170" s="137" t="s">
        <v>1293</v>
      </c>
      <c r="F170" s="138" t="s">
        <v>1294</v>
      </c>
      <c r="G170" s="139" t="s">
        <v>329</v>
      </c>
      <c r="H170" s="140">
        <v>115</v>
      </c>
      <c r="I170" s="141"/>
      <c r="J170" s="141">
        <f t="shared" si="30"/>
        <v>0</v>
      </c>
      <c r="K170" s="142"/>
      <c r="L170" s="25"/>
      <c r="M170" s="143" t="s">
        <v>1</v>
      </c>
      <c r="N170" s="144" t="s">
        <v>36</v>
      </c>
      <c r="O170" s="145">
        <v>0</v>
      </c>
      <c r="P170" s="145">
        <f t="shared" si="31"/>
        <v>0</v>
      </c>
      <c r="Q170" s="145">
        <v>0</v>
      </c>
      <c r="R170" s="145">
        <f t="shared" si="32"/>
        <v>0</v>
      </c>
      <c r="S170" s="145">
        <v>0</v>
      </c>
      <c r="T170" s="146">
        <f t="shared" si="33"/>
        <v>0</v>
      </c>
      <c r="AR170" s="147" t="s">
        <v>184</v>
      </c>
      <c r="AT170" s="147" t="s">
        <v>180</v>
      </c>
      <c r="AU170" s="147" t="s">
        <v>83</v>
      </c>
      <c r="AY170" s="13" t="s">
        <v>178</v>
      </c>
      <c r="BE170" s="148">
        <f t="shared" si="34"/>
        <v>0</v>
      </c>
      <c r="BF170" s="148">
        <f t="shared" si="35"/>
        <v>0</v>
      </c>
      <c r="BG170" s="148">
        <f t="shared" si="36"/>
        <v>0</v>
      </c>
      <c r="BH170" s="148">
        <f t="shared" si="37"/>
        <v>0</v>
      </c>
      <c r="BI170" s="148">
        <f t="shared" si="38"/>
        <v>0</v>
      </c>
      <c r="BJ170" s="13" t="s">
        <v>83</v>
      </c>
      <c r="BK170" s="148">
        <f t="shared" si="39"/>
        <v>0</v>
      </c>
      <c r="BL170" s="13" t="s">
        <v>184</v>
      </c>
      <c r="BM170" s="147" t="s">
        <v>487</v>
      </c>
    </row>
    <row r="171" spans="2:65" s="1" customFormat="1" ht="24.2" customHeight="1">
      <c r="B171" s="135"/>
      <c r="C171" s="136" t="s">
        <v>335</v>
      </c>
      <c r="D171" s="136" t="s">
        <v>180</v>
      </c>
      <c r="E171" s="137" t="s">
        <v>1295</v>
      </c>
      <c r="F171" s="138" t="s">
        <v>1296</v>
      </c>
      <c r="G171" s="139" t="s">
        <v>329</v>
      </c>
      <c r="H171" s="140">
        <v>37</v>
      </c>
      <c r="I171" s="141"/>
      <c r="J171" s="141">
        <f t="shared" si="30"/>
        <v>0</v>
      </c>
      <c r="K171" s="142"/>
      <c r="L171" s="25"/>
      <c r="M171" s="143" t="s">
        <v>1</v>
      </c>
      <c r="N171" s="144" t="s">
        <v>36</v>
      </c>
      <c r="O171" s="145">
        <v>0</v>
      </c>
      <c r="P171" s="145">
        <f t="shared" si="31"/>
        <v>0</v>
      </c>
      <c r="Q171" s="145">
        <v>0</v>
      </c>
      <c r="R171" s="145">
        <f t="shared" si="32"/>
        <v>0</v>
      </c>
      <c r="S171" s="145">
        <v>0</v>
      </c>
      <c r="T171" s="146">
        <f t="shared" si="33"/>
        <v>0</v>
      </c>
      <c r="AR171" s="147" t="s">
        <v>184</v>
      </c>
      <c r="AT171" s="147" t="s">
        <v>180</v>
      </c>
      <c r="AU171" s="147" t="s">
        <v>83</v>
      </c>
      <c r="AY171" s="13" t="s">
        <v>178</v>
      </c>
      <c r="BE171" s="148">
        <f t="shared" si="34"/>
        <v>0</v>
      </c>
      <c r="BF171" s="148">
        <f t="shared" si="35"/>
        <v>0</v>
      </c>
      <c r="BG171" s="148">
        <f t="shared" si="36"/>
        <v>0</v>
      </c>
      <c r="BH171" s="148">
        <f t="shared" si="37"/>
        <v>0</v>
      </c>
      <c r="BI171" s="148">
        <f t="shared" si="38"/>
        <v>0</v>
      </c>
      <c r="BJ171" s="13" t="s">
        <v>83</v>
      </c>
      <c r="BK171" s="148">
        <f t="shared" si="39"/>
        <v>0</v>
      </c>
      <c r="BL171" s="13" t="s">
        <v>184</v>
      </c>
      <c r="BM171" s="147" t="s">
        <v>497</v>
      </c>
    </row>
    <row r="172" spans="2:65" s="1" customFormat="1" ht="24.2" customHeight="1">
      <c r="B172" s="135"/>
      <c r="C172" s="136" t="s">
        <v>340</v>
      </c>
      <c r="D172" s="136" t="s">
        <v>180</v>
      </c>
      <c r="E172" s="137" t="s">
        <v>2885</v>
      </c>
      <c r="F172" s="138" t="s">
        <v>2886</v>
      </c>
      <c r="G172" s="139" t="s">
        <v>329</v>
      </c>
      <c r="H172" s="140">
        <v>15</v>
      </c>
      <c r="I172" s="141"/>
      <c r="J172" s="141">
        <f t="shared" si="30"/>
        <v>0</v>
      </c>
      <c r="K172" s="142"/>
      <c r="L172" s="25"/>
      <c r="M172" s="143" t="s">
        <v>1</v>
      </c>
      <c r="N172" s="144" t="s">
        <v>36</v>
      </c>
      <c r="O172" s="145">
        <v>0</v>
      </c>
      <c r="P172" s="145">
        <f t="shared" si="31"/>
        <v>0</v>
      </c>
      <c r="Q172" s="145">
        <v>0</v>
      </c>
      <c r="R172" s="145">
        <f t="shared" si="32"/>
        <v>0</v>
      </c>
      <c r="S172" s="145">
        <v>0</v>
      </c>
      <c r="T172" s="146">
        <f t="shared" si="33"/>
        <v>0</v>
      </c>
      <c r="AR172" s="147" t="s">
        <v>184</v>
      </c>
      <c r="AT172" s="147" t="s">
        <v>180</v>
      </c>
      <c r="AU172" s="147" t="s">
        <v>83</v>
      </c>
      <c r="AY172" s="13" t="s">
        <v>178</v>
      </c>
      <c r="BE172" s="148">
        <f t="shared" si="34"/>
        <v>0</v>
      </c>
      <c r="BF172" s="148">
        <f t="shared" si="35"/>
        <v>0</v>
      </c>
      <c r="BG172" s="148">
        <f t="shared" si="36"/>
        <v>0</v>
      </c>
      <c r="BH172" s="148">
        <f t="shared" si="37"/>
        <v>0</v>
      </c>
      <c r="BI172" s="148">
        <f t="shared" si="38"/>
        <v>0</v>
      </c>
      <c r="BJ172" s="13" t="s">
        <v>83</v>
      </c>
      <c r="BK172" s="148">
        <f t="shared" si="39"/>
        <v>0</v>
      </c>
      <c r="BL172" s="13" t="s">
        <v>184</v>
      </c>
      <c r="BM172" s="147" t="s">
        <v>505</v>
      </c>
    </row>
    <row r="173" spans="2:65" s="1" customFormat="1" ht="16.5" customHeight="1">
      <c r="B173" s="135"/>
      <c r="C173" s="136" t="s">
        <v>344</v>
      </c>
      <c r="D173" s="136" t="s">
        <v>180</v>
      </c>
      <c r="E173" s="137" t="s">
        <v>1301</v>
      </c>
      <c r="F173" s="138" t="s">
        <v>1302</v>
      </c>
      <c r="G173" s="139" t="s">
        <v>329</v>
      </c>
      <c r="H173" s="140">
        <v>135</v>
      </c>
      <c r="I173" s="141"/>
      <c r="J173" s="141">
        <f t="shared" si="30"/>
        <v>0</v>
      </c>
      <c r="K173" s="142"/>
      <c r="L173" s="25"/>
      <c r="M173" s="143" t="s">
        <v>1</v>
      </c>
      <c r="N173" s="144" t="s">
        <v>36</v>
      </c>
      <c r="O173" s="145">
        <v>0</v>
      </c>
      <c r="P173" s="145">
        <f t="shared" si="31"/>
        <v>0</v>
      </c>
      <c r="Q173" s="145">
        <v>0</v>
      </c>
      <c r="R173" s="145">
        <f t="shared" si="32"/>
        <v>0</v>
      </c>
      <c r="S173" s="145">
        <v>0</v>
      </c>
      <c r="T173" s="146">
        <f t="shared" si="33"/>
        <v>0</v>
      </c>
      <c r="AR173" s="147" t="s">
        <v>184</v>
      </c>
      <c r="AT173" s="147" t="s">
        <v>180</v>
      </c>
      <c r="AU173" s="147" t="s">
        <v>83</v>
      </c>
      <c r="AY173" s="13" t="s">
        <v>178</v>
      </c>
      <c r="BE173" s="148">
        <f t="shared" si="34"/>
        <v>0</v>
      </c>
      <c r="BF173" s="148">
        <f t="shared" si="35"/>
        <v>0</v>
      </c>
      <c r="BG173" s="148">
        <f t="shared" si="36"/>
        <v>0</v>
      </c>
      <c r="BH173" s="148">
        <f t="shared" si="37"/>
        <v>0</v>
      </c>
      <c r="BI173" s="148">
        <f t="shared" si="38"/>
        <v>0</v>
      </c>
      <c r="BJ173" s="13" t="s">
        <v>83</v>
      </c>
      <c r="BK173" s="148">
        <f t="shared" si="39"/>
        <v>0</v>
      </c>
      <c r="BL173" s="13" t="s">
        <v>184</v>
      </c>
      <c r="BM173" s="147" t="s">
        <v>513</v>
      </c>
    </row>
    <row r="174" spans="2:65" s="1" customFormat="1" ht="16.5" customHeight="1">
      <c r="B174" s="135"/>
      <c r="C174" s="136" t="s">
        <v>350</v>
      </c>
      <c r="D174" s="136" t="s">
        <v>180</v>
      </c>
      <c r="E174" s="137" t="s">
        <v>1303</v>
      </c>
      <c r="F174" s="138" t="s">
        <v>1304</v>
      </c>
      <c r="G174" s="139" t="s">
        <v>329</v>
      </c>
      <c r="H174" s="140">
        <v>37</v>
      </c>
      <c r="I174" s="141"/>
      <c r="J174" s="141">
        <f t="shared" si="30"/>
        <v>0</v>
      </c>
      <c r="K174" s="142"/>
      <c r="L174" s="25"/>
      <c r="M174" s="143" t="s">
        <v>1</v>
      </c>
      <c r="N174" s="144" t="s">
        <v>36</v>
      </c>
      <c r="O174" s="145">
        <v>0</v>
      </c>
      <c r="P174" s="145">
        <f t="shared" si="31"/>
        <v>0</v>
      </c>
      <c r="Q174" s="145">
        <v>0</v>
      </c>
      <c r="R174" s="145">
        <f t="shared" si="32"/>
        <v>0</v>
      </c>
      <c r="S174" s="145">
        <v>0</v>
      </c>
      <c r="T174" s="146">
        <f t="shared" si="33"/>
        <v>0</v>
      </c>
      <c r="AR174" s="147" t="s">
        <v>184</v>
      </c>
      <c r="AT174" s="147" t="s">
        <v>180</v>
      </c>
      <c r="AU174" s="147" t="s">
        <v>83</v>
      </c>
      <c r="AY174" s="13" t="s">
        <v>178</v>
      </c>
      <c r="BE174" s="148">
        <f t="shared" si="34"/>
        <v>0</v>
      </c>
      <c r="BF174" s="148">
        <f t="shared" si="35"/>
        <v>0</v>
      </c>
      <c r="BG174" s="148">
        <f t="shared" si="36"/>
        <v>0</v>
      </c>
      <c r="BH174" s="148">
        <f t="shared" si="37"/>
        <v>0</v>
      </c>
      <c r="BI174" s="148">
        <f t="shared" si="38"/>
        <v>0</v>
      </c>
      <c r="BJ174" s="13" t="s">
        <v>83</v>
      </c>
      <c r="BK174" s="148">
        <f t="shared" si="39"/>
        <v>0</v>
      </c>
      <c r="BL174" s="13" t="s">
        <v>184</v>
      </c>
      <c r="BM174" s="147" t="s">
        <v>521</v>
      </c>
    </row>
    <row r="175" spans="2:65" s="1" customFormat="1" ht="16.5" customHeight="1">
      <c r="B175" s="135"/>
      <c r="C175" s="136" t="s">
        <v>358</v>
      </c>
      <c r="D175" s="136" t="s">
        <v>180</v>
      </c>
      <c r="E175" s="137" t="s">
        <v>2887</v>
      </c>
      <c r="F175" s="138" t="s">
        <v>2888</v>
      </c>
      <c r="G175" s="139" t="s">
        <v>329</v>
      </c>
      <c r="H175" s="140">
        <v>15</v>
      </c>
      <c r="I175" s="141"/>
      <c r="J175" s="141">
        <f t="shared" si="30"/>
        <v>0</v>
      </c>
      <c r="K175" s="142"/>
      <c r="L175" s="25"/>
      <c r="M175" s="143" t="s">
        <v>1</v>
      </c>
      <c r="N175" s="144" t="s">
        <v>36</v>
      </c>
      <c r="O175" s="145">
        <v>0</v>
      </c>
      <c r="P175" s="145">
        <f t="shared" si="31"/>
        <v>0</v>
      </c>
      <c r="Q175" s="145">
        <v>0</v>
      </c>
      <c r="R175" s="145">
        <f t="shared" si="32"/>
        <v>0</v>
      </c>
      <c r="S175" s="145">
        <v>0</v>
      </c>
      <c r="T175" s="146">
        <f t="shared" si="33"/>
        <v>0</v>
      </c>
      <c r="AR175" s="147" t="s">
        <v>184</v>
      </c>
      <c r="AT175" s="147" t="s">
        <v>180</v>
      </c>
      <c r="AU175" s="147" t="s">
        <v>83</v>
      </c>
      <c r="AY175" s="13" t="s">
        <v>178</v>
      </c>
      <c r="BE175" s="148">
        <f t="shared" si="34"/>
        <v>0</v>
      </c>
      <c r="BF175" s="148">
        <f t="shared" si="35"/>
        <v>0</v>
      </c>
      <c r="BG175" s="148">
        <f t="shared" si="36"/>
        <v>0</v>
      </c>
      <c r="BH175" s="148">
        <f t="shared" si="37"/>
        <v>0</v>
      </c>
      <c r="BI175" s="148">
        <f t="shared" si="38"/>
        <v>0</v>
      </c>
      <c r="BJ175" s="13" t="s">
        <v>83</v>
      </c>
      <c r="BK175" s="148">
        <f t="shared" si="39"/>
        <v>0</v>
      </c>
      <c r="BL175" s="13" t="s">
        <v>184</v>
      </c>
      <c r="BM175" s="147" t="s">
        <v>529</v>
      </c>
    </row>
    <row r="176" spans="2:65" s="1" customFormat="1" ht="24.2" customHeight="1">
      <c r="B176" s="135"/>
      <c r="C176" s="136" t="s">
        <v>362</v>
      </c>
      <c r="D176" s="136" t="s">
        <v>180</v>
      </c>
      <c r="E176" s="137" t="s">
        <v>2889</v>
      </c>
      <c r="F176" s="138" t="s">
        <v>2890</v>
      </c>
      <c r="G176" s="139" t="s">
        <v>290</v>
      </c>
      <c r="H176" s="140">
        <v>1</v>
      </c>
      <c r="I176" s="141"/>
      <c r="J176" s="141">
        <f t="shared" si="30"/>
        <v>0</v>
      </c>
      <c r="K176" s="142"/>
      <c r="L176" s="25"/>
      <c r="M176" s="143" t="s">
        <v>1</v>
      </c>
      <c r="N176" s="144" t="s">
        <v>36</v>
      </c>
      <c r="O176" s="145">
        <v>0</v>
      </c>
      <c r="P176" s="145">
        <f t="shared" si="31"/>
        <v>0</v>
      </c>
      <c r="Q176" s="145">
        <v>0</v>
      </c>
      <c r="R176" s="145">
        <f t="shared" si="32"/>
        <v>0</v>
      </c>
      <c r="S176" s="145">
        <v>0</v>
      </c>
      <c r="T176" s="146">
        <f t="shared" si="33"/>
        <v>0</v>
      </c>
      <c r="AR176" s="147" t="s">
        <v>184</v>
      </c>
      <c r="AT176" s="147" t="s">
        <v>180</v>
      </c>
      <c r="AU176" s="147" t="s">
        <v>83</v>
      </c>
      <c r="AY176" s="13" t="s">
        <v>178</v>
      </c>
      <c r="BE176" s="148">
        <f t="shared" si="34"/>
        <v>0</v>
      </c>
      <c r="BF176" s="148">
        <f t="shared" si="35"/>
        <v>0</v>
      </c>
      <c r="BG176" s="148">
        <f t="shared" si="36"/>
        <v>0</v>
      </c>
      <c r="BH176" s="148">
        <f t="shared" si="37"/>
        <v>0</v>
      </c>
      <c r="BI176" s="148">
        <f t="shared" si="38"/>
        <v>0</v>
      </c>
      <c r="BJ176" s="13" t="s">
        <v>83</v>
      </c>
      <c r="BK176" s="148">
        <f t="shared" si="39"/>
        <v>0</v>
      </c>
      <c r="BL176" s="13" t="s">
        <v>184</v>
      </c>
      <c r="BM176" s="147" t="s">
        <v>537</v>
      </c>
    </row>
    <row r="177" spans="2:65" s="1" customFormat="1" ht="24.2" customHeight="1">
      <c r="B177" s="135"/>
      <c r="C177" s="149" t="s">
        <v>366</v>
      </c>
      <c r="D177" s="149" t="s">
        <v>318</v>
      </c>
      <c r="E177" s="150" t="s">
        <v>2891</v>
      </c>
      <c r="F177" s="151" t="s">
        <v>2892</v>
      </c>
      <c r="G177" s="152" t="s">
        <v>290</v>
      </c>
      <c r="H177" s="153">
        <v>1</v>
      </c>
      <c r="I177" s="154"/>
      <c r="J177" s="154">
        <f t="shared" si="30"/>
        <v>0</v>
      </c>
      <c r="K177" s="155"/>
      <c r="L177" s="156"/>
      <c r="M177" s="157" t="s">
        <v>1</v>
      </c>
      <c r="N177" s="158" t="s">
        <v>36</v>
      </c>
      <c r="O177" s="145">
        <v>0</v>
      </c>
      <c r="P177" s="145">
        <f t="shared" si="31"/>
        <v>0</v>
      </c>
      <c r="Q177" s="145">
        <v>0</v>
      </c>
      <c r="R177" s="145">
        <f t="shared" si="32"/>
        <v>0</v>
      </c>
      <c r="S177" s="145">
        <v>0</v>
      </c>
      <c r="T177" s="146">
        <f t="shared" si="33"/>
        <v>0</v>
      </c>
      <c r="AR177" s="147" t="s">
        <v>208</v>
      </c>
      <c r="AT177" s="147" t="s">
        <v>318</v>
      </c>
      <c r="AU177" s="147" t="s">
        <v>83</v>
      </c>
      <c r="AY177" s="13" t="s">
        <v>178</v>
      </c>
      <c r="BE177" s="148">
        <f t="shared" si="34"/>
        <v>0</v>
      </c>
      <c r="BF177" s="148">
        <f t="shared" si="35"/>
        <v>0</v>
      </c>
      <c r="BG177" s="148">
        <f t="shared" si="36"/>
        <v>0</v>
      </c>
      <c r="BH177" s="148">
        <f t="shared" si="37"/>
        <v>0</v>
      </c>
      <c r="BI177" s="148">
        <f t="shared" si="38"/>
        <v>0</v>
      </c>
      <c r="BJ177" s="13" t="s">
        <v>83</v>
      </c>
      <c r="BK177" s="148">
        <f t="shared" si="39"/>
        <v>0</v>
      </c>
      <c r="BL177" s="13" t="s">
        <v>184</v>
      </c>
      <c r="BM177" s="147" t="s">
        <v>545</v>
      </c>
    </row>
    <row r="178" spans="2:65" s="1" customFormat="1" ht="24.2" customHeight="1">
      <c r="B178" s="135"/>
      <c r="C178" s="136" t="s">
        <v>370</v>
      </c>
      <c r="D178" s="136" t="s">
        <v>180</v>
      </c>
      <c r="E178" s="137" t="s">
        <v>2893</v>
      </c>
      <c r="F178" s="138" t="s">
        <v>2894</v>
      </c>
      <c r="G178" s="139" t="s">
        <v>290</v>
      </c>
      <c r="H178" s="140">
        <v>1</v>
      </c>
      <c r="I178" s="141"/>
      <c r="J178" s="141">
        <f t="shared" si="30"/>
        <v>0</v>
      </c>
      <c r="K178" s="142"/>
      <c r="L178" s="25"/>
      <c r="M178" s="143" t="s">
        <v>1</v>
      </c>
      <c r="N178" s="144" t="s">
        <v>36</v>
      </c>
      <c r="O178" s="145">
        <v>0</v>
      </c>
      <c r="P178" s="145">
        <f t="shared" si="31"/>
        <v>0</v>
      </c>
      <c r="Q178" s="145">
        <v>0</v>
      </c>
      <c r="R178" s="145">
        <f t="shared" si="32"/>
        <v>0</v>
      </c>
      <c r="S178" s="145">
        <v>0</v>
      </c>
      <c r="T178" s="146">
        <f t="shared" si="33"/>
        <v>0</v>
      </c>
      <c r="AR178" s="147" t="s">
        <v>184</v>
      </c>
      <c r="AT178" s="147" t="s">
        <v>180</v>
      </c>
      <c r="AU178" s="147" t="s">
        <v>83</v>
      </c>
      <c r="AY178" s="13" t="s">
        <v>178</v>
      </c>
      <c r="BE178" s="148">
        <f t="shared" si="34"/>
        <v>0</v>
      </c>
      <c r="BF178" s="148">
        <f t="shared" si="35"/>
        <v>0</v>
      </c>
      <c r="BG178" s="148">
        <f t="shared" si="36"/>
        <v>0</v>
      </c>
      <c r="BH178" s="148">
        <f t="shared" si="37"/>
        <v>0</v>
      </c>
      <c r="BI178" s="148">
        <f t="shared" si="38"/>
        <v>0</v>
      </c>
      <c r="BJ178" s="13" t="s">
        <v>83</v>
      </c>
      <c r="BK178" s="148">
        <f t="shared" si="39"/>
        <v>0</v>
      </c>
      <c r="BL178" s="13" t="s">
        <v>184</v>
      </c>
      <c r="BM178" s="147" t="s">
        <v>553</v>
      </c>
    </row>
    <row r="179" spans="2:65" s="1" customFormat="1" ht="21.75" customHeight="1">
      <c r="B179" s="135"/>
      <c r="C179" s="149" t="s">
        <v>374</v>
      </c>
      <c r="D179" s="149" t="s">
        <v>318</v>
      </c>
      <c r="E179" s="150" t="s">
        <v>2895</v>
      </c>
      <c r="F179" s="151" t="s">
        <v>2896</v>
      </c>
      <c r="G179" s="152" t="s">
        <v>290</v>
      </c>
      <c r="H179" s="153">
        <v>1</v>
      </c>
      <c r="I179" s="154"/>
      <c r="J179" s="154">
        <f t="shared" si="30"/>
        <v>0</v>
      </c>
      <c r="K179" s="155"/>
      <c r="L179" s="156"/>
      <c r="M179" s="157" t="s">
        <v>1</v>
      </c>
      <c r="N179" s="158" t="s">
        <v>36</v>
      </c>
      <c r="O179" s="145">
        <v>0</v>
      </c>
      <c r="P179" s="145">
        <f t="shared" si="31"/>
        <v>0</v>
      </c>
      <c r="Q179" s="145">
        <v>0</v>
      </c>
      <c r="R179" s="145">
        <f t="shared" si="32"/>
        <v>0</v>
      </c>
      <c r="S179" s="145">
        <v>0</v>
      </c>
      <c r="T179" s="146">
        <f t="shared" si="33"/>
        <v>0</v>
      </c>
      <c r="AR179" s="147" t="s">
        <v>208</v>
      </c>
      <c r="AT179" s="147" t="s">
        <v>318</v>
      </c>
      <c r="AU179" s="147" t="s">
        <v>83</v>
      </c>
      <c r="AY179" s="13" t="s">
        <v>178</v>
      </c>
      <c r="BE179" s="148">
        <f t="shared" si="34"/>
        <v>0</v>
      </c>
      <c r="BF179" s="148">
        <f t="shared" si="35"/>
        <v>0</v>
      </c>
      <c r="BG179" s="148">
        <f t="shared" si="36"/>
        <v>0</v>
      </c>
      <c r="BH179" s="148">
        <f t="shared" si="37"/>
        <v>0</v>
      </c>
      <c r="BI179" s="148">
        <f t="shared" si="38"/>
        <v>0</v>
      </c>
      <c r="BJ179" s="13" t="s">
        <v>83</v>
      </c>
      <c r="BK179" s="148">
        <f t="shared" si="39"/>
        <v>0</v>
      </c>
      <c r="BL179" s="13" t="s">
        <v>184</v>
      </c>
      <c r="BM179" s="147" t="s">
        <v>561</v>
      </c>
    </row>
    <row r="180" spans="2:65" s="1" customFormat="1" ht="24.2" customHeight="1">
      <c r="B180" s="135"/>
      <c r="C180" s="136" t="s">
        <v>381</v>
      </c>
      <c r="D180" s="136" t="s">
        <v>180</v>
      </c>
      <c r="E180" s="137" t="s">
        <v>2897</v>
      </c>
      <c r="F180" s="138" t="s">
        <v>2898</v>
      </c>
      <c r="G180" s="139" t="s">
        <v>290</v>
      </c>
      <c r="H180" s="140">
        <v>1</v>
      </c>
      <c r="I180" s="141"/>
      <c r="J180" s="141">
        <f t="shared" si="30"/>
        <v>0</v>
      </c>
      <c r="K180" s="142"/>
      <c r="L180" s="25"/>
      <c r="M180" s="143" t="s">
        <v>1</v>
      </c>
      <c r="N180" s="144" t="s">
        <v>36</v>
      </c>
      <c r="O180" s="145">
        <v>0</v>
      </c>
      <c r="P180" s="145">
        <f t="shared" si="31"/>
        <v>0</v>
      </c>
      <c r="Q180" s="145">
        <v>0</v>
      </c>
      <c r="R180" s="145">
        <f t="shared" si="32"/>
        <v>0</v>
      </c>
      <c r="S180" s="145">
        <v>0</v>
      </c>
      <c r="T180" s="146">
        <f t="shared" si="33"/>
        <v>0</v>
      </c>
      <c r="AR180" s="147" t="s">
        <v>184</v>
      </c>
      <c r="AT180" s="147" t="s">
        <v>180</v>
      </c>
      <c r="AU180" s="147" t="s">
        <v>83</v>
      </c>
      <c r="AY180" s="13" t="s">
        <v>178</v>
      </c>
      <c r="BE180" s="148">
        <f t="shared" si="34"/>
        <v>0</v>
      </c>
      <c r="BF180" s="148">
        <f t="shared" si="35"/>
        <v>0</v>
      </c>
      <c r="BG180" s="148">
        <f t="shared" si="36"/>
        <v>0</v>
      </c>
      <c r="BH180" s="148">
        <f t="shared" si="37"/>
        <v>0</v>
      </c>
      <c r="BI180" s="148">
        <f t="shared" si="38"/>
        <v>0</v>
      </c>
      <c r="BJ180" s="13" t="s">
        <v>83</v>
      </c>
      <c r="BK180" s="148">
        <f t="shared" si="39"/>
        <v>0</v>
      </c>
      <c r="BL180" s="13" t="s">
        <v>184</v>
      </c>
      <c r="BM180" s="147" t="s">
        <v>571</v>
      </c>
    </row>
    <row r="181" spans="2:65" s="1" customFormat="1" ht="33" customHeight="1">
      <c r="B181" s="135"/>
      <c r="C181" s="149" t="s">
        <v>385</v>
      </c>
      <c r="D181" s="149" t="s">
        <v>318</v>
      </c>
      <c r="E181" s="150" t="s">
        <v>2899</v>
      </c>
      <c r="F181" s="151" t="s">
        <v>2900</v>
      </c>
      <c r="G181" s="152" t="s">
        <v>290</v>
      </c>
      <c r="H181" s="153">
        <v>1</v>
      </c>
      <c r="I181" s="154"/>
      <c r="J181" s="154">
        <f t="shared" si="30"/>
        <v>0</v>
      </c>
      <c r="K181" s="155"/>
      <c r="L181" s="156"/>
      <c r="M181" s="157" t="s">
        <v>1</v>
      </c>
      <c r="N181" s="158" t="s">
        <v>36</v>
      </c>
      <c r="O181" s="145">
        <v>0</v>
      </c>
      <c r="P181" s="145">
        <f t="shared" si="31"/>
        <v>0</v>
      </c>
      <c r="Q181" s="145">
        <v>0</v>
      </c>
      <c r="R181" s="145">
        <f t="shared" si="32"/>
        <v>0</v>
      </c>
      <c r="S181" s="145">
        <v>0</v>
      </c>
      <c r="T181" s="146">
        <f t="shared" si="33"/>
        <v>0</v>
      </c>
      <c r="AR181" s="147" t="s">
        <v>208</v>
      </c>
      <c r="AT181" s="147" t="s">
        <v>318</v>
      </c>
      <c r="AU181" s="147" t="s">
        <v>83</v>
      </c>
      <c r="AY181" s="13" t="s">
        <v>178</v>
      </c>
      <c r="BE181" s="148">
        <f t="shared" si="34"/>
        <v>0</v>
      </c>
      <c r="BF181" s="148">
        <f t="shared" si="35"/>
        <v>0</v>
      </c>
      <c r="BG181" s="148">
        <f t="shared" si="36"/>
        <v>0</v>
      </c>
      <c r="BH181" s="148">
        <f t="shared" si="37"/>
        <v>0</v>
      </c>
      <c r="BI181" s="148">
        <f t="shared" si="38"/>
        <v>0</v>
      </c>
      <c r="BJ181" s="13" t="s">
        <v>83</v>
      </c>
      <c r="BK181" s="148">
        <f t="shared" si="39"/>
        <v>0</v>
      </c>
      <c r="BL181" s="13" t="s">
        <v>184</v>
      </c>
      <c r="BM181" s="147" t="s">
        <v>580</v>
      </c>
    </row>
    <row r="182" spans="2:65" s="1" customFormat="1" ht="24.2" customHeight="1">
      <c r="B182" s="135"/>
      <c r="C182" s="136" t="s">
        <v>389</v>
      </c>
      <c r="D182" s="136" t="s">
        <v>180</v>
      </c>
      <c r="E182" s="137" t="s">
        <v>2901</v>
      </c>
      <c r="F182" s="138" t="s">
        <v>2902</v>
      </c>
      <c r="G182" s="139" t="s">
        <v>290</v>
      </c>
      <c r="H182" s="140">
        <v>2</v>
      </c>
      <c r="I182" s="141"/>
      <c r="J182" s="141">
        <f t="shared" si="30"/>
        <v>0</v>
      </c>
      <c r="K182" s="142"/>
      <c r="L182" s="25"/>
      <c r="M182" s="143" t="s">
        <v>1</v>
      </c>
      <c r="N182" s="144" t="s">
        <v>36</v>
      </c>
      <c r="O182" s="145">
        <v>0</v>
      </c>
      <c r="P182" s="145">
        <f t="shared" si="31"/>
        <v>0</v>
      </c>
      <c r="Q182" s="145">
        <v>0</v>
      </c>
      <c r="R182" s="145">
        <f t="shared" si="32"/>
        <v>0</v>
      </c>
      <c r="S182" s="145">
        <v>0</v>
      </c>
      <c r="T182" s="146">
        <f t="shared" si="33"/>
        <v>0</v>
      </c>
      <c r="AR182" s="147" t="s">
        <v>184</v>
      </c>
      <c r="AT182" s="147" t="s">
        <v>180</v>
      </c>
      <c r="AU182" s="147" t="s">
        <v>83</v>
      </c>
      <c r="AY182" s="13" t="s">
        <v>178</v>
      </c>
      <c r="BE182" s="148">
        <f t="shared" si="34"/>
        <v>0</v>
      </c>
      <c r="BF182" s="148">
        <f t="shared" si="35"/>
        <v>0</v>
      </c>
      <c r="BG182" s="148">
        <f t="shared" si="36"/>
        <v>0</v>
      </c>
      <c r="BH182" s="148">
        <f t="shared" si="37"/>
        <v>0</v>
      </c>
      <c r="BI182" s="148">
        <f t="shared" si="38"/>
        <v>0</v>
      </c>
      <c r="BJ182" s="13" t="s">
        <v>83</v>
      </c>
      <c r="BK182" s="148">
        <f t="shared" si="39"/>
        <v>0</v>
      </c>
      <c r="BL182" s="13" t="s">
        <v>184</v>
      </c>
      <c r="BM182" s="147" t="s">
        <v>590</v>
      </c>
    </row>
    <row r="183" spans="2:65" s="1" customFormat="1" ht="33" customHeight="1">
      <c r="B183" s="135"/>
      <c r="C183" s="149" t="s">
        <v>393</v>
      </c>
      <c r="D183" s="149" t="s">
        <v>318</v>
      </c>
      <c r="E183" s="150" t="s">
        <v>2903</v>
      </c>
      <c r="F183" s="151" t="s">
        <v>2904</v>
      </c>
      <c r="G183" s="152" t="s">
        <v>290</v>
      </c>
      <c r="H183" s="153">
        <v>2</v>
      </c>
      <c r="I183" s="154"/>
      <c r="J183" s="154">
        <f t="shared" si="30"/>
        <v>0</v>
      </c>
      <c r="K183" s="155"/>
      <c r="L183" s="156"/>
      <c r="M183" s="157" t="s">
        <v>1</v>
      </c>
      <c r="N183" s="158" t="s">
        <v>36</v>
      </c>
      <c r="O183" s="145">
        <v>0</v>
      </c>
      <c r="P183" s="145">
        <f t="shared" si="31"/>
        <v>0</v>
      </c>
      <c r="Q183" s="145">
        <v>0</v>
      </c>
      <c r="R183" s="145">
        <f t="shared" si="32"/>
        <v>0</v>
      </c>
      <c r="S183" s="145">
        <v>0</v>
      </c>
      <c r="T183" s="146">
        <f t="shared" si="33"/>
        <v>0</v>
      </c>
      <c r="AR183" s="147" t="s">
        <v>208</v>
      </c>
      <c r="AT183" s="147" t="s">
        <v>318</v>
      </c>
      <c r="AU183" s="147" t="s">
        <v>83</v>
      </c>
      <c r="AY183" s="13" t="s">
        <v>178</v>
      </c>
      <c r="BE183" s="148">
        <f t="shared" si="34"/>
        <v>0</v>
      </c>
      <c r="BF183" s="148">
        <f t="shared" si="35"/>
        <v>0</v>
      </c>
      <c r="BG183" s="148">
        <f t="shared" si="36"/>
        <v>0</v>
      </c>
      <c r="BH183" s="148">
        <f t="shared" si="37"/>
        <v>0</v>
      </c>
      <c r="BI183" s="148">
        <f t="shared" si="38"/>
        <v>0</v>
      </c>
      <c r="BJ183" s="13" t="s">
        <v>83</v>
      </c>
      <c r="BK183" s="148">
        <f t="shared" si="39"/>
        <v>0</v>
      </c>
      <c r="BL183" s="13" t="s">
        <v>184</v>
      </c>
      <c r="BM183" s="147" t="s">
        <v>597</v>
      </c>
    </row>
    <row r="184" spans="2:65" s="1" customFormat="1" ht="24.2" customHeight="1">
      <c r="B184" s="135"/>
      <c r="C184" s="136" t="s">
        <v>397</v>
      </c>
      <c r="D184" s="136" t="s">
        <v>180</v>
      </c>
      <c r="E184" s="137" t="s">
        <v>2905</v>
      </c>
      <c r="F184" s="138" t="s">
        <v>2906</v>
      </c>
      <c r="G184" s="139" t="s">
        <v>290</v>
      </c>
      <c r="H184" s="140">
        <v>1</v>
      </c>
      <c r="I184" s="141"/>
      <c r="J184" s="141">
        <f t="shared" si="30"/>
        <v>0</v>
      </c>
      <c r="K184" s="142"/>
      <c r="L184" s="25"/>
      <c r="M184" s="143" t="s">
        <v>1</v>
      </c>
      <c r="N184" s="144" t="s">
        <v>36</v>
      </c>
      <c r="O184" s="145">
        <v>0</v>
      </c>
      <c r="P184" s="145">
        <f t="shared" si="31"/>
        <v>0</v>
      </c>
      <c r="Q184" s="145">
        <v>0</v>
      </c>
      <c r="R184" s="145">
        <f t="shared" si="32"/>
        <v>0</v>
      </c>
      <c r="S184" s="145">
        <v>0</v>
      </c>
      <c r="T184" s="146">
        <f t="shared" si="33"/>
        <v>0</v>
      </c>
      <c r="AR184" s="147" t="s">
        <v>184</v>
      </c>
      <c r="AT184" s="147" t="s">
        <v>180</v>
      </c>
      <c r="AU184" s="147" t="s">
        <v>83</v>
      </c>
      <c r="AY184" s="13" t="s">
        <v>178</v>
      </c>
      <c r="BE184" s="148">
        <f t="shared" si="34"/>
        <v>0</v>
      </c>
      <c r="BF184" s="148">
        <f t="shared" si="35"/>
        <v>0</v>
      </c>
      <c r="BG184" s="148">
        <f t="shared" si="36"/>
        <v>0</v>
      </c>
      <c r="BH184" s="148">
        <f t="shared" si="37"/>
        <v>0</v>
      </c>
      <c r="BI184" s="148">
        <f t="shared" si="38"/>
        <v>0</v>
      </c>
      <c r="BJ184" s="13" t="s">
        <v>83</v>
      </c>
      <c r="BK184" s="148">
        <f t="shared" si="39"/>
        <v>0</v>
      </c>
      <c r="BL184" s="13" t="s">
        <v>184</v>
      </c>
      <c r="BM184" s="147" t="s">
        <v>605</v>
      </c>
    </row>
    <row r="185" spans="2:65" s="1" customFormat="1" ht="49.15" customHeight="1">
      <c r="B185" s="135"/>
      <c r="C185" s="149" t="s">
        <v>401</v>
      </c>
      <c r="D185" s="149" t="s">
        <v>318</v>
      </c>
      <c r="E185" s="150" t="s">
        <v>2907</v>
      </c>
      <c r="F185" s="151" t="s">
        <v>2908</v>
      </c>
      <c r="G185" s="152" t="s">
        <v>290</v>
      </c>
      <c r="H185" s="153">
        <v>1</v>
      </c>
      <c r="I185" s="154"/>
      <c r="J185" s="154">
        <f t="shared" si="30"/>
        <v>0</v>
      </c>
      <c r="K185" s="155"/>
      <c r="L185" s="156"/>
      <c r="M185" s="157" t="s">
        <v>1</v>
      </c>
      <c r="N185" s="158" t="s">
        <v>36</v>
      </c>
      <c r="O185" s="145">
        <v>0</v>
      </c>
      <c r="P185" s="145">
        <f t="shared" si="31"/>
        <v>0</v>
      </c>
      <c r="Q185" s="145">
        <v>0</v>
      </c>
      <c r="R185" s="145">
        <f t="shared" si="32"/>
        <v>0</v>
      </c>
      <c r="S185" s="145">
        <v>0</v>
      </c>
      <c r="T185" s="146">
        <f t="shared" si="33"/>
        <v>0</v>
      </c>
      <c r="AR185" s="147" t="s">
        <v>208</v>
      </c>
      <c r="AT185" s="147" t="s">
        <v>318</v>
      </c>
      <c r="AU185" s="147" t="s">
        <v>83</v>
      </c>
      <c r="AY185" s="13" t="s">
        <v>178</v>
      </c>
      <c r="BE185" s="148">
        <f t="shared" si="34"/>
        <v>0</v>
      </c>
      <c r="BF185" s="148">
        <f t="shared" si="35"/>
        <v>0</v>
      </c>
      <c r="BG185" s="148">
        <f t="shared" si="36"/>
        <v>0</v>
      </c>
      <c r="BH185" s="148">
        <f t="shared" si="37"/>
        <v>0</v>
      </c>
      <c r="BI185" s="148">
        <f t="shared" si="38"/>
        <v>0</v>
      </c>
      <c r="BJ185" s="13" t="s">
        <v>83</v>
      </c>
      <c r="BK185" s="148">
        <f t="shared" si="39"/>
        <v>0</v>
      </c>
      <c r="BL185" s="13" t="s">
        <v>184</v>
      </c>
      <c r="BM185" s="147" t="s">
        <v>613</v>
      </c>
    </row>
    <row r="186" spans="2:65" s="1" customFormat="1" ht="37.9" customHeight="1">
      <c r="B186" s="135"/>
      <c r="C186" s="136" t="s">
        <v>405</v>
      </c>
      <c r="D186" s="136" t="s">
        <v>180</v>
      </c>
      <c r="E186" s="137" t="s">
        <v>2909</v>
      </c>
      <c r="F186" s="138" t="s">
        <v>2910</v>
      </c>
      <c r="G186" s="139" t="s">
        <v>290</v>
      </c>
      <c r="H186" s="140">
        <v>6</v>
      </c>
      <c r="I186" s="141"/>
      <c r="J186" s="141">
        <f t="shared" si="30"/>
        <v>0</v>
      </c>
      <c r="K186" s="142"/>
      <c r="L186" s="25"/>
      <c r="M186" s="143" t="s">
        <v>1</v>
      </c>
      <c r="N186" s="144" t="s">
        <v>36</v>
      </c>
      <c r="O186" s="145">
        <v>0</v>
      </c>
      <c r="P186" s="145">
        <f t="shared" si="31"/>
        <v>0</v>
      </c>
      <c r="Q186" s="145">
        <v>0</v>
      </c>
      <c r="R186" s="145">
        <f t="shared" si="32"/>
        <v>0</v>
      </c>
      <c r="S186" s="145">
        <v>0</v>
      </c>
      <c r="T186" s="146">
        <f t="shared" si="33"/>
        <v>0</v>
      </c>
      <c r="AR186" s="147" t="s">
        <v>184</v>
      </c>
      <c r="AT186" s="147" t="s">
        <v>180</v>
      </c>
      <c r="AU186" s="147" t="s">
        <v>83</v>
      </c>
      <c r="AY186" s="13" t="s">
        <v>178</v>
      </c>
      <c r="BE186" s="148">
        <f t="shared" si="34"/>
        <v>0</v>
      </c>
      <c r="BF186" s="148">
        <f t="shared" si="35"/>
        <v>0</v>
      </c>
      <c r="BG186" s="148">
        <f t="shared" si="36"/>
        <v>0</v>
      </c>
      <c r="BH186" s="148">
        <f t="shared" si="37"/>
        <v>0</v>
      </c>
      <c r="BI186" s="148">
        <f t="shared" si="38"/>
        <v>0</v>
      </c>
      <c r="BJ186" s="13" t="s">
        <v>83</v>
      </c>
      <c r="BK186" s="148">
        <f t="shared" si="39"/>
        <v>0</v>
      </c>
      <c r="BL186" s="13" t="s">
        <v>184</v>
      </c>
      <c r="BM186" s="147" t="s">
        <v>622</v>
      </c>
    </row>
    <row r="187" spans="2:65" s="1" customFormat="1" ht="16.5" customHeight="1">
      <c r="B187" s="135"/>
      <c r="C187" s="149" t="s">
        <v>409</v>
      </c>
      <c r="D187" s="149" t="s">
        <v>318</v>
      </c>
      <c r="E187" s="150" t="s">
        <v>2911</v>
      </c>
      <c r="F187" s="151" t="s">
        <v>2912</v>
      </c>
      <c r="G187" s="152" t="s">
        <v>290</v>
      </c>
      <c r="H187" s="153">
        <v>6</v>
      </c>
      <c r="I187" s="154"/>
      <c r="J187" s="154">
        <f t="shared" si="30"/>
        <v>0</v>
      </c>
      <c r="K187" s="155"/>
      <c r="L187" s="156"/>
      <c r="M187" s="157" t="s">
        <v>1</v>
      </c>
      <c r="N187" s="158" t="s">
        <v>36</v>
      </c>
      <c r="O187" s="145">
        <v>0</v>
      </c>
      <c r="P187" s="145">
        <f t="shared" si="31"/>
        <v>0</v>
      </c>
      <c r="Q187" s="145">
        <v>0</v>
      </c>
      <c r="R187" s="145">
        <f t="shared" si="32"/>
        <v>0</v>
      </c>
      <c r="S187" s="145">
        <v>0</v>
      </c>
      <c r="T187" s="146">
        <f t="shared" si="33"/>
        <v>0</v>
      </c>
      <c r="AR187" s="147" t="s">
        <v>208</v>
      </c>
      <c r="AT187" s="147" t="s">
        <v>318</v>
      </c>
      <c r="AU187" s="147" t="s">
        <v>83</v>
      </c>
      <c r="AY187" s="13" t="s">
        <v>178</v>
      </c>
      <c r="BE187" s="148">
        <f t="shared" si="34"/>
        <v>0</v>
      </c>
      <c r="BF187" s="148">
        <f t="shared" si="35"/>
        <v>0</v>
      </c>
      <c r="BG187" s="148">
        <f t="shared" si="36"/>
        <v>0</v>
      </c>
      <c r="BH187" s="148">
        <f t="shared" si="37"/>
        <v>0</v>
      </c>
      <c r="BI187" s="148">
        <f t="shared" si="38"/>
        <v>0</v>
      </c>
      <c r="BJ187" s="13" t="s">
        <v>83</v>
      </c>
      <c r="BK187" s="148">
        <f t="shared" si="39"/>
        <v>0</v>
      </c>
      <c r="BL187" s="13" t="s">
        <v>184</v>
      </c>
      <c r="BM187" s="147" t="s">
        <v>640</v>
      </c>
    </row>
    <row r="188" spans="2:65" s="1" customFormat="1" ht="16.5" customHeight="1">
      <c r="B188" s="135"/>
      <c r="C188" s="149" t="s">
        <v>413</v>
      </c>
      <c r="D188" s="149" t="s">
        <v>318</v>
      </c>
      <c r="E188" s="150" t="s">
        <v>2913</v>
      </c>
      <c r="F188" s="151" t="s">
        <v>2914</v>
      </c>
      <c r="G188" s="152" t="s">
        <v>290</v>
      </c>
      <c r="H188" s="153">
        <v>6</v>
      </c>
      <c r="I188" s="154"/>
      <c r="J188" s="154">
        <f t="shared" si="30"/>
        <v>0</v>
      </c>
      <c r="K188" s="155"/>
      <c r="L188" s="156"/>
      <c r="M188" s="157" t="s">
        <v>1</v>
      </c>
      <c r="N188" s="158" t="s">
        <v>36</v>
      </c>
      <c r="O188" s="145">
        <v>0</v>
      </c>
      <c r="P188" s="145">
        <f t="shared" si="31"/>
        <v>0</v>
      </c>
      <c r="Q188" s="145">
        <v>0</v>
      </c>
      <c r="R188" s="145">
        <f t="shared" si="32"/>
        <v>0</v>
      </c>
      <c r="S188" s="145">
        <v>0</v>
      </c>
      <c r="T188" s="146">
        <f t="shared" si="33"/>
        <v>0</v>
      </c>
      <c r="AR188" s="147" t="s">
        <v>208</v>
      </c>
      <c r="AT188" s="147" t="s">
        <v>318</v>
      </c>
      <c r="AU188" s="147" t="s">
        <v>83</v>
      </c>
      <c r="AY188" s="13" t="s">
        <v>178</v>
      </c>
      <c r="BE188" s="148">
        <f t="shared" si="34"/>
        <v>0</v>
      </c>
      <c r="BF188" s="148">
        <f t="shared" si="35"/>
        <v>0</v>
      </c>
      <c r="BG188" s="148">
        <f t="shared" si="36"/>
        <v>0</v>
      </c>
      <c r="BH188" s="148">
        <f t="shared" si="37"/>
        <v>0</v>
      </c>
      <c r="BI188" s="148">
        <f t="shared" si="38"/>
        <v>0</v>
      </c>
      <c r="BJ188" s="13" t="s">
        <v>83</v>
      </c>
      <c r="BK188" s="148">
        <f t="shared" si="39"/>
        <v>0</v>
      </c>
      <c r="BL188" s="13" t="s">
        <v>184</v>
      </c>
      <c r="BM188" s="147" t="s">
        <v>648</v>
      </c>
    </row>
    <row r="189" spans="2:65" s="1" customFormat="1" ht="21.75" customHeight="1">
      <c r="B189" s="135"/>
      <c r="C189" s="149" t="s">
        <v>417</v>
      </c>
      <c r="D189" s="149" t="s">
        <v>318</v>
      </c>
      <c r="E189" s="150" t="s">
        <v>2915</v>
      </c>
      <c r="F189" s="151" t="s">
        <v>2916</v>
      </c>
      <c r="G189" s="152" t="s">
        <v>290</v>
      </c>
      <c r="H189" s="153">
        <v>6</v>
      </c>
      <c r="I189" s="154"/>
      <c r="J189" s="154">
        <f t="shared" si="30"/>
        <v>0</v>
      </c>
      <c r="K189" s="155"/>
      <c r="L189" s="156"/>
      <c r="M189" s="157" t="s">
        <v>1</v>
      </c>
      <c r="N189" s="158" t="s">
        <v>36</v>
      </c>
      <c r="O189" s="145">
        <v>0</v>
      </c>
      <c r="P189" s="145">
        <f t="shared" si="31"/>
        <v>0</v>
      </c>
      <c r="Q189" s="145">
        <v>0</v>
      </c>
      <c r="R189" s="145">
        <f t="shared" si="32"/>
        <v>0</v>
      </c>
      <c r="S189" s="145">
        <v>0</v>
      </c>
      <c r="T189" s="146">
        <f t="shared" si="33"/>
        <v>0</v>
      </c>
      <c r="AR189" s="147" t="s">
        <v>208</v>
      </c>
      <c r="AT189" s="147" t="s">
        <v>318</v>
      </c>
      <c r="AU189" s="147" t="s">
        <v>83</v>
      </c>
      <c r="AY189" s="13" t="s">
        <v>178</v>
      </c>
      <c r="BE189" s="148">
        <f t="shared" si="34"/>
        <v>0</v>
      </c>
      <c r="BF189" s="148">
        <f t="shared" si="35"/>
        <v>0</v>
      </c>
      <c r="BG189" s="148">
        <f t="shared" si="36"/>
        <v>0</v>
      </c>
      <c r="BH189" s="148">
        <f t="shared" si="37"/>
        <v>0</v>
      </c>
      <c r="BI189" s="148">
        <f t="shared" si="38"/>
        <v>0</v>
      </c>
      <c r="BJ189" s="13" t="s">
        <v>83</v>
      </c>
      <c r="BK189" s="148">
        <f t="shared" si="39"/>
        <v>0</v>
      </c>
      <c r="BL189" s="13" t="s">
        <v>184</v>
      </c>
      <c r="BM189" s="147" t="s">
        <v>656</v>
      </c>
    </row>
    <row r="190" spans="2:65" s="1" customFormat="1" ht="21.75" customHeight="1">
      <c r="B190" s="135"/>
      <c r="C190" s="149" t="s">
        <v>421</v>
      </c>
      <c r="D190" s="149" t="s">
        <v>318</v>
      </c>
      <c r="E190" s="150" t="s">
        <v>2917</v>
      </c>
      <c r="F190" s="151" t="s">
        <v>2918</v>
      </c>
      <c r="G190" s="152" t="s">
        <v>290</v>
      </c>
      <c r="H190" s="153">
        <v>4</v>
      </c>
      <c r="I190" s="154"/>
      <c r="J190" s="154">
        <f t="shared" si="30"/>
        <v>0</v>
      </c>
      <c r="K190" s="155"/>
      <c r="L190" s="156"/>
      <c r="M190" s="157" t="s">
        <v>1</v>
      </c>
      <c r="N190" s="158" t="s">
        <v>36</v>
      </c>
      <c r="O190" s="145">
        <v>0</v>
      </c>
      <c r="P190" s="145">
        <f t="shared" si="31"/>
        <v>0</v>
      </c>
      <c r="Q190" s="145">
        <v>0</v>
      </c>
      <c r="R190" s="145">
        <f t="shared" si="32"/>
        <v>0</v>
      </c>
      <c r="S190" s="145">
        <v>0</v>
      </c>
      <c r="T190" s="146">
        <f t="shared" si="33"/>
        <v>0</v>
      </c>
      <c r="AR190" s="147" t="s">
        <v>208</v>
      </c>
      <c r="AT190" s="147" t="s">
        <v>318</v>
      </c>
      <c r="AU190" s="147" t="s">
        <v>83</v>
      </c>
      <c r="AY190" s="13" t="s">
        <v>178</v>
      </c>
      <c r="BE190" s="148">
        <f t="shared" si="34"/>
        <v>0</v>
      </c>
      <c r="BF190" s="148">
        <f t="shared" si="35"/>
        <v>0</v>
      </c>
      <c r="BG190" s="148">
        <f t="shared" si="36"/>
        <v>0</v>
      </c>
      <c r="BH190" s="148">
        <f t="shared" si="37"/>
        <v>0</v>
      </c>
      <c r="BI190" s="148">
        <f t="shared" si="38"/>
        <v>0</v>
      </c>
      <c r="BJ190" s="13" t="s">
        <v>83</v>
      </c>
      <c r="BK190" s="148">
        <f t="shared" si="39"/>
        <v>0</v>
      </c>
      <c r="BL190" s="13" t="s">
        <v>184</v>
      </c>
      <c r="BM190" s="147" t="s">
        <v>678</v>
      </c>
    </row>
    <row r="191" spans="2:65" s="1" customFormat="1" ht="21.75" customHeight="1">
      <c r="B191" s="135"/>
      <c r="C191" s="149" t="s">
        <v>425</v>
      </c>
      <c r="D191" s="149" t="s">
        <v>318</v>
      </c>
      <c r="E191" s="150" t="s">
        <v>2919</v>
      </c>
      <c r="F191" s="151" t="s">
        <v>2920</v>
      </c>
      <c r="G191" s="152" t="s">
        <v>290</v>
      </c>
      <c r="H191" s="153">
        <v>1</v>
      </c>
      <c r="I191" s="154"/>
      <c r="J191" s="154">
        <f t="shared" si="30"/>
        <v>0</v>
      </c>
      <c r="K191" s="155"/>
      <c r="L191" s="156"/>
      <c r="M191" s="157" t="s">
        <v>1</v>
      </c>
      <c r="N191" s="158" t="s">
        <v>36</v>
      </c>
      <c r="O191" s="145">
        <v>0</v>
      </c>
      <c r="P191" s="145">
        <f t="shared" si="31"/>
        <v>0</v>
      </c>
      <c r="Q191" s="145">
        <v>0</v>
      </c>
      <c r="R191" s="145">
        <f t="shared" si="32"/>
        <v>0</v>
      </c>
      <c r="S191" s="145">
        <v>0</v>
      </c>
      <c r="T191" s="146">
        <f t="shared" si="33"/>
        <v>0</v>
      </c>
      <c r="AR191" s="147" t="s">
        <v>208</v>
      </c>
      <c r="AT191" s="147" t="s">
        <v>318</v>
      </c>
      <c r="AU191" s="147" t="s">
        <v>83</v>
      </c>
      <c r="AY191" s="13" t="s">
        <v>178</v>
      </c>
      <c r="BE191" s="148">
        <f t="shared" si="34"/>
        <v>0</v>
      </c>
      <c r="BF191" s="148">
        <f t="shared" si="35"/>
        <v>0</v>
      </c>
      <c r="BG191" s="148">
        <f t="shared" si="36"/>
        <v>0</v>
      </c>
      <c r="BH191" s="148">
        <f t="shared" si="37"/>
        <v>0</v>
      </c>
      <c r="BI191" s="148">
        <f t="shared" si="38"/>
        <v>0</v>
      </c>
      <c r="BJ191" s="13" t="s">
        <v>83</v>
      </c>
      <c r="BK191" s="148">
        <f t="shared" si="39"/>
        <v>0</v>
      </c>
      <c r="BL191" s="13" t="s">
        <v>184</v>
      </c>
      <c r="BM191" s="147" t="s">
        <v>686</v>
      </c>
    </row>
    <row r="192" spans="2:65" s="1" customFormat="1" ht="21.75" customHeight="1">
      <c r="B192" s="135"/>
      <c r="C192" s="149" t="s">
        <v>429</v>
      </c>
      <c r="D192" s="149" t="s">
        <v>318</v>
      </c>
      <c r="E192" s="150" t="s">
        <v>2921</v>
      </c>
      <c r="F192" s="151" t="s">
        <v>2922</v>
      </c>
      <c r="G192" s="152" t="s">
        <v>290</v>
      </c>
      <c r="H192" s="153">
        <v>1</v>
      </c>
      <c r="I192" s="154"/>
      <c r="J192" s="154">
        <f t="shared" si="30"/>
        <v>0</v>
      </c>
      <c r="K192" s="155"/>
      <c r="L192" s="156"/>
      <c r="M192" s="157" t="s">
        <v>1</v>
      </c>
      <c r="N192" s="158" t="s">
        <v>36</v>
      </c>
      <c r="O192" s="145">
        <v>0</v>
      </c>
      <c r="P192" s="145">
        <f t="shared" si="31"/>
        <v>0</v>
      </c>
      <c r="Q192" s="145">
        <v>0</v>
      </c>
      <c r="R192" s="145">
        <f t="shared" si="32"/>
        <v>0</v>
      </c>
      <c r="S192" s="145">
        <v>0</v>
      </c>
      <c r="T192" s="146">
        <f t="shared" si="33"/>
        <v>0</v>
      </c>
      <c r="AR192" s="147" t="s">
        <v>208</v>
      </c>
      <c r="AT192" s="147" t="s">
        <v>318</v>
      </c>
      <c r="AU192" s="147" t="s">
        <v>83</v>
      </c>
      <c r="AY192" s="13" t="s">
        <v>178</v>
      </c>
      <c r="BE192" s="148">
        <f t="shared" si="34"/>
        <v>0</v>
      </c>
      <c r="BF192" s="148">
        <f t="shared" si="35"/>
        <v>0</v>
      </c>
      <c r="BG192" s="148">
        <f t="shared" si="36"/>
        <v>0</v>
      </c>
      <c r="BH192" s="148">
        <f t="shared" si="37"/>
        <v>0</v>
      </c>
      <c r="BI192" s="148">
        <f t="shared" si="38"/>
        <v>0</v>
      </c>
      <c r="BJ192" s="13" t="s">
        <v>83</v>
      </c>
      <c r="BK192" s="148">
        <f t="shared" si="39"/>
        <v>0</v>
      </c>
      <c r="BL192" s="13" t="s">
        <v>184</v>
      </c>
      <c r="BM192" s="147" t="s">
        <v>700</v>
      </c>
    </row>
    <row r="193" spans="2:65" s="1" customFormat="1" ht="37.9" customHeight="1">
      <c r="B193" s="135"/>
      <c r="C193" s="136" t="s">
        <v>433</v>
      </c>
      <c r="D193" s="136" t="s">
        <v>180</v>
      </c>
      <c r="E193" s="137" t="s">
        <v>2843</v>
      </c>
      <c r="F193" s="138" t="s">
        <v>2844</v>
      </c>
      <c r="G193" s="139" t="s">
        <v>290</v>
      </c>
      <c r="H193" s="140">
        <v>3</v>
      </c>
      <c r="I193" s="141"/>
      <c r="J193" s="141">
        <f t="shared" si="30"/>
        <v>0</v>
      </c>
      <c r="K193" s="142"/>
      <c r="L193" s="25"/>
      <c r="M193" s="143" t="s">
        <v>1</v>
      </c>
      <c r="N193" s="144" t="s">
        <v>36</v>
      </c>
      <c r="O193" s="145">
        <v>0</v>
      </c>
      <c r="P193" s="145">
        <f t="shared" si="31"/>
        <v>0</v>
      </c>
      <c r="Q193" s="145">
        <v>0</v>
      </c>
      <c r="R193" s="145">
        <f t="shared" si="32"/>
        <v>0</v>
      </c>
      <c r="S193" s="145">
        <v>0</v>
      </c>
      <c r="T193" s="146">
        <f t="shared" si="33"/>
        <v>0</v>
      </c>
      <c r="AR193" s="147" t="s">
        <v>184</v>
      </c>
      <c r="AT193" s="147" t="s">
        <v>180</v>
      </c>
      <c r="AU193" s="147" t="s">
        <v>83</v>
      </c>
      <c r="AY193" s="13" t="s">
        <v>178</v>
      </c>
      <c r="BE193" s="148">
        <f t="shared" si="34"/>
        <v>0</v>
      </c>
      <c r="BF193" s="148">
        <f t="shared" si="35"/>
        <v>0</v>
      </c>
      <c r="BG193" s="148">
        <f t="shared" si="36"/>
        <v>0</v>
      </c>
      <c r="BH193" s="148">
        <f t="shared" si="37"/>
        <v>0</v>
      </c>
      <c r="BI193" s="148">
        <f t="shared" si="38"/>
        <v>0</v>
      </c>
      <c r="BJ193" s="13" t="s">
        <v>83</v>
      </c>
      <c r="BK193" s="148">
        <f t="shared" si="39"/>
        <v>0</v>
      </c>
      <c r="BL193" s="13" t="s">
        <v>184</v>
      </c>
      <c r="BM193" s="147" t="s">
        <v>708</v>
      </c>
    </row>
    <row r="194" spans="2:65" s="1" customFormat="1" ht="24.2" customHeight="1">
      <c r="B194" s="135"/>
      <c r="C194" s="149" t="s">
        <v>437</v>
      </c>
      <c r="D194" s="149" t="s">
        <v>318</v>
      </c>
      <c r="E194" s="150" t="s">
        <v>2845</v>
      </c>
      <c r="F194" s="151" t="s">
        <v>2846</v>
      </c>
      <c r="G194" s="152" t="s">
        <v>290</v>
      </c>
      <c r="H194" s="153">
        <v>3</v>
      </c>
      <c r="I194" s="154"/>
      <c r="J194" s="154">
        <f t="shared" si="30"/>
        <v>0</v>
      </c>
      <c r="K194" s="155"/>
      <c r="L194" s="156"/>
      <c r="M194" s="157" t="s">
        <v>1</v>
      </c>
      <c r="N194" s="158" t="s">
        <v>36</v>
      </c>
      <c r="O194" s="145">
        <v>0</v>
      </c>
      <c r="P194" s="145">
        <f t="shared" si="31"/>
        <v>0</v>
      </c>
      <c r="Q194" s="145">
        <v>0</v>
      </c>
      <c r="R194" s="145">
        <f t="shared" si="32"/>
        <v>0</v>
      </c>
      <c r="S194" s="145">
        <v>0</v>
      </c>
      <c r="T194" s="146">
        <f t="shared" si="33"/>
        <v>0</v>
      </c>
      <c r="AR194" s="147" t="s">
        <v>208</v>
      </c>
      <c r="AT194" s="147" t="s">
        <v>318</v>
      </c>
      <c r="AU194" s="147" t="s">
        <v>83</v>
      </c>
      <c r="AY194" s="13" t="s">
        <v>178</v>
      </c>
      <c r="BE194" s="148">
        <f t="shared" si="34"/>
        <v>0</v>
      </c>
      <c r="BF194" s="148">
        <f t="shared" si="35"/>
        <v>0</v>
      </c>
      <c r="BG194" s="148">
        <f t="shared" si="36"/>
        <v>0</v>
      </c>
      <c r="BH194" s="148">
        <f t="shared" si="37"/>
        <v>0</v>
      </c>
      <c r="BI194" s="148">
        <f t="shared" si="38"/>
        <v>0</v>
      </c>
      <c r="BJ194" s="13" t="s">
        <v>83</v>
      </c>
      <c r="BK194" s="148">
        <f t="shared" si="39"/>
        <v>0</v>
      </c>
      <c r="BL194" s="13" t="s">
        <v>184</v>
      </c>
      <c r="BM194" s="147" t="s">
        <v>716</v>
      </c>
    </row>
    <row r="195" spans="2:65" s="1" customFormat="1" ht="16.5" customHeight="1">
      <c r="B195" s="135"/>
      <c r="C195" s="149" t="s">
        <v>441</v>
      </c>
      <c r="D195" s="149" t="s">
        <v>318</v>
      </c>
      <c r="E195" s="150" t="s">
        <v>2847</v>
      </c>
      <c r="F195" s="151" t="s">
        <v>2848</v>
      </c>
      <c r="G195" s="152" t="s">
        <v>290</v>
      </c>
      <c r="H195" s="153">
        <v>3</v>
      </c>
      <c r="I195" s="154"/>
      <c r="J195" s="154">
        <f t="shared" si="30"/>
        <v>0</v>
      </c>
      <c r="K195" s="155"/>
      <c r="L195" s="156"/>
      <c r="M195" s="157" t="s">
        <v>1</v>
      </c>
      <c r="N195" s="158" t="s">
        <v>36</v>
      </c>
      <c r="O195" s="145">
        <v>0</v>
      </c>
      <c r="P195" s="145">
        <f t="shared" si="31"/>
        <v>0</v>
      </c>
      <c r="Q195" s="145">
        <v>0</v>
      </c>
      <c r="R195" s="145">
        <f t="shared" si="32"/>
        <v>0</v>
      </c>
      <c r="S195" s="145">
        <v>0</v>
      </c>
      <c r="T195" s="146">
        <f t="shared" si="33"/>
        <v>0</v>
      </c>
      <c r="AR195" s="147" t="s">
        <v>208</v>
      </c>
      <c r="AT195" s="147" t="s">
        <v>318</v>
      </c>
      <c r="AU195" s="147" t="s">
        <v>83</v>
      </c>
      <c r="AY195" s="13" t="s">
        <v>178</v>
      </c>
      <c r="BE195" s="148">
        <f t="shared" si="34"/>
        <v>0</v>
      </c>
      <c r="BF195" s="148">
        <f t="shared" si="35"/>
        <v>0</v>
      </c>
      <c r="BG195" s="148">
        <f t="shared" si="36"/>
        <v>0</v>
      </c>
      <c r="BH195" s="148">
        <f t="shared" si="37"/>
        <v>0</v>
      </c>
      <c r="BI195" s="148">
        <f t="shared" si="38"/>
        <v>0</v>
      </c>
      <c r="BJ195" s="13" t="s">
        <v>83</v>
      </c>
      <c r="BK195" s="148">
        <f t="shared" si="39"/>
        <v>0</v>
      </c>
      <c r="BL195" s="13" t="s">
        <v>184</v>
      </c>
      <c r="BM195" s="147" t="s">
        <v>724</v>
      </c>
    </row>
    <row r="196" spans="2:65" s="1" customFormat="1" ht="16.5" customHeight="1">
      <c r="B196" s="135"/>
      <c r="C196" s="149" t="s">
        <v>445</v>
      </c>
      <c r="D196" s="149" t="s">
        <v>318</v>
      </c>
      <c r="E196" s="150" t="s">
        <v>2849</v>
      </c>
      <c r="F196" s="151" t="s">
        <v>2850</v>
      </c>
      <c r="G196" s="152" t="s">
        <v>290</v>
      </c>
      <c r="H196" s="153">
        <v>3</v>
      </c>
      <c r="I196" s="154"/>
      <c r="J196" s="154">
        <f t="shared" si="30"/>
        <v>0</v>
      </c>
      <c r="K196" s="155"/>
      <c r="L196" s="156"/>
      <c r="M196" s="157" t="s">
        <v>1</v>
      </c>
      <c r="N196" s="158" t="s">
        <v>36</v>
      </c>
      <c r="O196" s="145">
        <v>0</v>
      </c>
      <c r="P196" s="145">
        <f t="shared" si="31"/>
        <v>0</v>
      </c>
      <c r="Q196" s="145">
        <v>0</v>
      </c>
      <c r="R196" s="145">
        <f t="shared" si="32"/>
        <v>0</v>
      </c>
      <c r="S196" s="145">
        <v>0</v>
      </c>
      <c r="T196" s="146">
        <f t="shared" si="33"/>
        <v>0</v>
      </c>
      <c r="AR196" s="147" t="s">
        <v>208</v>
      </c>
      <c r="AT196" s="147" t="s">
        <v>318</v>
      </c>
      <c r="AU196" s="147" t="s">
        <v>83</v>
      </c>
      <c r="AY196" s="13" t="s">
        <v>178</v>
      </c>
      <c r="BE196" s="148">
        <f t="shared" si="34"/>
        <v>0</v>
      </c>
      <c r="BF196" s="148">
        <f t="shared" si="35"/>
        <v>0</v>
      </c>
      <c r="BG196" s="148">
        <f t="shared" si="36"/>
        <v>0</v>
      </c>
      <c r="BH196" s="148">
        <f t="shared" si="37"/>
        <v>0</v>
      </c>
      <c r="BI196" s="148">
        <f t="shared" si="38"/>
        <v>0</v>
      </c>
      <c r="BJ196" s="13" t="s">
        <v>83</v>
      </c>
      <c r="BK196" s="148">
        <f t="shared" si="39"/>
        <v>0</v>
      </c>
      <c r="BL196" s="13" t="s">
        <v>184</v>
      </c>
      <c r="BM196" s="147" t="s">
        <v>731</v>
      </c>
    </row>
    <row r="197" spans="2:65" s="1" customFormat="1" ht="21.75" customHeight="1">
      <c r="B197" s="135"/>
      <c r="C197" s="149" t="s">
        <v>449</v>
      </c>
      <c r="D197" s="149" t="s">
        <v>318</v>
      </c>
      <c r="E197" s="150" t="s">
        <v>2851</v>
      </c>
      <c r="F197" s="151" t="s">
        <v>2852</v>
      </c>
      <c r="G197" s="152" t="s">
        <v>329</v>
      </c>
      <c r="H197" s="153">
        <v>6</v>
      </c>
      <c r="I197" s="154"/>
      <c r="J197" s="154">
        <f t="shared" si="30"/>
        <v>0</v>
      </c>
      <c r="K197" s="155"/>
      <c r="L197" s="156"/>
      <c r="M197" s="157" t="s">
        <v>1</v>
      </c>
      <c r="N197" s="158" t="s">
        <v>36</v>
      </c>
      <c r="O197" s="145">
        <v>0</v>
      </c>
      <c r="P197" s="145">
        <f t="shared" si="31"/>
        <v>0</v>
      </c>
      <c r="Q197" s="145">
        <v>0</v>
      </c>
      <c r="R197" s="145">
        <f t="shared" si="32"/>
        <v>0</v>
      </c>
      <c r="S197" s="145">
        <v>0</v>
      </c>
      <c r="T197" s="146">
        <f t="shared" si="33"/>
        <v>0</v>
      </c>
      <c r="AR197" s="147" t="s">
        <v>208</v>
      </c>
      <c r="AT197" s="147" t="s">
        <v>318</v>
      </c>
      <c r="AU197" s="147" t="s">
        <v>83</v>
      </c>
      <c r="AY197" s="13" t="s">
        <v>178</v>
      </c>
      <c r="BE197" s="148">
        <f t="shared" si="34"/>
        <v>0</v>
      </c>
      <c r="BF197" s="148">
        <f t="shared" si="35"/>
        <v>0</v>
      </c>
      <c r="BG197" s="148">
        <f t="shared" si="36"/>
        <v>0</v>
      </c>
      <c r="BH197" s="148">
        <f t="shared" si="37"/>
        <v>0</v>
      </c>
      <c r="BI197" s="148">
        <f t="shared" si="38"/>
        <v>0</v>
      </c>
      <c r="BJ197" s="13" t="s">
        <v>83</v>
      </c>
      <c r="BK197" s="148">
        <f t="shared" si="39"/>
        <v>0</v>
      </c>
      <c r="BL197" s="13" t="s">
        <v>184</v>
      </c>
      <c r="BM197" s="147" t="s">
        <v>739</v>
      </c>
    </row>
    <row r="198" spans="2:65" s="1" customFormat="1" ht="16.5" customHeight="1">
      <c r="B198" s="135"/>
      <c r="C198" s="149" t="s">
        <v>453</v>
      </c>
      <c r="D198" s="149" t="s">
        <v>318</v>
      </c>
      <c r="E198" s="150" t="s">
        <v>2923</v>
      </c>
      <c r="F198" s="151" t="s">
        <v>2924</v>
      </c>
      <c r="G198" s="152" t="s">
        <v>290</v>
      </c>
      <c r="H198" s="153">
        <v>3</v>
      </c>
      <c r="I198" s="154"/>
      <c r="J198" s="154">
        <f t="shared" si="30"/>
        <v>0</v>
      </c>
      <c r="K198" s="155"/>
      <c r="L198" s="156"/>
      <c r="M198" s="157" t="s">
        <v>1</v>
      </c>
      <c r="N198" s="158" t="s">
        <v>36</v>
      </c>
      <c r="O198" s="145">
        <v>0</v>
      </c>
      <c r="P198" s="145">
        <f t="shared" si="31"/>
        <v>0</v>
      </c>
      <c r="Q198" s="145">
        <v>0</v>
      </c>
      <c r="R198" s="145">
        <f t="shared" si="32"/>
        <v>0</v>
      </c>
      <c r="S198" s="145">
        <v>0</v>
      </c>
      <c r="T198" s="146">
        <f t="shared" si="33"/>
        <v>0</v>
      </c>
      <c r="AR198" s="147" t="s">
        <v>208</v>
      </c>
      <c r="AT198" s="147" t="s">
        <v>318</v>
      </c>
      <c r="AU198" s="147" t="s">
        <v>83</v>
      </c>
      <c r="AY198" s="13" t="s">
        <v>178</v>
      </c>
      <c r="BE198" s="148">
        <f t="shared" si="34"/>
        <v>0</v>
      </c>
      <c r="BF198" s="148">
        <f t="shared" si="35"/>
        <v>0</v>
      </c>
      <c r="BG198" s="148">
        <f t="shared" si="36"/>
        <v>0</v>
      </c>
      <c r="BH198" s="148">
        <f t="shared" si="37"/>
        <v>0</v>
      </c>
      <c r="BI198" s="148">
        <f t="shared" si="38"/>
        <v>0</v>
      </c>
      <c r="BJ198" s="13" t="s">
        <v>83</v>
      </c>
      <c r="BK198" s="148">
        <f t="shared" si="39"/>
        <v>0</v>
      </c>
      <c r="BL198" s="13" t="s">
        <v>184</v>
      </c>
      <c r="BM198" s="147" t="s">
        <v>747</v>
      </c>
    </row>
    <row r="199" spans="2:65" s="1" customFormat="1" ht="24.2" customHeight="1">
      <c r="B199" s="135"/>
      <c r="C199" s="136" t="s">
        <v>457</v>
      </c>
      <c r="D199" s="136" t="s">
        <v>180</v>
      </c>
      <c r="E199" s="137" t="s">
        <v>2925</v>
      </c>
      <c r="F199" s="138" t="s">
        <v>2926</v>
      </c>
      <c r="G199" s="139" t="s">
        <v>183</v>
      </c>
      <c r="H199" s="140">
        <v>76.031999999999996</v>
      </c>
      <c r="I199" s="141"/>
      <c r="J199" s="141">
        <f t="shared" si="30"/>
        <v>0</v>
      </c>
      <c r="K199" s="142"/>
      <c r="L199" s="25"/>
      <c r="M199" s="143" t="s">
        <v>1</v>
      </c>
      <c r="N199" s="144" t="s">
        <v>36</v>
      </c>
      <c r="O199" s="145">
        <v>0</v>
      </c>
      <c r="P199" s="145">
        <f t="shared" si="31"/>
        <v>0</v>
      </c>
      <c r="Q199" s="145">
        <v>0</v>
      </c>
      <c r="R199" s="145">
        <f t="shared" si="32"/>
        <v>0</v>
      </c>
      <c r="S199" s="145">
        <v>0</v>
      </c>
      <c r="T199" s="146">
        <f t="shared" si="33"/>
        <v>0</v>
      </c>
      <c r="AR199" s="147" t="s">
        <v>184</v>
      </c>
      <c r="AT199" s="147" t="s">
        <v>180</v>
      </c>
      <c r="AU199" s="147" t="s">
        <v>83</v>
      </c>
      <c r="AY199" s="13" t="s">
        <v>178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3" t="s">
        <v>83</v>
      </c>
      <c r="BK199" s="148">
        <f t="shared" si="39"/>
        <v>0</v>
      </c>
      <c r="BL199" s="13" t="s">
        <v>184</v>
      </c>
      <c r="BM199" s="147" t="s">
        <v>755</v>
      </c>
    </row>
    <row r="200" spans="2:65" s="1" customFormat="1" ht="33" customHeight="1">
      <c r="B200" s="135"/>
      <c r="C200" s="149" t="s">
        <v>461</v>
      </c>
      <c r="D200" s="149" t="s">
        <v>318</v>
      </c>
      <c r="E200" s="150" t="s">
        <v>2927</v>
      </c>
      <c r="F200" s="151" t="s">
        <v>2928</v>
      </c>
      <c r="G200" s="152" t="s">
        <v>290</v>
      </c>
      <c r="H200" s="153">
        <v>352</v>
      </c>
      <c r="I200" s="154"/>
      <c r="J200" s="154">
        <f t="shared" si="30"/>
        <v>0</v>
      </c>
      <c r="K200" s="155"/>
      <c r="L200" s="156"/>
      <c r="M200" s="157" t="s">
        <v>1</v>
      </c>
      <c r="N200" s="158" t="s">
        <v>36</v>
      </c>
      <c r="O200" s="145">
        <v>0</v>
      </c>
      <c r="P200" s="145">
        <f t="shared" si="31"/>
        <v>0</v>
      </c>
      <c r="Q200" s="145">
        <v>0</v>
      </c>
      <c r="R200" s="145">
        <f t="shared" si="32"/>
        <v>0</v>
      </c>
      <c r="S200" s="145">
        <v>0</v>
      </c>
      <c r="T200" s="146">
        <f t="shared" si="33"/>
        <v>0</v>
      </c>
      <c r="AR200" s="147" t="s">
        <v>208</v>
      </c>
      <c r="AT200" s="147" t="s">
        <v>318</v>
      </c>
      <c r="AU200" s="147" t="s">
        <v>83</v>
      </c>
      <c r="AY200" s="13" t="s">
        <v>178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83</v>
      </c>
      <c r="BK200" s="148">
        <f t="shared" si="39"/>
        <v>0</v>
      </c>
      <c r="BL200" s="13" t="s">
        <v>184</v>
      </c>
      <c r="BM200" s="147" t="s">
        <v>763</v>
      </c>
    </row>
    <row r="201" spans="2:65" s="1" customFormat="1" ht="24.2" customHeight="1">
      <c r="B201" s="135"/>
      <c r="C201" s="149" t="s">
        <v>465</v>
      </c>
      <c r="D201" s="149" t="s">
        <v>318</v>
      </c>
      <c r="E201" s="150" t="s">
        <v>2929</v>
      </c>
      <c r="F201" s="151" t="s">
        <v>2930</v>
      </c>
      <c r="G201" s="152" t="s">
        <v>216</v>
      </c>
      <c r="H201" s="153">
        <v>250</v>
      </c>
      <c r="I201" s="154"/>
      <c r="J201" s="154">
        <f t="shared" si="30"/>
        <v>0</v>
      </c>
      <c r="K201" s="155"/>
      <c r="L201" s="156"/>
      <c r="M201" s="157" t="s">
        <v>1</v>
      </c>
      <c r="N201" s="158" t="s">
        <v>36</v>
      </c>
      <c r="O201" s="145">
        <v>0</v>
      </c>
      <c r="P201" s="145">
        <f t="shared" si="31"/>
        <v>0</v>
      </c>
      <c r="Q201" s="145">
        <v>0</v>
      </c>
      <c r="R201" s="145">
        <f t="shared" si="32"/>
        <v>0</v>
      </c>
      <c r="S201" s="145">
        <v>0</v>
      </c>
      <c r="T201" s="146">
        <f t="shared" si="33"/>
        <v>0</v>
      </c>
      <c r="AR201" s="147" t="s">
        <v>208</v>
      </c>
      <c r="AT201" s="147" t="s">
        <v>318</v>
      </c>
      <c r="AU201" s="147" t="s">
        <v>83</v>
      </c>
      <c r="AY201" s="13" t="s">
        <v>178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83</v>
      </c>
      <c r="BK201" s="148">
        <f t="shared" si="39"/>
        <v>0</v>
      </c>
      <c r="BL201" s="13" t="s">
        <v>184</v>
      </c>
      <c r="BM201" s="147" t="s">
        <v>769</v>
      </c>
    </row>
    <row r="202" spans="2:65" s="1" customFormat="1" ht="24.2" customHeight="1">
      <c r="B202" s="135"/>
      <c r="C202" s="136" t="s">
        <v>469</v>
      </c>
      <c r="D202" s="136" t="s">
        <v>180</v>
      </c>
      <c r="E202" s="137" t="s">
        <v>2931</v>
      </c>
      <c r="F202" s="138" t="s">
        <v>2932</v>
      </c>
      <c r="G202" s="139" t="s">
        <v>290</v>
      </c>
      <c r="H202" s="140">
        <v>1</v>
      </c>
      <c r="I202" s="141"/>
      <c r="J202" s="141">
        <f t="shared" si="30"/>
        <v>0</v>
      </c>
      <c r="K202" s="142"/>
      <c r="L202" s="25"/>
      <c r="M202" s="143" t="s">
        <v>1</v>
      </c>
      <c r="N202" s="144" t="s">
        <v>36</v>
      </c>
      <c r="O202" s="145">
        <v>0</v>
      </c>
      <c r="P202" s="145">
        <f t="shared" si="31"/>
        <v>0</v>
      </c>
      <c r="Q202" s="145">
        <v>0</v>
      </c>
      <c r="R202" s="145">
        <f t="shared" si="32"/>
        <v>0</v>
      </c>
      <c r="S202" s="145">
        <v>0</v>
      </c>
      <c r="T202" s="146">
        <f t="shared" si="33"/>
        <v>0</v>
      </c>
      <c r="AR202" s="147" t="s">
        <v>184</v>
      </c>
      <c r="AT202" s="147" t="s">
        <v>180</v>
      </c>
      <c r="AU202" s="147" t="s">
        <v>83</v>
      </c>
      <c r="AY202" s="13" t="s">
        <v>178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83</v>
      </c>
      <c r="BK202" s="148">
        <f t="shared" si="39"/>
        <v>0</v>
      </c>
      <c r="BL202" s="13" t="s">
        <v>184</v>
      </c>
      <c r="BM202" s="147" t="s">
        <v>777</v>
      </c>
    </row>
    <row r="203" spans="2:65" s="1" customFormat="1" ht="24.2" customHeight="1">
      <c r="B203" s="135"/>
      <c r="C203" s="149" t="s">
        <v>473</v>
      </c>
      <c r="D203" s="149" t="s">
        <v>318</v>
      </c>
      <c r="E203" s="150" t="s">
        <v>2933</v>
      </c>
      <c r="F203" s="151" t="s">
        <v>2934</v>
      </c>
      <c r="G203" s="152" t="s">
        <v>290</v>
      </c>
      <c r="H203" s="153">
        <v>1</v>
      </c>
      <c r="I203" s="154"/>
      <c r="J203" s="154">
        <f t="shared" si="30"/>
        <v>0</v>
      </c>
      <c r="K203" s="155"/>
      <c r="L203" s="156"/>
      <c r="M203" s="157" t="s">
        <v>1</v>
      </c>
      <c r="N203" s="158" t="s">
        <v>36</v>
      </c>
      <c r="O203" s="145">
        <v>0</v>
      </c>
      <c r="P203" s="145">
        <f t="shared" si="31"/>
        <v>0</v>
      </c>
      <c r="Q203" s="145">
        <v>0</v>
      </c>
      <c r="R203" s="145">
        <f t="shared" si="32"/>
        <v>0</v>
      </c>
      <c r="S203" s="145">
        <v>0</v>
      </c>
      <c r="T203" s="146">
        <f t="shared" si="33"/>
        <v>0</v>
      </c>
      <c r="AR203" s="147" t="s">
        <v>208</v>
      </c>
      <c r="AT203" s="147" t="s">
        <v>318</v>
      </c>
      <c r="AU203" s="147" t="s">
        <v>83</v>
      </c>
      <c r="AY203" s="13" t="s">
        <v>178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3" t="s">
        <v>83</v>
      </c>
      <c r="BK203" s="148">
        <f t="shared" si="39"/>
        <v>0</v>
      </c>
      <c r="BL203" s="13" t="s">
        <v>184</v>
      </c>
      <c r="BM203" s="147" t="s">
        <v>785</v>
      </c>
    </row>
    <row r="204" spans="2:65" s="1" customFormat="1" ht="33" customHeight="1">
      <c r="B204" s="135"/>
      <c r="C204" s="136" t="s">
        <v>477</v>
      </c>
      <c r="D204" s="136" t="s">
        <v>180</v>
      </c>
      <c r="E204" s="137" t="s">
        <v>2757</v>
      </c>
      <c r="F204" s="138" t="s">
        <v>2758</v>
      </c>
      <c r="G204" s="139" t="s">
        <v>290</v>
      </c>
      <c r="H204" s="140">
        <v>1</v>
      </c>
      <c r="I204" s="141"/>
      <c r="J204" s="141">
        <f t="shared" si="30"/>
        <v>0</v>
      </c>
      <c r="K204" s="142"/>
      <c r="L204" s="25"/>
      <c r="M204" s="143" t="s">
        <v>1</v>
      </c>
      <c r="N204" s="144" t="s">
        <v>36</v>
      </c>
      <c r="O204" s="145">
        <v>0</v>
      </c>
      <c r="P204" s="145">
        <f t="shared" si="31"/>
        <v>0</v>
      </c>
      <c r="Q204" s="145">
        <v>0</v>
      </c>
      <c r="R204" s="145">
        <f t="shared" si="32"/>
        <v>0</v>
      </c>
      <c r="S204" s="145">
        <v>0</v>
      </c>
      <c r="T204" s="146">
        <f t="shared" si="33"/>
        <v>0</v>
      </c>
      <c r="AR204" s="147" t="s">
        <v>184</v>
      </c>
      <c r="AT204" s="147" t="s">
        <v>180</v>
      </c>
      <c r="AU204" s="147" t="s">
        <v>83</v>
      </c>
      <c r="AY204" s="13" t="s">
        <v>178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3" t="s">
        <v>83</v>
      </c>
      <c r="BK204" s="148">
        <f t="shared" si="39"/>
        <v>0</v>
      </c>
      <c r="BL204" s="13" t="s">
        <v>184</v>
      </c>
      <c r="BM204" s="147" t="s">
        <v>793</v>
      </c>
    </row>
    <row r="205" spans="2:65" s="1" customFormat="1" ht="24.2" customHeight="1">
      <c r="B205" s="135"/>
      <c r="C205" s="149" t="s">
        <v>481</v>
      </c>
      <c r="D205" s="149" t="s">
        <v>318</v>
      </c>
      <c r="E205" s="150" t="s">
        <v>2935</v>
      </c>
      <c r="F205" s="151" t="s">
        <v>2936</v>
      </c>
      <c r="G205" s="152" t="s">
        <v>290</v>
      </c>
      <c r="H205" s="153">
        <v>1</v>
      </c>
      <c r="I205" s="154"/>
      <c r="J205" s="154">
        <f t="shared" si="30"/>
        <v>0</v>
      </c>
      <c r="K205" s="155"/>
      <c r="L205" s="156"/>
      <c r="M205" s="157" t="s">
        <v>1</v>
      </c>
      <c r="N205" s="158" t="s">
        <v>36</v>
      </c>
      <c r="O205" s="145">
        <v>0</v>
      </c>
      <c r="P205" s="145">
        <f t="shared" si="31"/>
        <v>0</v>
      </c>
      <c r="Q205" s="145">
        <v>0</v>
      </c>
      <c r="R205" s="145">
        <f t="shared" si="32"/>
        <v>0</v>
      </c>
      <c r="S205" s="145">
        <v>0</v>
      </c>
      <c r="T205" s="146">
        <f t="shared" si="33"/>
        <v>0</v>
      </c>
      <c r="AR205" s="147" t="s">
        <v>208</v>
      </c>
      <c r="AT205" s="147" t="s">
        <v>318</v>
      </c>
      <c r="AU205" s="147" t="s">
        <v>83</v>
      </c>
      <c r="AY205" s="13" t="s">
        <v>178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83</v>
      </c>
      <c r="BK205" s="148">
        <f t="shared" si="39"/>
        <v>0</v>
      </c>
      <c r="BL205" s="13" t="s">
        <v>184</v>
      </c>
      <c r="BM205" s="147" t="s">
        <v>801</v>
      </c>
    </row>
    <row r="206" spans="2:65" s="1" customFormat="1" ht="24.2" customHeight="1">
      <c r="B206" s="135"/>
      <c r="C206" s="136" t="s">
        <v>483</v>
      </c>
      <c r="D206" s="136" t="s">
        <v>180</v>
      </c>
      <c r="E206" s="137" t="s">
        <v>2855</v>
      </c>
      <c r="F206" s="138" t="s">
        <v>2856</v>
      </c>
      <c r="G206" s="139" t="s">
        <v>329</v>
      </c>
      <c r="H206" s="140">
        <v>187</v>
      </c>
      <c r="I206" s="141"/>
      <c r="J206" s="141">
        <f t="shared" si="30"/>
        <v>0</v>
      </c>
      <c r="K206" s="142"/>
      <c r="L206" s="25"/>
      <c r="M206" s="143" t="s">
        <v>1</v>
      </c>
      <c r="N206" s="144" t="s">
        <v>36</v>
      </c>
      <c r="O206" s="145">
        <v>0</v>
      </c>
      <c r="P206" s="145">
        <f t="shared" si="31"/>
        <v>0</v>
      </c>
      <c r="Q206" s="145">
        <v>0</v>
      </c>
      <c r="R206" s="145">
        <f t="shared" si="32"/>
        <v>0</v>
      </c>
      <c r="S206" s="145">
        <v>0</v>
      </c>
      <c r="T206" s="146">
        <f t="shared" si="33"/>
        <v>0</v>
      </c>
      <c r="AR206" s="147" t="s">
        <v>184</v>
      </c>
      <c r="AT206" s="147" t="s">
        <v>180</v>
      </c>
      <c r="AU206" s="147" t="s">
        <v>83</v>
      </c>
      <c r="AY206" s="13" t="s">
        <v>178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83</v>
      </c>
      <c r="BK206" s="148">
        <f t="shared" si="39"/>
        <v>0</v>
      </c>
      <c r="BL206" s="13" t="s">
        <v>184</v>
      </c>
      <c r="BM206" s="147" t="s">
        <v>809</v>
      </c>
    </row>
    <row r="207" spans="2:65" s="11" customFormat="1" ht="22.9" customHeight="1">
      <c r="B207" s="124"/>
      <c r="D207" s="125" t="s">
        <v>69</v>
      </c>
      <c r="E207" s="133" t="s">
        <v>213</v>
      </c>
      <c r="F207" s="133" t="s">
        <v>339</v>
      </c>
      <c r="J207" s="134">
        <f>BK207</f>
        <v>0</v>
      </c>
      <c r="L207" s="124"/>
      <c r="M207" s="128"/>
      <c r="P207" s="129">
        <f>SUM(P208:P216)</f>
        <v>0</v>
      </c>
      <c r="R207" s="129">
        <f>SUM(R208:R216)</f>
        <v>0</v>
      </c>
      <c r="T207" s="130">
        <f>SUM(T208:T216)</f>
        <v>0</v>
      </c>
      <c r="AR207" s="125" t="s">
        <v>77</v>
      </c>
      <c r="AT207" s="131" t="s">
        <v>69</v>
      </c>
      <c r="AU207" s="131" t="s">
        <v>77</v>
      </c>
      <c r="AY207" s="125" t="s">
        <v>178</v>
      </c>
      <c r="BK207" s="132">
        <f>SUM(BK208:BK216)</f>
        <v>0</v>
      </c>
    </row>
    <row r="208" spans="2:65" s="1" customFormat="1" ht="37.9" customHeight="1">
      <c r="B208" s="135"/>
      <c r="C208" s="136" t="s">
        <v>487</v>
      </c>
      <c r="D208" s="136" t="s">
        <v>180</v>
      </c>
      <c r="E208" s="137" t="s">
        <v>2937</v>
      </c>
      <c r="F208" s="138" t="s">
        <v>2938</v>
      </c>
      <c r="G208" s="139" t="s">
        <v>329</v>
      </c>
      <c r="H208" s="140">
        <v>41</v>
      </c>
      <c r="I208" s="141"/>
      <c r="J208" s="141">
        <f t="shared" ref="J208:J216" si="40">ROUND(I208*H208,2)</f>
        <v>0</v>
      </c>
      <c r="K208" s="142"/>
      <c r="L208" s="25"/>
      <c r="M208" s="143" t="s">
        <v>1</v>
      </c>
      <c r="N208" s="144" t="s">
        <v>36</v>
      </c>
      <c r="O208" s="145">
        <v>0</v>
      </c>
      <c r="P208" s="145">
        <f t="shared" ref="P208:P216" si="41">O208*H208</f>
        <v>0</v>
      </c>
      <c r="Q208" s="145">
        <v>0</v>
      </c>
      <c r="R208" s="145">
        <f t="shared" ref="R208:R216" si="42">Q208*H208</f>
        <v>0</v>
      </c>
      <c r="S208" s="145">
        <v>0</v>
      </c>
      <c r="T208" s="146">
        <f t="shared" ref="T208:T216" si="43">S208*H208</f>
        <v>0</v>
      </c>
      <c r="AR208" s="147" t="s">
        <v>184</v>
      </c>
      <c r="AT208" s="147" t="s">
        <v>180</v>
      </c>
      <c r="AU208" s="147" t="s">
        <v>83</v>
      </c>
      <c r="AY208" s="13" t="s">
        <v>178</v>
      </c>
      <c r="BE208" s="148">
        <f t="shared" ref="BE208:BE216" si="44">IF(N208="základná",J208,0)</f>
        <v>0</v>
      </c>
      <c r="BF208" s="148">
        <f t="shared" ref="BF208:BF216" si="45">IF(N208="znížená",J208,0)</f>
        <v>0</v>
      </c>
      <c r="BG208" s="148">
        <f t="shared" ref="BG208:BG216" si="46">IF(N208="zákl. prenesená",J208,0)</f>
        <v>0</v>
      </c>
      <c r="BH208" s="148">
        <f t="shared" ref="BH208:BH216" si="47">IF(N208="zníž. prenesená",J208,0)</f>
        <v>0</v>
      </c>
      <c r="BI208" s="148">
        <f t="shared" ref="BI208:BI216" si="48">IF(N208="nulová",J208,0)</f>
        <v>0</v>
      </c>
      <c r="BJ208" s="13" t="s">
        <v>83</v>
      </c>
      <c r="BK208" s="148">
        <f t="shared" ref="BK208:BK216" si="49">ROUND(I208*H208,2)</f>
        <v>0</v>
      </c>
      <c r="BL208" s="13" t="s">
        <v>184</v>
      </c>
      <c r="BM208" s="147" t="s">
        <v>817</v>
      </c>
    </row>
    <row r="209" spans="2:65" s="1" customFormat="1" ht="16.5" customHeight="1">
      <c r="B209" s="135"/>
      <c r="C209" s="149" t="s">
        <v>493</v>
      </c>
      <c r="D209" s="149" t="s">
        <v>318</v>
      </c>
      <c r="E209" s="150" t="s">
        <v>2939</v>
      </c>
      <c r="F209" s="151" t="s">
        <v>2940</v>
      </c>
      <c r="G209" s="152" t="s">
        <v>290</v>
      </c>
      <c r="H209" s="153">
        <v>26</v>
      </c>
      <c r="I209" s="154"/>
      <c r="J209" s="154">
        <f t="shared" si="40"/>
        <v>0</v>
      </c>
      <c r="K209" s="155"/>
      <c r="L209" s="156"/>
      <c r="M209" s="157" t="s">
        <v>1</v>
      </c>
      <c r="N209" s="158" t="s">
        <v>36</v>
      </c>
      <c r="O209" s="145">
        <v>0</v>
      </c>
      <c r="P209" s="145">
        <f t="shared" si="41"/>
        <v>0</v>
      </c>
      <c r="Q209" s="145">
        <v>0</v>
      </c>
      <c r="R209" s="145">
        <f t="shared" si="42"/>
        <v>0</v>
      </c>
      <c r="S209" s="145">
        <v>0</v>
      </c>
      <c r="T209" s="146">
        <f t="shared" si="43"/>
        <v>0</v>
      </c>
      <c r="AR209" s="147" t="s">
        <v>208</v>
      </c>
      <c r="AT209" s="147" t="s">
        <v>318</v>
      </c>
      <c r="AU209" s="147" t="s">
        <v>83</v>
      </c>
      <c r="AY209" s="13" t="s">
        <v>178</v>
      </c>
      <c r="BE209" s="148">
        <f t="shared" si="44"/>
        <v>0</v>
      </c>
      <c r="BF209" s="148">
        <f t="shared" si="45"/>
        <v>0</v>
      </c>
      <c r="BG209" s="148">
        <f t="shared" si="46"/>
        <v>0</v>
      </c>
      <c r="BH209" s="148">
        <f t="shared" si="47"/>
        <v>0</v>
      </c>
      <c r="BI209" s="148">
        <f t="shared" si="48"/>
        <v>0</v>
      </c>
      <c r="BJ209" s="13" t="s">
        <v>83</v>
      </c>
      <c r="BK209" s="148">
        <f t="shared" si="49"/>
        <v>0</v>
      </c>
      <c r="BL209" s="13" t="s">
        <v>184</v>
      </c>
      <c r="BM209" s="147" t="s">
        <v>825</v>
      </c>
    </row>
    <row r="210" spans="2:65" s="1" customFormat="1" ht="24.2" customHeight="1">
      <c r="B210" s="135"/>
      <c r="C210" s="149" t="s">
        <v>497</v>
      </c>
      <c r="D210" s="149" t="s">
        <v>318</v>
      </c>
      <c r="E210" s="150" t="s">
        <v>2941</v>
      </c>
      <c r="F210" s="151" t="s">
        <v>2942</v>
      </c>
      <c r="G210" s="152" t="s">
        <v>290</v>
      </c>
      <c r="H210" s="153">
        <v>2</v>
      </c>
      <c r="I210" s="154"/>
      <c r="J210" s="154">
        <f t="shared" si="40"/>
        <v>0</v>
      </c>
      <c r="K210" s="155"/>
      <c r="L210" s="156"/>
      <c r="M210" s="157" t="s">
        <v>1</v>
      </c>
      <c r="N210" s="158" t="s">
        <v>36</v>
      </c>
      <c r="O210" s="145">
        <v>0</v>
      </c>
      <c r="P210" s="145">
        <f t="shared" si="41"/>
        <v>0</v>
      </c>
      <c r="Q210" s="145">
        <v>0</v>
      </c>
      <c r="R210" s="145">
        <f t="shared" si="42"/>
        <v>0</v>
      </c>
      <c r="S210" s="145">
        <v>0</v>
      </c>
      <c r="T210" s="146">
        <f t="shared" si="43"/>
        <v>0</v>
      </c>
      <c r="AR210" s="147" t="s">
        <v>208</v>
      </c>
      <c r="AT210" s="147" t="s">
        <v>318</v>
      </c>
      <c r="AU210" s="147" t="s">
        <v>83</v>
      </c>
      <c r="AY210" s="13" t="s">
        <v>178</v>
      </c>
      <c r="BE210" s="148">
        <f t="shared" si="44"/>
        <v>0</v>
      </c>
      <c r="BF210" s="148">
        <f t="shared" si="45"/>
        <v>0</v>
      </c>
      <c r="BG210" s="148">
        <f t="shared" si="46"/>
        <v>0</v>
      </c>
      <c r="BH210" s="148">
        <f t="shared" si="47"/>
        <v>0</v>
      </c>
      <c r="BI210" s="148">
        <f t="shared" si="48"/>
        <v>0</v>
      </c>
      <c r="BJ210" s="13" t="s">
        <v>83</v>
      </c>
      <c r="BK210" s="148">
        <f t="shared" si="49"/>
        <v>0</v>
      </c>
      <c r="BL210" s="13" t="s">
        <v>184</v>
      </c>
      <c r="BM210" s="147" t="s">
        <v>833</v>
      </c>
    </row>
    <row r="211" spans="2:65" s="1" customFormat="1" ht="24.2" customHeight="1">
      <c r="B211" s="135"/>
      <c r="C211" s="149" t="s">
        <v>501</v>
      </c>
      <c r="D211" s="149" t="s">
        <v>318</v>
      </c>
      <c r="E211" s="150" t="s">
        <v>2943</v>
      </c>
      <c r="F211" s="151" t="s">
        <v>2944</v>
      </c>
      <c r="G211" s="152" t="s">
        <v>290</v>
      </c>
      <c r="H211" s="153">
        <v>3</v>
      </c>
      <c r="I211" s="154"/>
      <c r="J211" s="154">
        <f t="shared" si="40"/>
        <v>0</v>
      </c>
      <c r="K211" s="155"/>
      <c r="L211" s="156"/>
      <c r="M211" s="157" t="s">
        <v>1</v>
      </c>
      <c r="N211" s="158" t="s">
        <v>36</v>
      </c>
      <c r="O211" s="145">
        <v>0</v>
      </c>
      <c r="P211" s="145">
        <f t="shared" si="41"/>
        <v>0</v>
      </c>
      <c r="Q211" s="145">
        <v>0</v>
      </c>
      <c r="R211" s="145">
        <f t="shared" si="42"/>
        <v>0</v>
      </c>
      <c r="S211" s="145">
        <v>0</v>
      </c>
      <c r="T211" s="146">
        <f t="shared" si="43"/>
        <v>0</v>
      </c>
      <c r="AR211" s="147" t="s">
        <v>208</v>
      </c>
      <c r="AT211" s="147" t="s">
        <v>318</v>
      </c>
      <c r="AU211" s="147" t="s">
        <v>83</v>
      </c>
      <c r="AY211" s="13" t="s">
        <v>178</v>
      </c>
      <c r="BE211" s="148">
        <f t="shared" si="44"/>
        <v>0</v>
      </c>
      <c r="BF211" s="148">
        <f t="shared" si="45"/>
        <v>0</v>
      </c>
      <c r="BG211" s="148">
        <f t="shared" si="46"/>
        <v>0</v>
      </c>
      <c r="BH211" s="148">
        <f t="shared" si="47"/>
        <v>0</v>
      </c>
      <c r="BI211" s="148">
        <f t="shared" si="48"/>
        <v>0</v>
      </c>
      <c r="BJ211" s="13" t="s">
        <v>83</v>
      </c>
      <c r="BK211" s="148">
        <f t="shared" si="49"/>
        <v>0</v>
      </c>
      <c r="BL211" s="13" t="s">
        <v>184</v>
      </c>
      <c r="BM211" s="147" t="s">
        <v>843</v>
      </c>
    </row>
    <row r="212" spans="2:65" s="1" customFormat="1" ht="24.2" customHeight="1">
      <c r="B212" s="135"/>
      <c r="C212" s="149" t="s">
        <v>505</v>
      </c>
      <c r="D212" s="149" t="s">
        <v>318</v>
      </c>
      <c r="E212" s="150" t="s">
        <v>2945</v>
      </c>
      <c r="F212" s="151" t="s">
        <v>2946</v>
      </c>
      <c r="G212" s="152" t="s">
        <v>290</v>
      </c>
      <c r="H212" s="153">
        <v>4</v>
      </c>
      <c r="I212" s="154"/>
      <c r="J212" s="154">
        <f t="shared" si="40"/>
        <v>0</v>
      </c>
      <c r="K212" s="155"/>
      <c r="L212" s="156"/>
      <c r="M212" s="157" t="s">
        <v>1</v>
      </c>
      <c r="N212" s="158" t="s">
        <v>36</v>
      </c>
      <c r="O212" s="145">
        <v>0</v>
      </c>
      <c r="P212" s="145">
        <f t="shared" si="41"/>
        <v>0</v>
      </c>
      <c r="Q212" s="145">
        <v>0</v>
      </c>
      <c r="R212" s="145">
        <f t="shared" si="42"/>
        <v>0</v>
      </c>
      <c r="S212" s="145">
        <v>0</v>
      </c>
      <c r="T212" s="146">
        <f t="shared" si="43"/>
        <v>0</v>
      </c>
      <c r="AR212" s="147" t="s">
        <v>208</v>
      </c>
      <c r="AT212" s="147" t="s">
        <v>318</v>
      </c>
      <c r="AU212" s="147" t="s">
        <v>83</v>
      </c>
      <c r="AY212" s="13" t="s">
        <v>178</v>
      </c>
      <c r="BE212" s="148">
        <f t="shared" si="44"/>
        <v>0</v>
      </c>
      <c r="BF212" s="148">
        <f t="shared" si="45"/>
        <v>0</v>
      </c>
      <c r="BG212" s="148">
        <f t="shared" si="46"/>
        <v>0</v>
      </c>
      <c r="BH212" s="148">
        <f t="shared" si="47"/>
        <v>0</v>
      </c>
      <c r="BI212" s="148">
        <f t="shared" si="48"/>
        <v>0</v>
      </c>
      <c r="BJ212" s="13" t="s">
        <v>83</v>
      </c>
      <c r="BK212" s="148">
        <f t="shared" si="49"/>
        <v>0</v>
      </c>
      <c r="BL212" s="13" t="s">
        <v>184</v>
      </c>
      <c r="BM212" s="147" t="s">
        <v>853</v>
      </c>
    </row>
    <row r="213" spans="2:65" s="1" customFormat="1" ht="16.5" customHeight="1">
      <c r="B213" s="135"/>
      <c r="C213" s="149" t="s">
        <v>509</v>
      </c>
      <c r="D213" s="149" t="s">
        <v>318</v>
      </c>
      <c r="E213" s="150" t="s">
        <v>2947</v>
      </c>
      <c r="F213" s="151" t="s">
        <v>2948</v>
      </c>
      <c r="G213" s="152" t="s">
        <v>290</v>
      </c>
      <c r="H213" s="153">
        <v>12</v>
      </c>
      <c r="I213" s="154"/>
      <c r="J213" s="154">
        <f t="shared" si="40"/>
        <v>0</v>
      </c>
      <c r="K213" s="155"/>
      <c r="L213" s="156"/>
      <c r="M213" s="157" t="s">
        <v>1</v>
      </c>
      <c r="N213" s="158" t="s">
        <v>36</v>
      </c>
      <c r="O213" s="145">
        <v>0</v>
      </c>
      <c r="P213" s="145">
        <f t="shared" si="41"/>
        <v>0</v>
      </c>
      <c r="Q213" s="145">
        <v>0</v>
      </c>
      <c r="R213" s="145">
        <f t="shared" si="42"/>
        <v>0</v>
      </c>
      <c r="S213" s="145">
        <v>0</v>
      </c>
      <c r="T213" s="146">
        <f t="shared" si="43"/>
        <v>0</v>
      </c>
      <c r="AR213" s="147" t="s">
        <v>208</v>
      </c>
      <c r="AT213" s="147" t="s">
        <v>318</v>
      </c>
      <c r="AU213" s="147" t="s">
        <v>83</v>
      </c>
      <c r="AY213" s="13" t="s">
        <v>178</v>
      </c>
      <c r="BE213" s="148">
        <f t="shared" si="44"/>
        <v>0</v>
      </c>
      <c r="BF213" s="148">
        <f t="shared" si="45"/>
        <v>0</v>
      </c>
      <c r="BG213" s="148">
        <f t="shared" si="46"/>
        <v>0</v>
      </c>
      <c r="BH213" s="148">
        <f t="shared" si="47"/>
        <v>0</v>
      </c>
      <c r="BI213" s="148">
        <f t="shared" si="48"/>
        <v>0</v>
      </c>
      <c r="BJ213" s="13" t="s">
        <v>83</v>
      </c>
      <c r="BK213" s="148">
        <f t="shared" si="49"/>
        <v>0</v>
      </c>
      <c r="BL213" s="13" t="s">
        <v>184</v>
      </c>
      <c r="BM213" s="147" t="s">
        <v>861</v>
      </c>
    </row>
    <row r="214" spans="2:65" s="1" customFormat="1" ht="21.75" customHeight="1">
      <c r="B214" s="135"/>
      <c r="C214" s="149" t="s">
        <v>513</v>
      </c>
      <c r="D214" s="149" t="s">
        <v>318</v>
      </c>
      <c r="E214" s="150" t="s">
        <v>2949</v>
      </c>
      <c r="F214" s="151" t="s">
        <v>2950</v>
      </c>
      <c r="G214" s="152" t="s">
        <v>290</v>
      </c>
      <c r="H214" s="153">
        <v>1</v>
      </c>
      <c r="I214" s="154"/>
      <c r="J214" s="154">
        <f t="shared" si="40"/>
        <v>0</v>
      </c>
      <c r="K214" s="155"/>
      <c r="L214" s="156"/>
      <c r="M214" s="157" t="s">
        <v>1</v>
      </c>
      <c r="N214" s="158" t="s">
        <v>36</v>
      </c>
      <c r="O214" s="145">
        <v>0</v>
      </c>
      <c r="P214" s="145">
        <f t="shared" si="41"/>
        <v>0</v>
      </c>
      <c r="Q214" s="145">
        <v>0</v>
      </c>
      <c r="R214" s="145">
        <f t="shared" si="42"/>
        <v>0</v>
      </c>
      <c r="S214" s="145">
        <v>0</v>
      </c>
      <c r="T214" s="146">
        <f t="shared" si="43"/>
        <v>0</v>
      </c>
      <c r="AR214" s="147" t="s">
        <v>208</v>
      </c>
      <c r="AT214" s="147" t="s">
        <v>318</v>
      </c>
      <c r="AU214" s="147" t="s">
        <v>83</v>
      </c>
      <c r="AY214" s="13" t="s">
        <v>178</v>
      </c>
      <c r="BE214" s="148">
        <f t="shared" si="44"/>
        <v>0</v>
      </c>
      <c r="BF214" s="148">
        <f t="shared" si="45"/>
        <v>0</v>
      </c>
      <c r="BG214" s="148">
        <f t="shared" si="46"/>
        <v>0</v>
      </c>
      <c r="BH214" s="148">
        <f t="shared" si="47"/>
        <v>0</v>
      </c>
      <c r="BI214" s="148">
        <f t="shared" si="48"/>
        <v>0</v>
      </c>
      <c r="BJ214" s="13" t="s">
        <v>83</v>
      </c>
      <c r="BK214" s="148">
        <f t="shared" si="49"/>
        <v>0</v>
      </c>
      <c r="BL214" s="13" t="s">
        <v>184</v>
      </c>
      <c r="BM214" s="147" t="s">
        <v>869</v>
      </c>
    </row>
    <row r="215" spans="2:65" s="1" customFormat="1" ht="21.75" customHeight="1">
      <c r="B215" s="135"/>
      <c r="C215" s="149" t="s">
        <v>517</v>
      </c>
      <c r="D215" s="149" t="s">
        <v>318</v>
      </c>
      <c r="E215" s="150" t="s">
        <v>2951</v>
      </c>
      <c r="F215" s="151" t="s">
        <v>2952</v>
      </c>
      <c r="G215" s="152" t="s">
        <v>290</v>
      </c>
      <c r="H215" s="153">
        <v>2</v>
      </c>
      <c r="I215" s="154"/>
      <c r="J215" s="154">
        <f t="shared" si="40"/>
        <v>0</v>
      </c>
      <c r="K215" s="155"/>
      <c r="L215" s="156"/>
      <c r="M215" s="157" t="s">
        <v>1</v>
      </c>
      <c r="N215" s="158" t="s">
        <v>36</v>
      </c>
      <c r="O215" s="145">
        <v>0</v>
      </c>
      <c r="P215" s="145">
        <f t="shared" si="41"/>
        <v>0</v>
      </c>
      <c r="Q215" s="145">
        <v>0</v>
      </c>
      <c r="R215" s="145">
        <f t="shared" si="42"/>
        <v>0</v>
      </c>
      <c r="S215" s="145">
        <v>0</v>
      </c>
      <c r="T215" s="146">
        <f t="shared" si="43"/>
        <v>0</v>
      </c>
      <c r="AR215" s="147" t="s">
        <v>208</v>
      </c>
      <c r="AT215" s="147" t="s">
        <v>318</v>
      </c>
      <c r="AU215" s="147" t="s">
        <v>83</v>
      </c>
      <c r="AY215" s="13" t="s">
        <v>178</v>
      </c>
      <c r="BE215" s="148">
        <f t="shared" si="44"/>
        <v>0</v>
      </c>
      <c r="BF215" s="148">
        <f t="shared" si="45"/>
        <v>0</v>
      </c>
      <c r="BG215" s="148">
        <f t="shared" si="46"/>
        <v>0</v>
      </c>
      <c r="BH215" s="148">
        <f t="shared" si="47"/>
        <v>0</v>
      </c>
      <c r="BI215" s="148">
        <f t="shared" si="48"/>
        <v>0</v>
      </c>
      <c r="BJ215" s="13" t="s">
        <v>83</v>
      </c>
      <c r="BK215" s="148">
        <f t="shared" si="49"/>
        <v>0</v>
      </c>
      <c r="BL215" s="13" t="s">
        <v>184</v>
      </c>
      <c r="BM215" s="147" t="s">
        <v>877</v>
      </c>
    </row>
    <row r="216" spans="2:65" s="1" customFormat="1" ht="24.2" customHeight="1">
      <c r="B216" s="135"/>
      <c r="C216" s="149" t="s">
        <v>521</v>
      </c>
      <c r="D216" s="149" t="s">
        <v>318</v>
      </c>
      <c r="E216" s="150" t="s">
        <v>2953</v>
      </c>
      <c r="F216" s="151" t="s">
        <v>2954</v>
      </c>
      <c r="G216" s="152" t="s">
        <v>290</v>
      </c>
      <c r="H216" s="153">
        <v>25</v>
      </c>
      <c r="I216" s="154"/>
      <c r="J216" s="154">
        <f t="shared" si="40"/>
        <v>0</v>
      </c>
      <c r="K216" s="155"/>
      <c r="L216" s="156"/>
      <c r="M216" s="157" t="s">
        <v>1</v>
      </c>
      <c r="N216" s="158" t="s">
        <v>36</v>
      </c>
      <c r="O216" s="145">
        <v>0</v>
      </c>
      <c r="P216" s="145">
        <f t="shared" si="41"/>
        <v>0</v>
      </c>
      <c r="Q216" s="145">
        <v>0</v>
      </c>
      <c r="R216" s="145">
        <f t="shared" si="42"/>
        <v>0</v>
      </c>
      <c r="S216" s="145">
        <v>0</v>
      </c>
      <c r="T216" s="146">
        <f t="shared" si="43"/>
        <v>0</v>
      </c>
      <c r="AR216" s="147" t="s">
        <v>208</v>
      </c>
      <c r="AT216" s="147" t="s">
        <v>318</v>
      </c>
      <c r="AU216" s="147" t="s">
        <v>83</v>
      </c>
      <c r="AY216" s="13" t="s">
        <v>178</v>
      </c>
      <c r="BE216" s="148">
        <f t="shared" si="44"/>
        <v>0</v>
      </c>
      <c r="BF216" s="148">
        <f t="shared" si="45"/>
        <v>0</v>
      </c>
      <c r="BG216" s="148">
        <f t="shared" si="46"/>
        <v>0</v>
      </c>
      <c r="BH216" s="148">
        <f t="shared" si="47"/>
        <v>0</v>
      </c>
      <c r="BI216" s="148">
        <f t="shared" si="48"/>
        <v>0</v>
      </c>
      <c r="BJ216" s="13" t="s">
        <v>83</v>
      </c>
      <c r="BK216" s="148">
        <f t="shared" si="49"/>
        <v>0</v>
      </c>
      <c r="BL216" s="13" t="s">
        <v>184</v>
      </c>
      <c r="BM216" s="147" t="s">
        <v>887</v>
      </c>
    </row>
    <row r="217" spans="2:65" s="11" customFormat="1" ht="22.9" customHeight="1">
      <c r="B217" s="124"/>
      <c r="D217" s="125" t="s">
        <v>69</v>
      </c>
      <c r="E217" s="133" t="s">
        <v>348</v>
      </c>
      <c r="F217" s="133" t="s">
        <v>349</v>
      </c>
      <c r="J217" s="134">
        <f>BK217</f>
        <v>0</v>
      </c>
      <c r="L217" s="124"/>
      <c r="M217" s="128"/>
      <c r="P217" s="129">
        <f>SUM(P218:P219)</f>
        <v>0</v>
      </c>
      <c r="R217" s="129">
        <f>SUM(R218:R219)</f>
        <v>0</v>
      </c>
      <c r="T217" s="130">
        <f>SUM(T218:T219)</f>
        <v>0</v>
      </c>
      <c r="AR217" s="125" t="s">
        <v>77</v>
      </c>
      <c r="AT217" s="131" t="s">
        <v>69</v>
      </c>
      <c r="AU217" s="131" t="s">
        <v>77</v>
      </c>
      <c r="AY217" s="125" t="s">
        <v>178</v>
      </c>
      <c r="BK217" s="132">
        <f>SUM(BK218:BK219)</f>
        <v>0</v>
      </c>
    </row>
    <row r="218" spans="2:65" s="1" customFormat="1" ht="24.2" customHeight="1">
      <c r="B218" s="135"/>
      <c r="C218" s="136" t="s">
        <v>525</v>
      </c>
      <c r="D218" s="136" t="s">
        <v>180</v>
      </c>
      <c r="E218" s="137" t="s">
        <v>2955</v>
      </c>
      <c r="F218" s="138" t="s">
        <v>2956</v>
      </c>
      <c r="G218" s="139" t="s">
        <v>257</v>
      </c>
      <c r="H218" s="140">
        <v>5.5119999999999996</v>
      </c>
      <c r="I218" s="141"/>
      <c r="J218" s="141">
        <f>ROUND(I218*H218,2)</f>
        <v>0</v>
      </c>
      <c r="K218" s="142"/>
      <c r="L218" s="25"/>
      <c r="M218" s="143" t="s">
        <v>1</v>
      </c>
      <c r="N218" s="144" t="s">
        <v>36</v>
      </c>
      <c r="O218" s="145">
        <v>0</v>
      </c>
      <c r="P218" s="145">
        <f>O218*H218</f>
        <v>0</v>
      </c>
      <c r="Q218" s="145">
        <v>0</v>
      </c>
      <c r="R218" s="145">
        <f>Q218*H218</f>
        <v>0</v>
      </c>
      <c r="S218" s="145">
        <v>0</v>
      </c>
      <c r="T218" s="146">
        <f>S218*H218</f>
        <v>0</v>
      </c>
      <c r="AR218" s="147" t="s">
        <v>184</v>
      </c>
      <c r="AT218" s="147" t="s">
        <v>180</v>
      </c>
      <c r="AU218" s="147" t="s">
        <v>83</v>
      </c>
      <c r="AY218" s="13" t="s">
        <v>178</v>
      </c>
      <c r="BE218" s="148">
        <f>IF(N218="základná",J218,0)</f>
        <v>0</v>
      </c>
      <c r="BF218" s="148">
        <f>IF(N218="znížená",J218,0)</f>
        <v>0</v>
      </c>
      <c r="BG218" s="148">
        <f>IF(N218="zákl. prenesená",J218,0)</f>
        <v>0</v>
      </c>
      <c r="BH218" s="148">
        <f>IF(N218="zníž. prenesená",J218,0)</f>
        <v>0</v>
      </c>
      <c r="BI218" s="148">
        <f>IF(N218="nulová",J218,0)</f>
        <v>0</v>
      </c>
      <c r="BJ218" s="13" t="s">
        <v>83</v>
      </c>
      <c r="BK218" s="148">
        <f>ROUND(I218*H218,2)</f>
        <v>0</v>
      </c>
      <c r="BL218" s="13" t="s">
        <v>184</v>
      </c>
      <c r="BM218" s="147" t="s">
        <v>897</v>
      </c>
    </row>
    <row r="219" spans="2:65" s="1" customFormat="1" ht="33" customHeight="1">
      <c r="B219" s="135"/>
      <c r="C219" s="136" t="s">
        <v>529</v>
      </c>
      <c r="D219" s="136" t="s">
        <v>180</v>
      </c>
      <c r="E219" s="137" t="s">
        <v>2781</v>
      </c>
      <c r="F219" s="138" t="s">
        <v>2782</v>
      </c>
      <c r="G219" s="139" t="s">
        <v>257</v>
      </c>
      <c r="H219" s="140">
        <v>7.4169999999999998</v>
      </c>
      <c r="I219" s="141"/>
      <c r="J219" s="141">
        <f>ROUND(I219*H219,2)</f>
        <v>0</v>
      </c>
      <c r="K219" s="142"/>
      <c r="L219" s="25"/>
      <c r="M219" s="143" t="s">
        <v>1</v>
      </c>
      <c r="N219" s="144" t="s">
        <v>36</v>
      </c>
      <c r="O219" s="145">
        <v>0</v>
      </c>
      <c r="P219" s="145">
        <f>O219*H219</f>
        <v>0</v>
      </c>
      <c r="Q219" s="145">
        <v>0</v>
      </c>
      <c r="R219" s="145">
        <f>Q219*H219</f>
        <v>0</v>
      </c>
      <c r="S219" s="145">
        <v>0</v>
      </c>
      <c r="T219" s="146">
        <f>S219*H219</f>
        <v>0</v>
      </c>
      <c r="AR219" s="147" t="s">
        <v>184</v>
      </c>
      <c r="AT219" s="147" t="s">
        <v>180</v>
      </c>
      <c r="AU219" s="147" t="s">
        <v>83</v>
      </c>
      <c r="AY219" s="13" t="s">
        <v>178</v>
      </c>
      <c r="BE219" s="148">
        <f>IF(N219="základná",J219,0)</f>
        <v>0</v>
      </c>
      <c r="BF219" s="148">
        <f>IF(N219="znížená",J219,0)</f>
        <v>0</v>
      </c>
      <c r="BG219" s="148">
        <f>IF(N219="zákl. prenesená",J219,0)</f>
        <v>0</v>
      </c>
      <c r="BH219" s="148">
        <f>IF(N219="zníž. prenesená",J219,0)</f>
        <v>0</v>
      </c>
      <c r="BI219" s="148">
        <f>IF(N219="nulová",J219,0)</f>
        <v>0</v>
      </c>
      <c r="BJ219" s="13" t="s">
        <v>83</v>
      </c>
      <c r="BK219" s="148">
        <f>ROUND(I219*H219,2)</f>
        <v>0</v>
      </c>
      <c r="BL219" s="13" t="s">
        <v>184</v>
      </c>
      <c r="BM219" s="147" t="s">
        <v>905</v>
      </c>
    </row>
    <row r="220" spans="2:65" s="11" customFormat="1" ht="25.9" customHeight="1">
      <c r="B220" s="124"/>
      <c r="D220" s="125" t="s">
        <v>69</v>
      </c>
      <c r="E220" s="126" t="s">
        <v>354</v>
      </c>
      <c r="F220" s="126" t="s">
        <v>355</v>
      </c>
      <c r="J220" s="127">
        <f>BK220</f>
        <v>0</v>
      </c>
      <c r="L220" s="124"/>
      <c r="M220" s="128"/>
      <c r="P220" s="129">
        <f>P221</f>
        <v>0</v>
      </c>
      <c r="R220" s="129">
        <f>R221</f>
        <v>0</v>
      </c>
      <c r="T220" s="130">
        <f>T221</f>
        <v>0</v>
      </c>
      <c r="AR220" s="125" t="s">
        <v>83</v>
      </c>
      <c r="AT220" s="131" t="s">
        <v>69</v>
      </c>
      <c r="AU220" s="131" t="s">
        <v>70</v>
      </c>
      <c r="AY220" s="125" t="s">
        <v>178</v>
      </c>
      <c r="BK220" s="132">
        <f>BK221</f>
        <v>0</v>
      </c>
    </row>
    <row r="221" spans="2:65" s="11" customFormat="1" ht="22.9" customHeight="1">
      <c r="B221" s="124"/>
      <c r="D221" s="125" t="s">
        <v>69</v>
      </c>
      <c r="E221" s="133" t="s">
        <v>1365</v>
      </c>
      <c r="F221" s="133" t="s">
        <v>1366</v>
      </c>
      <c r="J221" s="134">
        <f>BK221</f>
        <v>0</v>
      </c>
      <c r="L221" s="124"/>
      <c r="M221" s="128"/>
      <c r="P221" s="129">
        <f>SUM(P222:P225)</f>
        <v>0</v>
      </c>
      <c r="R221" s="129">
        <f>SUM(R222:R225)</f>
        <v>0</v>
      </c>
      <c r="T221" s="130">
        <f>SUM(T222:T225)</f>
        <v>0</v>
      </c>
      <c r="AR221" s="125" t="s">
        <v>83</v>
      </c>
      <c r="AT221" s="131" t="s">
        <v>69</v>
      </c>
      <c r="AU221" s="131" t="s">
        <v>77</v>
      </c>
      <c r="AY221" s="125" t="s">
        <v>178</v>
      </c>
      <c r="BK221" s="132">
        <f>SUM(BK222:BK225)</f>
        <v>0</v>
      </c>
    </row>
    <row r="222" spans="2:65" s="1" customFormat="1" ht="16.5" customHeight="1">
      <c r="B222" s="135"/>
      <c r="C222" s="136" t="s">
        <v>533</v>
      </c>
      <c r="D222" s="136" t="s">
        <v>180</v>
      </c>
      <c r="E222" s="137" t="s">
        <v>2957</v>
      </c>
      <c r="F222" s="138" t="s">
        <v>2958</v>
      </c>
      <c r="G222" s="139" t="s">
        <v>329</v>
      </c>
      <c r="H222" s="140">
        <v>4</v>
      </c>
      <c r="I222" s="141"/>
      <c r="J222" s="141">
        <f>ROUND(I222*H222,2)</f>
        <v>0</v>
      </c>
      <c r="K222" s="142"/>
      <c r="L222" s="25"/>
      <c r="M222" s="143" t="s">
        <v>1</v>
      </c>
      <c r="N222" s="144" t="s">
        <v>36</v>
      </c>
      <c r="O222" s="145">
        <v>0</v>
      </c>
      <c r="P222" s="145">
        <f>O222*H222</f>
        <v>0</v>
      </c>
      <c r="Q222" s="145">
        <v>0</v>
      </c>
      <c r="R222" s="145">
        <f>Q222*H222</f>
        <v>0</v>
      </c>
      <c r="S222" s="145">
        <v>0</v>
      </c>
      <c r="T222" s="146">
        <f>S222*H222</f>
        <v>0</v>
      </c>
      <c r="AR222" s="147" t="s">
        <v>242</v>
      </c>
      <c r="AT222" s="147" t="s">
        <v>180</v>
      </c>
      <c r="AU222" s="147" t="s">
        <v>83</v>
      </c>
      <c r="AY222" s="13" t="s">
        <v>178</v>
      </c>
      <c r="BE222" s="148">
        <f>IF(N222="základná",J222,0)</f>
        <v>0</v>
      </c>
      <c r="BF222" s="148">
        <f>IF(N222="znížená",J222,0)</f>
        <v>0</v>
      </c>
      <c r="BG222" s="148">
        <f>IF(N222="zákl. prenesená",J222,0)</f>
        <v>0</v>
      </c>
      <c r="BH222" s="148">
        <f>IF(N222="zníž. prenesená",J222,0)</f>
        <v>0</v>
      </c>
      <c r="BI222" s="148">
        <f>IF(N222="nulová",J222,0)</f>
        <v>0</v>
      </c>
      <c r="BJ222" s="13" t="s">
        <v>83</v>
      </c>
      <c r="BK222" s="148">
        <f>ROUND(I222*H222,2)</f>
        <v>0</v>
      </c>
      <c r="BL222" s="13" t="s">
        <v>242</v>
      </c>
      <c r="BM222" s="147" t="s">
        <v>915</v>
      </c>
    </row>
    <row r="223" spans="2:65" s="1" customFormat="1" ht="16.5" customHeight="1">
      <c r="B223" s="135"/>
      <c r="C223" s="136" t="s">
        <v>537</v>
      </c>
      <c r="D223" s="136" t="s">
        <v>180</v>
      </c>
      <c r="E223" s="137" t="s">
        <v>2959</v>
      </c>
      <c r="F223" s="138" t="s">
        <v>2960</v>
      </c>
      <c r="G223" s="139" t="s">
        <v>290</v>
      </c>
      <c r="H223" s="140">
        <v>2</v>
      </c>
      <c r="I223" s="141"/>
      <c r="J223" s="141">
        <f>ROUND(I223*H223,2)</f>
        <v>0</v>
      </c>
      <c r="K223" s="142"/>
      <c r="L223" s="25"/>
      <c r="M223" s="143" t="s">
        <v>1</v>
      </c>
      <c r="N223" s="144" t="s">
        <v>36</v>
      </c>
      <c r="O223" s="145">
        <v>0</v>
      </c>
      <c r="P223" s="145">
        <f>O223*H223</f>
        <v>0</v>
      </c>
      <c r="Q223" s="145">
        <v>0</v>
      </c>
      <c r="R223" s="145">
        <f>Q223*H223</f>
        <v>0</v>
      </c>
      <c r="S223" s="145">
        <v>0</v>
      </c>
      <c r="T223" s="146">
        <f>S223*H223</f>
        <v>0</v>
      </c>
      <c r="AR223" s="147" t="s">
        <v>242</v>
      </c>
      <c r="AT223" s="147" t="s">
        <v>180</v>
      </c>
      <c r="AU223" s="147" t="s">
        <v>83</v>
      </c>
      <c r="AY223" s="13" t="s">
        <v>178</v>
      </c>
      <c r="BE223" s="148">
        <f>IF(N223="základná",J223,0)</f>
        <v>0</v>
      </c>
      <c r="BF223" s="148">
        <f>IF(N223="znížená",J223,0)</f>
        <v>0</v>
      </c>
      <c r="BG223" s="148">
        <f>IF(N223="zákl. prenesená",J223,0)</f>
        <v>0</v>
      </c>
      <c r="BH223" s="148">
        <f>IF(N223="zníž. prenesená",J223,0)</f>
        <v>0</v>
      </c>
      <c r="BI223" s="148">
        <f>IF(N223="nulová",J223,0)</f>
        <v>0</v>
      </c>
      <c r="BJ223" s="13" t="s">
        <v>83</v>
      </c>
      <c r="BK223" s="148">
        <f>ROUND(I223*H223,2)</f>
        <v>0</v>
      </c>
      <c r="BL223" s="13" t="s">
        <v>242</v>
      </c>
      <c r="BM223" s="147" t="s">
        <v>926</v>
      </c>
    </row>
    <row r="224" spans="2:65" s="1" customFormat="1" ht="24.2" customHeight="1">
      <c r="B224" s="135"/>
      <c r="C224" s="136" t="s">
        <v>541</v>
      </c>
      <c r="D224" s="136" t="s">
        <v>180</v>
      </c>
      <c r="E224" s="137" t="s">
        <v>2961</v>
      </c>
      <c r="F224" s="138" t="s">
        <v>2962</v>
      </c>
      <c r="G224" s="139" t="s">
        <v>329</v>
      </c>
      <c r="H224" s="140">
        <v>4</v>
      </c>
      <c r="I224" s="141"/>
      <c r="J224" s="141">
        <f>ROUND(I224*H224,2)</f>
        <v>0</v>
      </c>
      <c r="K224" s="142"/>
      <c r="L224" s="25"/>
      <c r="M224" s="143" t="s">
        <v>1</v>
      </c>
      <c r="N224" s="144" t="s">
        <v>36</v>
      </c>
      <c r="O224" s="145">
        <v>0</v>
      </c>
      <c r="P224" s="145">
        <f>O224*H224</f>
        <v>0</v>
      </c>
      <c r="Q224" s="145">
        <v>0</v>
      </c>
      <c r="R224" s="145">
        <f>Q224*H224</f>
        <v>0</v>
      </c>
      <c r="S224" s="145">
        <v>0</v>
      </c>
      <c r="T224" s="146">
        <f>S224*H224</f>
        <v>0</v>
      </c>
      <c r="AR224" s="147" t="s">
        <v>242</v>
      </c>
      <c r="AT224" s="147" t="s">
        <v>180</v>
      </c>
      <c r="AU224" s="147" t="s">
        <v>83</v>
      </c>
      <c r="AY224" s="13" t="s">
        <v>178</v>
      </c>
      <c r="BE224" s="148">
        <f>IF(N224="základná",J224,0)</f>
        <v>0</v>
      </c>
      <c r="BF224" s="148">
        <f>IF(N224="znížená",J224,0)</f>
        <v>0</v>
      </c>
      <c r="BG224" s="148">
        <f>IF(N224="zákl. prenesená",J224,0)</f>
        <v>0</v>
      </c>
      <c r="BH224" s="148">
        <f>IF(N224="zníž. prenesená",J224,0)</f>
        <v>0</v>
      </c>
      <c r="BI224" s="148">
        <f>IF(N224="nulová",J224,0)</f>
        <v>0</v>
      </c>
      <c r="BJ224" s="13" t="s">
        <v>83</v>
      </c>
      <c r="BK224" s="148">
        <f>ROUND(I224*H224,2)</f>
        <v>0</v>
      </c>
      <c r="BL224" s="13" t="s">
        <v>242</v>
      </c>
      <c r="BM224" s="147" t="s">
        <v>934</v>
      </c>
    </row>
    <row r="225" spans="2:65" s="1" customFormat="1" ht="24.2" customHeight="1">
      <c r="B225" s="135"/>
      <c r="C225" s="136" t="s">
        <v>545</v>
      </c>
      <c r="D225" s="136" t="s">
        <v>180</v>
      </c>
      <c r="E225" s="137" t="s">
        <v>2963</v>
      </c>
      <c r="F225" s="138" t="s">
        <v>2964</v>
      </c>
      <c r="G225" s="139" t="s">
        <v>257</v>
      </c>
      <c r="H225" s="140">
        <v>7.0000000000000001E-3</v>
      </c>
      <c r="I225" s="141"/>
      <c r="J225" s="141">
        <f>ROUND(I225*H225,2)</f>
        <v>0</v>
      </c>
      <c r="K225" s="142"/>
      <c r="L225" s="25"/>
      <c r="M225" s="143" t="s">
        <v>1</v>
      </c>
      <c r="N225" s="144" t="s">
        <v>36</v>
      </c>
      <c r="O225" s="145">
        <v>0</v>
      </c>
      <c r="P225" s="145">
        <f>O225*H225</f>
        <v>0</v>
      </c>
      <c r="Q225" s="145">
        <v>0</v>
      </c>
      <c r="R225" s="145">
        <f>Q225*H225</f>
        <v>0</v>
      </c>
      <c r="S225" s="145">
        <v>0</v>
      </c>
      <c r="T225" s="146">
        <f>S225*H225</f>
        <v>0</v>
      </c>
      <c r="AR225" s="147" t="s">
        <v>242</v>
      </c>
      <c r="AT225" s="147" t="s">
        <v>180</v>
      </c>
      <c r="AU225" s="147" t="s">
        <v>83</v>
      </c>
      <c r="AY225" s="13" t="s">
        <v>178</v>
      </c>
      <c r="BE225" s="148">
        <f>IF(N225="základná",J225,0)</f>
        <v>0</v>
      </c>
      <c r="BF225" s="148">
        <f>IF(N225="znížená",J225,0)</f>
        <v>0</v>
      </c>
      <c r="BG225" s="148">
        <f>IF(N225="zákl. prenesená",J225,0)</f>
        <v>0</v>
      </c>
      <c r="BH225" s="148">
        <f>IF(N225="zníž. prenesená",J225,0)</f>
        <v>0</v>
      </c>
      <c r="BI225" s="148">
        <f>IF(N225="nulová",J225,0)</f>
        <v>0</v>
      </c>
      <c r="BJ225" s="13" t="s">
        <v>83</v>
      </c>
      <c r="BK225" s="148">
        <f>ROUND(I225*H225,2)</f>
        <v>0</v>
      </c>
      <c r="BL225" s="13" t="s">
        <v>242</v>
      </c>
      <c r="BM225" s="147" t="s">
        <v>942</v>
      </c>
    </row>
    <row r="226" spans="2:65" s="11" customFormat="1" ht="25.9" customHeight="1">
      <c r="B226" s="124"/>
      <c r="D226" s="125" t="s">
        <v>69</v>
      </c>
      <c r="E226" s="126" t="s">
        <v>2807</v>
      </c>
      <c r="F226" s="126" t="s">
        <v>2808</v>
      </c>
      <c r="J226" s="127">
        <f>BK226</f>
        <v>0</v>
      </c>
      <c r="L226" s="124"/>
      <c r="M226" s="128"/>
      <c r="P226" s="129">
        <f>SUM(P227:P228)</f>
        <v>0</v>
      </c>
      <c r="R226" s="129">
        <f>SUM(R227:R228)</f>
        <v>0</v>
      </c>
      <c r="T226" s="130">
        <f>SUM(T227:T228)</f>
        <v>0</v>
      </c>
      <c r="AR226" s="125" t="s">
        <v>196</v>
      </c>
      <c r="AT226" s="131" t="s">
        <v>69</v>
      </c>
      <c r="AU226" s="131" t="s">
        <v>70</v>
      </c>
      <c r="AY226" s="125" t="s">
        <v>178</v>
      </c>
      <c r="BK226" s="132">
        <f>SUM(BK227:BK228)</f>
        <v>0</v>
      </c>
    </row>
    <row r="227" spans="2:65" s="1" customFormat="1" ht="16.5" customHeight="1">
      <c r="B227" s="135"/>
      <c r="C227" s="136" t="s">
        <v>549</v>
      </c>
      <c r="D227" s="136" t="s">
        <v>180</v>
      </c>
      <c r="E227" s="137" t="s">
        <v>2809</v>
      </c>
      <c r="F227" s="138" t="s">
        <v>2810</v>
      </c>
      <c r="G227" s="139" t="s">
        <v>2811</v>
      </c>
      <c r="H227" s="140">
        <v>0.187</v>
      </c>
      <c r="I227" s="141"/>
      <c r="J227" s="141">
        <f>ROUND(I227*H227,2)</f>
        <v>0</v>
      </c>
      <c r="K227" s="142"/>
      <c r="L227" s="25"/>
      <c r="M227" s="143" t="s">
        <v>1</v>
      </c>
      <c r="N227" s="144" t="s">
        <v>36</v>
      </c>
      <c r="O227" s="145">
        <v>0</v>
      </c>
      <c r="P227" s="145">
        <f>O227*H227</f>
        <v>0</v>
      </c>
      <c r="Q227" s="145">
        <v>0</v>
      </c>
      <c r="R227" s="145">
        <f>Q227*H227</f>
        <v>0</v>
      </c>
      <c r="S227" s="145">
        <v>0</v>
      </c>
      <c r="T227" s="146">
        <f>S227*H227</f>
        <v>0</v>
      </c>
      <c r="AR227" s="147" t="s">
        <v>184</v>
      </c>
      <c r="AT227" s="147" t="s">
        <v>180</v>
      </c>
      <c r="AU227" s="147" t="s">
        <v>77</v>
      </c>
      <c r="AY227" s="13" t="s">
        <v>178</v>
      </c>
      <c r="BE227" s="148">
        <f>IF(N227="základná",J227,0)</f>
        <v>0</v>
      </c>
      <c r="BF227" s="148">
        <f>IF(N227="znížená",J227,0)</f>
        <v>0</v>
      </c>
      <c r="BG227" s="148">
        <f>IF(N227="zákl. prenesená",J227,0)</f>
        <v>0</v>
      </c>
      <c r="BH227" s="148">
        <f>IF(N227="zníž. prenesená",J227,0)</f>
        <v>0</v>
      </c>
      <c r="BI227" s="148">
        <f>IF(N227="nulová",J227,0)</f>
        <v>0</v>
      </c>
      <c r="BJ227" s="13" t="s">
        <v>83</v>
      </c>
      <c r="BK227" s="148">
        <f>ROUND(I227*H227,2)</f>
        <v>0</v>
      </c>
      <c r="BL227" s="13" t="s">
        <v>184</v>
      </c>
      <c r="BM227" s="147" t="s">
        <v>950</v>
      </c>
    </row>
    <row r="228" spans="2:65" s="1" customFormat="1" ht="16.5" customHeight="1">
      <c r="B228" s="135"/>
      <c r="C228" s="136" t="s">
        <v>553</v>
      </c>
      <c r="D228" s="136" t="s">
        <v>180</v>
      </c>
      <c r="E228" s="137" t="s">
        <v>2965</v>
      </c>
      <c r="F228" s="138" t="s">
        <v>2966</v>
      </c>
      <c r="G228" s="139" t="s">
        <v>290</v>
      </c>
      <c r="H228" s="140">
        <v>1</v>
      </c>
      <c r="I228" s="141"/>
      <c r="J228" s="141">
        <f>ROUND(I228*H228,2)</f>
        <v>0</v>
      </c>
      <c r="K228" s="142"/>
      <c r="L228" s="25"/>
      <c r="M228" s="159" t="s">
        <v>1</v>
      </c>
      <c r="N228" s="160" t="s">
        <v>36</v>
      </c>
      <c r="O228" s="161">
        <v>0</v>
      </c>
      <c r="P228" s="161">
        <f>O228*H228</f>
        <v>0</v>
      </c>
      <c r="Q228" s="161">
        <v>0</v>
      </c>
      <c r="R228" s="161">
        <f>Q228*H228</f>
        <v>0</v>
      </c>
      <c r="S228" s="161">
        <v>0</v>
      </c>
      <c r="T228" s="162">
        <f>S228*H228</f>
        <v>0</v>
      </c>
      <c r="AR228" s="147" t="s">
        <v>184</v>
      </c>
      <c r="AT228" s="147" t="s">
        <v>180</v>
      </c>
      <c r="AU228" s="147" t="s">
        <v>77</v>
      </c>
      <c r="AY228" s="13" t="s">
        <v>178</v>
      </c>
      <c r="BE228" s="148">
        <f>IF(N228="základná",J228,0)</f>
        <v>0</v>
      </c>
      <c r="BF228" s="148">
        <f>IF(N228="znížená",J228,0)</f>
        <v>0</v>
      </c>
      <c r="BG228" s="148">
        <f>IF(N228="zákl. prenesená",J228,0)</f>
        <v>0</v>
      </c>
      <c r="BH228" s="148">
        <f>IF(N228="zníž. prenesená",J228,0)</f>
        <v>0</v>
      </c>
      <c r="BI228" s="148">
        <f>IF(N228="nulová",J228,0)</f>
        <v>0</v>
      </c>
      <c r="BJ228" s="13" t="s">
        <v>83</v>
      </c>
      <c r="BK228" s="148">
        <f>ROUND(I228*H228,2)</f>
        <v>0</v>
      </c>
      <c r="BL228" s="13" t="s">
        <v>184</v>
      </c>
      <c r="BM228" s="147" t="s">
        <v>958</v>
      </c>
    </row>
    <row r="229" spans="2:65" s="1" customFormat="1" ht="6.95" customHeight="1">
      <c r="B229" s="40"/>
      <c r="C229" s="41"/>
      <c r="D229" s="41"/>
      <c r="E229" s="41"/>
      <c r="F229" s="41"/>
      <c r="G229" s="41"/>
      <c r="H229" s="41"/>
      <c r="I229" s="41"/>
      <c r="J229" s="41"/>
      <c r="K229" s="41"/>
      <c r="L229" s="25"/>
    </row>
  </sheetData>
  <autoFilter ref="C126:K228" xr:uid="{00000000-0009-0000-0000-00000E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42"/>
  <sheetViews>
    <sheetView showGridLines="0" topLeftCell="A109" workbookViewId="0">
      <selection activeCell="I123" sqref="I12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125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2967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ROUND(J120,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ROUND((SUM(BE120:BE141)),  2)</f>
        <v>0</v>
      </c>
      <c r="G33" s="93"/>
      <c r="H33" s="93"/>
      <c r="I33" s="94">
        <v>0.23</v>
      </c>
      <c r="J33" s="92">
        <f>ROUND(((SUM(BE120:BE141))*I33),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ROUND((SUM(BF120:BF141)),  2)</f>
        <v>0</v>
      </c>
      <c r="I34" s="95">
        <v>0.23</v>
      </c>
      <c r="J34" s="82">
        <f>ROUND(((SUM(BF120:BF141))*I34),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ROUND((SUM(BG120:BG141)),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ROUND((SUM(BH120:BH141)),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ROUND((SUM(BI120:BI141)),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SO 07 - ELEKTRICKÁ PRÍPOJKA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J120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2968</v>
      </c>
      <c r="E97" s="109"/>
      <c r="F97" s="109"/>
      <c r="G97" s="109"/>
      <c r="H97" s="109"/>
      <c r="I97" s="109"/>
      <c r="J97" s="110">
        <f>J121</f>
        <v>0</v>
      </c>
      <c r="L97" s="107"/>
    </row>
    <row r="98" spans="2:12" s="8" customFormat="1" ht="24.95" customHeight="1">
      <c r="B98" s="107"/>
      <c r="D98" s="108" t="s">
        <v>2969</v>
      </c>
      <c r="E98" s="109"/>
      <c r="F98" s="109"/>
      <c r="G98" s="109"/>
      <c r="H98" s="109"/>
      <c r="I98" s="109"/>
      <c r="J98" s="110">
        <f>J122</f>
        <v>0</v>
      </c>
      <c r="L98" s="107"/>
    </row>
    <row r="99" spans="2:12" s="8" customFormat="1" ht="24.95" customHeight="1">
      <c r="B99" s="107"/>
      <c r="D99" s="108" t="s">
        <v>2970</v>
      </c>
      <c r="E99" s="109"/>
      <c r="F99" s="109"/>
      <c r="G99" s="109"/>
      <c r="H99" s="109"/>
      <c r="I99" s="109"/>
      <c r="J99" s="110">
        <f>J132</f>
        <v>0</v>
      </c>
      <c r="L99" s="107"/>
    </row>
    <row r="100" spans="2:12" s="8" customFormat="1" ht="24.95" customHeight="1">
      <c r="B100" s="107"/>
      <c r="D100" s="108" t="s">
        <v>1613</v>
      </c>
      <c r="E100" s="109"/>
      <c r="F100" s="109"/>
      <c r="G100" s="109"/>
      <c r="H100" s="109"/>
      <c r="I100" s="109"/>
      <c r="J100" s="110">
        <f>J137</f>
        <v>0</v>
      </c>
      <c r="L100" s="107"/>
    </row>
    <row r="101" spans="2:12" s="1" customFormat="1" ht="21.75" customHeight="1">
      <c r="B101" s="25"/>
      <c r="L101" s="25"/>
    </row>
    <row r="102" spans="2:12" s="1" customFormat="1" ht="6.95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5"/>
    </row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5"/>
    </row>
    <row r="107" spans="2:12" s="1" customFormat="1" ht="24.95" customHeight="1">
      <c r="B107" s="25"/>
      <c r="C107" s="17" t="s">
        <v>164</v>
      </c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13</v>
      </c>
      <c r="L109" s="25"/>
    </row>
    <row r="110" spans="2:12" s="1" customFormat="1" ht="26.25" customHeight="1">
      <c r="B110" s="25"/>
      <c r="E110" s="219" t="str">
        <f>E7</f>
        <v>SOŠ Hnúšťa, vybudovanie tréningového centra v Rimavskej Sobote-úprava3</v>
      </c>
      <c r="F110" s="220"/>
      <c r="G110" s="220"/>
      <c r="H110" s="220"/>
      <c r="L110" s="25"/>
    </row>
    <row r="111" spans="2:12" s="1" customFormat="1" ht="12" customHeight="1">
      <c r="B111" s="25"/>
      <c r="C111" s="22" t="s">
        <v>133</v>
      </c>
      <c r="L111" s="25"/>
    </row>
    <row r="112" spans="2:12" s="1" customFormat="1" ht="16.5" customHeight="1">
      <c r="B112" s="25"/>
      <c r="E112" s="182" t="str">
        <f>E9</f>
        <v>SO 07 - ELEKTRICKÁ PRÍPOJKA</v>
      </c>
      <c r="F112" s="218"/>
      <c r="G112" s="218"/>
      <c r="H112" s="218"/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17</v>
      </c>
      <c r="F114" s="20" t="str">
        <f>F12</f>
        <v>Rimavská Sobota</v>
      </c>
      <c r="I114" s="22" t="s">
        <v>19</v>
      </c>
      <c r="J114" s="48" t="str">
        <f>IF(J12="","",J12)</f>
        <v>14. 11. 2025</v>
      </c>
      <c r="L114" s="25"/>
    </row>
    <row r="115" spans="2:65" s="1" customFormat="1" ht="6.95" customHeight="1">
      <c r="B115" s="25"/>
      <c r="L115" s="25"/>
    </row>
    <row r="116" spans="2:65" s="1" customFormat="1" ht="15.2" customHeight="1">
      <c r="B116" s="25"/>
      <c r="C116" s="22" t="s">
        <v>21</v>
      </c>
      <c r="F116" s="20" t="str">
        <f>E15</f>
        <v xml:space="preserve"> </v>
      </c>
      <c r="I116" s="22" t="s">
        <v>26</v>
      </c>
      <c r="J116" s="23" t="str">
        <f>E21</f>
        <v xml:space="preserve"> </v>
      </c>
      <c r="L116" s="25"/>
    </row>
    <row r="117" spans="2:65" s="1" customFormat="1" ht="15.2" customHeight="1">
      <c r="B117" s="25"/>
      <c r="C117" s="22" t="s">
        <v>25</v>
      </c>
      <c r="F117" s="20" t="str">
        <f>IF(E18="","",E18)</f>
        <v xml:space="preserve"> </v>
      </c>
      <c r="I117" s="22" t="s">
        <v>28</v>
      </c>
      <c r="J117" s="23" t="str">
        <f>E24</f>
        <v xml:space="preserve"> </v>
      </c>
      <c r="L117" s="25"/>
    </row>
    <row r="118" spans="2:65" s="1" customFormat="1" ht="10.35" customHeight="1">
      <c r="B118" s="25"/>
      <c r="L118" s="25"/>
    </row>
    <row r="119" spans="2:65" s="10" customFormat="1" ht="29.25" customHeight="1">
      <c r="B119" s="115"/>
      <c r="C119" s="116" t="s">
        <v>165</v>
      </c>
      <c r="D119" s="117" t="s">
        <v>55</v>
      </c>
      <c r="E119" s="117" t="s">
        <v>51</v>
      </c>
      <c r="F119" s="117" t="s">
        <v>52</v>
      </c>
      <c r="G119" s="117" t="s">
        <v>166</v>
      </c>
      <c r="H119" s="117" t="s">
        <v>167</v>
      </c>
      <c r="I119" s="117" t="s">
        <v>168</v>
      </c>
      <c r="J119" s="118" t="s">
        <v>139</v>
      </c>
      <c r="K119" s="119" t="s">
        <v>169</v>
      </c>
      <c r="L119" s="115"/>
      <c r="M119" s="55" t="s">
        <v>1</v>
      </c>
      <c r="N119" s="56" t="s">
        <v>34</v>
      </c>
      <c r="O119" s="56" t="s">
        <v>170</v>
      </c>
      <c r="P119" s="56" t="s">
        <v>171</v>
      </c>
      <c r="Q119" s="56" t="s">
        <v>172</v>
      </c>
      <c r="R119" s="56" t="s">
        <v>173</v>
      </c>
      <c r="S119" s="56" t="s">
        <v>174</v>
      </c>
      <c r="T119" s="57" t="s">
        <v>175</v>
      </c>
    </row>
    <row r="120" spans="2:65" s="1" customFormat="1" ht="22.9" customHeight="1">
      <c r="B120" s="25"/>
      <c r="C120" s="60" t="s">
        <v>140</v>
      </c>
      <c r="J120" s="120">
        <f>BK120</f>
        <v>0</v>
      </c>
      <c r="L120" s="25"/>
      <c r="M120" s="58"/>
      <c r="N120" s="49"/>
      <c r="O120" s="49"/>
      <c r="P120" s="121">
        <f>P121+P122+P132+P137</f>
        <v>0</v>
      </c>
      <c r="Q120" s="49"/>
      <c r="R120" s="121">
        <f>R121+R122+R132+R137</f>
        <v>0</v>
      </c>
      <c r="S120" s="49"/>
      <c r="T120" s="122">
        <f>T121+T122+T132+T137</f>
        <v>0</v>
      </c>
      <c r="AT120" s="13" t="s">
        <v>69</v>
      </c>
      <c r="AU120" s="13" t="s">
        <v>141</v>
      </c>
      <c r="BK120" s="123">
        <f>BK121+BK122+BK132+BK137</f>
        <v>0</v>
      </c>
    </row>
    <row r="121" spans="2:65" s="11" customFormat="1" ht="25.9" customHeight="1">
      <c r="B121" s="124"/>
      <c r="D121" s="125" t="s">
        <v>69</v>
      </c>
      <c r="E121" s="126" t="s">
        <v>2342</v>
      </c>
      <c r="F121" s="126" t="s">
        <v>2971</v>
      </c>
      <c r="J121" s="127">
        <f>BK121</f>
        <v>0</v>
      </c>
      <c r="L121" s="124"/>
      <c r="M121" s="128"/>
      <c r="P121" s="129">
        <v>0</v>
      </c>
      <c r="R121" s="129">
        <v>0</v>
      </c>
      <c r="T121" s="130">
        <v>0</v>
      </c>
      <c r="AR121" s="125" t="s">
        <v>77</v>
      </c>
      <c r="AT121" s="131" t="s">
        <v>69</v>
      </c>
      <c r="AU121" s="131" t="s">
        <v>70</v>
      </c>
      <c r="AY121" s="125" t="s">
        <v>178</v>
      </c>
      <c r="BK121" s="132">
        <v>0</v>
      </c>
    </row>
    <row r="122" spans="2:65" s="11" customFormat="1" ht="25.9" customHeight="1">
      <c r="B122" s="124"/>
      <c r="D122" s="125" t="s">
        <v>69</v>
      </c>
      <c r="E122" s="126" t="s">
        <v>1809</v>
      </c>
      <c r="F122" s="126" t="s">
        <v>2972</v>
      </c>
      <c r="J122" s="127">
        <f>BK122</f>
        <v>0</v>
      </c>
      <c r="L122" s="124"/>
      <c r="M122" s="128"/>
      <c r="P122" s="129">
        <f>SUM(P123:P131)</f>
        <v>0</v>
      </c>
      <c r="R122" s="129">
        <f>SUM(R123:R131)</f>
        <v>0</v>
      </c>
      <c r="T122" s="130">
        <f>SUM(T123:T131)</f>
        <v>0</v>
      </c>
      <c r="AR122" s="125" t="s">
        <v>77</v>
      </c>
      <c r="AT122" s="131" t="s">
        <v>69</v>
      </c>
      <c r="AU122" s="131" t="s">
        <v>70</v>
      </c>
      <c r="AY122" s="125" t="s">
        <v>178</v>
      </c>
      <c r="BK122" s="132">
        <f>SUM(BK123:BK131)</f>
        <v>0</v>
      </c>
    </row>
    <row r="123" spans="2:65" s="1" customFormat="1" ht="21.75" customHeight="1">
      <c r="B123" s="135"/>
      <c r="C123" s="136" t="s">
        <v>70</v>
      </c>
      <c r="D123" s="136" t="s">
        <v>180</v>
      </c>
      <c r="E123" s="137" t="s">
        <v>2973</v>
      </c>
      <c r="F123" s="138" t="s">
        <v>2974</v>
      </c>
      <c r="G123" s="139" t="s">
        <v>290</v>
      </c>
      <c r="H123" s="140">
        <v>1</v>
      </c>
      <c r="I123" s="141"/>
      <c r="J123" s="141">
        <f t="shared" ref="J123:J131" si="0">ROUND(I123*H123,2)</f>
        <v>0</v>
      </c>
      <c r="K123" s="142"/>
      <c r="L123" s="25"/>
      <c r="M123" s="143" t="s">
        <v>1</v>
      </c>
      <c r="N123" s="144" t="s">
        <v>36</v>
      </c>
      <c r="O123" s="145">
        <v>0</v>
      </c>
      <c r="P123" s="145">
        <f t="shared" ref="P123:P131" si="1">O123*H123</f>
        <v>0</v>
      </c>
      <c r="Q123" s="145">
        <v>0</v>
      </c>
      <c r="R123" s="145">
        <f t="shared" ref="R123:R131" si="2">Q123*H123</f>
        <v>0</v>
      </c>
      <c r="S123" s="145">
        <v>0</v>
      </c>
      <c r="T123" s="146">
        <f t="shared" ref="T123:T131" si="3">S123*H123</f>
        <v>0</v>
      </c>
      <c r="AR123" s="147" t="s">
        <v>184</v>
      </c>
      <c r="AT123" s="147" t="s">
        <v>180</v>
      </c>
      <c r="AU123" s="147" t="s">
        <v>77</v>
      </c>
      <c r="AY123" s="13" t="s">
        <v>178</v>
      </c>
      <c r="BE123" s="148">
        <f t="shared" ref="BE123:BE131" si="4">IF(N123="základná",J123,0)</f>
        <v>0</v>
      </c>
      <c r="BF123" s="148">
        <f t="shared" ref="BF123:BF131" si="5">IF(N123="znížená",J123,0)</f>
        <v>0</v>
      </c>
      <c r="BG123" s="148">
        <f t="shared" ref="BG123:BG131" si="6">IF(N123="zákl. prenesená",J123,0)</f>
        <v>0</v>
      </c>
      <c r="BH123" s="148">
        <f t="shared" ref="BH123:BH131" si="7">IF(N123="zníž. prenesená",J123,0)</f>
        <v>0</v>
      </c>
      <c r="BI123" s="148">
        <f t="shared" ref="BI123:BI131" si="8">IF(N123="nulová",J123,0)</f>
        <v>0</v>
      </c>
      <c r="BJ123" s="13" t="s">
        <v>83</v>
      </c>
      <c r="BK123" s="148">
        <f t="shared" ref="BK123:BK131" si="9">ROUND(I123*H123,2)</f>
        <v>0</v>
      </c>
      <c r="BL123" s="13" t="s">
        <v>184</v>
      </c>
      <c r="BM123" s="147" t="s">
        <v>83</v>
      </c>
    </row>
    <row r="124" spans="2:65" s="1" customFormat="1" ht="16.5" customHeight="1">
      <c r="B124" s="135"/>
      <c r="C124" s="136" t="s">
        <v>70</v>
      </c>
      <c r="D124" s="136" t="s">
        <v>180</v>
      </c>
      <c r="E124" s="137" t="s">
        <v>2975</v>
      </c>
      <c r="F124" s="138" t="s">
        <v>2976</v>
      </c>
      <c r="G124" s="139" t="s">
        <v>290</v>
      </c>
      <c r="H124" s="140">
        <v>1</v>
      </c>
      <c r="I124" s="141"/>
      <c r="J124" s="141">
        <f t="shared" si="0"/>
        <v>0</v>
      </c>
      <c r="K124" s="142"/>
      <c r="L124" s="25"/>
      <c r="M124" s="143" t="s">
        <v>1</v>
      </c>
      <c r="N124" s="144" t="s">
        <v>36</v>
      </c>
      <c r="O124" s="145">
        <v>0</v>
      </c>
      <c r="P124" s="145">
        <f t="shared" si="1"/>
        <v>0</v>
      </c>
      <c r="Q124" s="145">
        <v>0</v>
      </c>
      <c r="R124" s="145">
        <f t="shared" si="2"/>
        <v>0</v>
      </c>
      <c r="S124" s="145">
        <v>0</v>
      </c>
      <c r="T124" s="146">
        <f t="shared" si="3"/>
        <v>0</v>
      </c>
      <c r="AR124" s="147" t="s">
        <v>184</v>
      </c>
      <c r="AT124" s="147" t="s">
        <v>180</v>
      </c>
      <c r="AU124" s="147" t="s">
        <v>77</v>
      </c>
      <c r="AY124" s="13" t="s">
        <v>178</v>
      </c>
      <c r="BE124" s="148">
        <f t="shared" si="4"/>
        <v>0</v>
      </c>
      <c r="BF124" s="148">
        <f t="shared" si="5"/>
        <v>0</v>
      </c>
      <c r="BG124" s="148">
        <f t="shared" si="6"/>
        <v>0</v>
      </c>
      <c r="BH124" s="148">
        <f t="shared" si="7"/>
        <v>0</v>
      </c>
      <c r="BI124" s="148">
        <f t="shared" si="8"/>
        <v>0</v>
      </c>
      <c r="BJ124" s="13" t="s">
        <v>83</v>
      </c>
      <c r="BK124" s="148">
        <f t="shared" si="9"/>
        <v>0</v>
      </c>
      <c r="BL124" s="13" t="s">
        <v>184</v>
      </c>
      <c r="BM124" s="147" t="s">
        <v>184</v>
      </c>
    </row>
    <row r="125" spans="2:65" s="1" customFormat="1" ht="16.5" customHeight="1">
      <c r="B125" s="135"/>
      <c r="C125" s="136" t="s">
        <v>70</v>
      </c>
      <c r="D125" s="136" t="s">
        <v>180</v>
      </c>
      <c r="E125" s="137" t="s">
        <v>2977</v>
      </c>
      <c r="F125" s="138" t="s">
        <v>2978</v>
      </c>
      <c r="G125" s="139" t="s">
        <v>290</v>
      </c>
      <c r="H125" s="140">
        <v>3</v>
      </c>
      <c r="I125" s="141"/>
      <c r="J125" s="141">
        <f t="shared" si="0"/>
        <v>0</v>
      </c>
      <c r="K125" s="142"/>
      <c r="L125" s="25"/>
      <c r="M125" s="143" t="s">
        <v>1</v>
      </c>
      <c r="N125" s="144" t="s">
        <v>36</v>
      </c>
      <c r="O125" s="145">
        <v>0</v>
      </c>
      <c r="P125" s="145">
        <f t="shared" si="1"/>
        <v>0</v>
      </c>
      <c r="Q125" s="145">
        <v>0</v>
      </c>
      <c r="R125" s="145">
        <f t="shared" si="2"/>
        <v>0</v>
      </c>
      <c r="S125" s="145">
        <v>0</v>
      </c>
      <c r="T125" s="146">
        <f t="shared" si="3"/>
        <v>0</v>
      </c>
      <c r="AR125" s="147" t="s">
        <v>184</v>
      </c>
      <c r="AT125" s="147" t="s">
        <v>180</v>
      </c>
      <c r="AU125" s="147" t="s">
        <v>77</v>
      </c>
      <c r="AY125" s="13" t="s">
        <v>178</v>
      </c>
      <c r="BE125" s="148">
        <f t="shared" si="4"/>
        <v>0</v>
      </c>
      <c r="BF125" s="148">
        <f t="shared" si="5"/>
        <v>0</v>
      </c>
      <c r="BG125" s="148">
        <f t="shared" si="6"/>
        <v>0</v>
      </c>
      <c r="BH125" s="148">
        <f t="shared" si="7"/>
        <v>0</v>
      </c>
      <c r="BI125" s="148">
        <f t="shared" si="8"/>
        <v>0</v>
      </c>
      <c r="BJ125" s="13" t="s">
        <v>83</v>
      </c>
      <c r="BK125" s="148">
        <f t="shared" si="9"/>
        <v>0</v>
      </c>
      <c r="BL125" s="13" t="s">
        <v>184</v>
      </c>
      <c r="BM125" s="147" t="s">
        <v>200</v>
      </c>
    </row>
    <row r="126" spans="2:65" s="1" customFormat="1" ht="16.5" customHeight="1">
      <c r="B126" s="135"/>
      <c r="C126" s="136" t="s">
        <v>70</v>
      </c>
      <c r="D126" s="136" t="s">
        <v>180</v>
      </c>
      <c r="E126" s="137" t="s">
        <v>2979</v>
      </c>
      <c r="F126" s="138" t="s">
        <v>2980</v>
      </c>
      <c r="G126" s="139" t="s">
        <v>290</v>
      </c>
      <c r="H126" s="140">
        <v>3</v>
      </c>
      <c r="I126" s="141"/>
      <c r="J126" s="141">
        <f t="shared" si="0"/>
        <v>0</v>
      </c>
      <c r="K126" s="142"/>
      <c r="L126" s="25"/>
      <c r="M126" s="143" t="s">
        <v>1</v>
      </c>
      <c r="N126" s="144" t="s">
        <v>36</v>
      </c>
      <c r="O126" s="145">
        <v>0</v>
      </c>
      <c r="P126" s="145">
        <f t="shared" si="1"/>
        <v>0</v>
      </c>
      <c r="Q126" s="145">
        <v>0</v>
      </c>
      <c r="R126" s="145">
        <f t="shared" si="2"/>
        <v>0</v>
      </c>
      <c r="S126" s="145">
        <v>0</v>
      </c>
      <c r="T126" s="146">
        <f t="shared" si="3"/>
        <v>0</v>
      </c>
      <c r="AR126" s="147" t="s">
        <v>184</v>
      </c>
      <c r="AT126" s="147" t="s">
        <v>180</v>
      </c>
      <c r="AU126" s="147" t="s">
        <v>77</v>
      </c>
      <c r="AY126" s="13" t="s">
        <v>178</v>
      </c>
      <c r="BE126" s="148">
        <f t="shared" si="4"/>
        <v>0</v>
      </c>
      <c r="BF126" s="148">
        <f t="shared" si="5"/>
        <v>0</v>
      </c>
      <c r="BG126" s="148">
        <f t="shared" si="6"/>
        <v>0</v>
      </c>
      <c r="BH126" s="148">
        <f t="shared" si="7"/>
        <v>0</v>
      </c>
      <c r="BI126" s="148">
        <f t="shared" si="8"/>
        <v>0</v>
      </c>
      <c r="BJ126" s="13" t="s">
        <v>83</v>
      </c>
      <c r="BK126" s="148">
        <f t="shared" si="9"/>
        <v>0</v>
      </c>
      <c r="BL126" s="13" t="s">
        <v>184</v>
      </c>
      <c r="BM126" s="147" t="s">
        <v>208</v>
      </c>
    </row>
    <row r="127" spans="2:65" s="1" customFormat="1" ht="16.5" customHeight="1">
      <c r="B127" s="135"/>
      <c r="C127" s="136" t="s">
        <v>70</v>
      </c>
      <c r="D127" s="136" t="s">
        <v>180</v>
      </c>
      <c r="E127" s="137" t="s">
        <v>2981</v>
      </c>
      <c r="F127" s="138" t="s">
        <v>2982</v>
      </c>
      <c r="G127" s="139" t="s">
        <v>329</v>
      </c>
      <c r="H127" s="140">
        <v>160</v>
      </c>
      <c r="I127" s="141"/>
      <c r="J127" s="141">
        <f t="shared" si="0"/>
        <v>0</v>
      </c>
      <c r="K127" s="142"/>
      <c r="L127" s="25"/>
      <c r="M127" s="143" t="s">
        <v>1</v>
      </c>
      <c r="N127" s="144" t="s">
        <v>36</v>
      </c>
      <c r="O127" s="145">
        <v>0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184</v>
      </c>
      <c r="AT127" s="147" t="s">
        <v>180</v>
      </c>
      <c r="AU127" s="147" t="s">
        <v>77</v>
      </c>
      <c r="AY127" s="13" t="s">
        <v>178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3" t="s">
        <v>83</v>
      </c>
      <c r="BK127" s="148">
        <f t="shared" si="9"/>
        <v>0</v>
      </c>
      <c r="BL127" s="13" t="s">
        <v>184</v>
      </c>
      <c r="BM127" s="147" t="s">
        <v>218</v>
      </c>
    </row>
    <row r="128" spans="2:65" s="1" customFormat="1" ht="16.5" customHeight="1">
      <c r="B128" s="135"/>
      <c r="C128" s="136" t="s">
        <v>70</v>
      </c>
      <c r="D128" s="136" t="s">
        <v>180</v>
      </c>
      <c r="E128" s="137" t="s">
        <v>2178</v>
      </c>
      <c r="F128" s="138" t="s">
        <v>2179</v>
      </c>
      <c r="G128" s="139" t="s">
        <v>329</v>
      </c>
      <c r="H128" s="140">
        <v>180</v>
      </c>
      <c r="I128" s="141"/>
      <c r="J128" s="141">
        <f t="shared" si="0"/>
        <v>0</v>
      </c>
      <c r="K128" s="142"/>
      <c r="L128" s="25"/>
      <c r="M128" s="143" t="s">
        <v>1</v>
      </c>
      <c r="N128" s="144" t="s">
        <v>36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184</v>
      </c>
      <c r="AT128" s="147" t="s">
        <v>180</v>
      </c>
      <c r="AU128" s="147" t="s">
        <v>77</v>
      </c>
      <c r="AY128" s="13" t="s">
        <v>178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83</v>
      </c>
      <c r="BK128" s="148">
        <f t="shared" si="9"/>
        <v>0</v>
      </c>
      <c r="BL128" s="13" t="s">
        <v>184</v>
      </c>
      <c r="BM128" s="147" t="s">
        <v>226</v>
      </c>
    </row>
    <row r="129" spans="2:65" s="1" customFormat="1" ht="16.5" customHeight="1">
      <c r="B129" s="135"/>
      <c r="C129" s="136" t="s">
        <v>70</v>
      </c>
      <c r="D129" s="136" t="s">
        <v>180</v>
      </c>
      <c r="E129" s="137" t="s">
        <v>2983</v>
      </c>
      <c r="F129" s="138" t="s">
        <v>2984</v>
      </c>
      <c r="G129" s="139" t="s">
        <v>290</v>
      </c>
      <c r="H129" s="140">
        <v>20</v>
      </c>
      <c r="I129" s="141"/>
      <c r="J129" s="141">
        <f t="shared" si="0"/>
        <v>0</v>
      </c>
      <c r="K129" s="142"/>
      <c r="L129" s="25"/>
      <c r="M129" s="143" t="s">
        <v>1</v>
      </c>
      <c r="N129" s="144" t="s">
        <v>36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184</v>
      </c>
      <c r="AT129" s="147" t="s">
        <v>180</v>
      </c>
      <c r="AU129" s="147" t="s">
        <v>77</v>
      </c>
      <c r="AY129" s="13" t="s">
        <v>178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83</v>
      </c>
      <c r="BK129" s="148">
        <f t="shared" si="9"/>
        <v>0</v>
      </c>
      <c r="BL129" s="13" t="s">
        <v>184</v>
      </c>
      <c r="BM129" s="147" t="s">
        <v>234</v>
      </c>
    </row>
    <row r="130" spans="2:65" s="1" customFormat="1" ht="16.5" customHeight="1">
      <c r="B130" s="135"/>
      <c r="C130" s="136" t="s">
        <v>70</v>
      </c>
      <c r="D130" s="136" t="s">
        <v>180</v>
      </c>
      <c r="E130" s="137" t="s">
        <v>2985</v>
      </c>
      <c r="F130" s="138" t="s">
        <v>2986</v>
      </c>
      <c r="G130" s="139" t="s">
        <v>329</v>
      </c>
      <c r="H130" s="140">
        <v>180</v>
      </c>
      <c r="I130" s="141"/>
      <c r="J130" s="141">
        <f t="shared" si="0"/>
        <v>0</v>
      </c>
      <c r="K130" s="142"/>
      <c r="L130" s="25"/>
      <c r="M130" s="143" t="s">
        <v>1</v>
      </c>
      <c r="N130" s="144" t="s">
        <v>36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184</v>
      </c>
      <c r="AT130" s="147" t="s">
        <v>180</v>
      </c>
      <c r="AU130" s="147" t="s">
        <v>77</v>
      </c>
      <c r="AY130" s="13" t="s">
        <v>178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83</v>
      </c>
      <c r="BK130" s="148">
        <f t="shared" si="9"/>
        <v>0</v>
      </c>
      <c r="BL130" s="13" t="s">
        <v>184</v>
      </c>
      <c r="BM130" s="147" t="s">
        <v>242</v>
      </c>
    </row>
    <row r="131" spans="2:65" s="1" customFormat="1" ht="16.5" customHeight="1">
      <c r="B131" s="135"/>
      <c r="C131" s="136" t="s">
        <v>70</v>
      </c>
      <c r="D131" s="136" t="s">
        <v>180</v>
      </c>
      <c r="E131" s="137" t="s">
        <v>2987</v>
      </c>
      <c r="F131" s="138" t="s">
        <v>2988</v>
      </c>
      <c r="G131" s="139" t="s">
        <v>329</v>
      </c>
      <c r="H131" s="140">
        <v>0</v>
      </c>
      <c r="I131" s="141"/>
      <c r="J131" s="141">
        <f t="shared" si="0"/>
        <v>0</v>
      </c>
      <c r="K131" s="142"/>
      <c r="L131" s="25"/>
      <c r="M131" s="143" t="s">
        <v>1</v>
      </c>
      <c r="N131" s="144" t="s">
        <v>36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184</v>
      </c>
      <c r="AT131" s="147" t="s">
        <v>180</v>
      </c>
      <c r="AU131" s="147" t="s">
        <v>77</v>
      </c>
      <c r="AY131" s="13" t="s">
        <v>178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83</v>
      </c>
      <c r="BK131" s="148">
        <f t="shared" si="9"/>
        <v>0</v>
      </c>
      <c r="BL131" s="13" t="s">
        <v>184</v>
      </c>
      <c r="BM131" s="147" t="s">
        <v>250</v>
      </c>
    </row>
    <row r="132" spans="2:65" s="11" customFormat="1" ht="25.9" customHeight="1">
      <c r="B132" s="124"/>
      <c r="D132" s="125" t="s">
        <v>69</v>
      </c>
      <c r="E132" s="126" t="s">
        <v>1941</v>
      </c>
      <c r="F132" s="126" t="s">
        <v>2989</v>
      </c>
      <c r="J132" s="127">
        <f>BK132</f>
        <v>0</v>
      </c>
      <c r="L132" s="124"/>
      <c r="M132" s="128"/>
      <c r="P132" s="129">
        <f>SUM(P133:P136)</f>
        <v>0</v>
      </c>
      <c r="R132" s="129">
        <f>SUM(R133:R136)</f>
        <v>0</v>
      </c>
      <c r="T132" s="130">
        <f>SUM(T133:T136)</f>
        <v>0</v>
      </c>
      <c r="AR132" s="125" t="s">
        <v>77</v>
      </c>
      <c r="AT132" s="131" t="s">
        <v>69</v>
      </c>
      <c r="AU132" s="131" t="s">
        <v>70</v>
      </c>
      <c r="AY132" s="125" t="s">
        <v>178</v>
      </c>
      <c r="BK132" s="132">
        <f>SUM(BK133:BK136)</f>
        <v>0</v>
      </c>
    </row>
    <row r="133" spans="2:65" s="1" customFormat="1" ht="16.5" customHeight="1">
      <c r="B133" s="135"/>
      <c r="C133" s="136" t="s">
        <v>70</v>
      </c>
      <c r="D133" s="136" t="s">
        <v>180</v>
      </c>
      <c r="E133" s="137" t="s">
        <v>2990</v>
      </c>
      <c r="F133" s="138" t="s">
        <v>2991</v>
      </c>
      <c r="G133" s="139" t="s">
        <v>329</v>
      </c>
      <c r="H133" s="140">
        <v>0</v>
      </c>
      <c r="I133" s="141"/>
      <c r="J133" s="141">
        <f>ROUND(I133*H133,2)</f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>O133*H133</f>
        <v>0</v>
      </c>
      <c r="Q133" s="145">
        <v>0</v>
      </c>
      <c r="R133" s="145">
        <f>Q133*H133</f>
        <v>0</v>
      </c>
      <c r="S133" s="145">
        <v>0</v>
      </c>
      <c r="T133" s="146">
        <f>S133*H133</f>
        <v>0</v>
      </c>
      <c r="AR133" s="147" t="s">
        <v>184</v>
      </c>
      <c r="AT133" s="147" t="s">
        <v>180</v>
      </c>
      <c r="AU133" s="147" t="s">
        <v>77</v>
      </c>
      <c r="AY133" s="13" t="s">
        <v>178</v>
      </c>
      <c r="BE133" s="148">
        <f>IF(N133="základná",J133,0)</f>
        <v>0</v>
      </c>
      <c r="BF133" s="148">
        <f>IF(N133="znížená",J133,0)</f>
        <v>0</v>
      </c>
      <c r="BG133" s="148">
        <f>IF(N133="zákl. prenesená",J133,0)</f>
        <v>0</v>
      </c>
      <c r="BH133" s="148">
        <f>IF(N133="zníž. prenesená",J133,0)</f>
        <v>0</v>
      </c>
      <c r="BI133" s="148">
        <f>IF(N133="nulová",J133,0)</f>
        <v>0</v>
      </c>
      <c r="BJ133" s="13" t="s">
        <v>83</v>
      </c>
      <c r="BK133" s="148">
        <f>ROUND(I133*H133,2)</f>
        <v>0</v>
      </c>
      <c r="BL133" s="13" t="s">
        <v>184</v>
      </c>
      <c r="BM133" s="147" t="s">
        <v>259</v>
      </c>
    </row>
    <row r="134" spans="2:65" s="1" customFormat="1" ht="16.5" customHeight="1">
      <c r="B134" s="135"/>
      <c r="C134" s="136" t="s">
        <v>70</v>
      </c>
      <c r="D134" s="136" t="s">
        <v>180</v>
      </c>
      <c r="E134" s="137" t="s">
        <v>2992</v>
      </c>
      <c r="F134" s="138" t="s">
        <v>2993</v>
      </c>
      <c r="G134" s="139" t="s">
        <v>329</v>
      </c>
      <c r="H134" s="140">
        <v>0</v>
      </c>
      <c r="I134" s="141"/>
      <c r="J134" s="141">
        <f>ROUND(I134*H134,2)</f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>O134*H134</f>
        <v>0</v>
      </c>
      <c r="Q134" s="145">
        <v>0</v>
      </c>
      <c r="R134" s="145">
        <f>Q134*H134</f>
        <v>0</v>
      </c>
      <c r="S134" s="145">
        <v>0</v>
      </c>
      <c r="T134" s="146">
        <f>S134*H134</f>
        <v>0</v>
      </c>
      <c r="AR134" s="147" t="s">
        <v>184</v>
      </c>
      <c r="AT134" s="147" t="s">
        <v>180</v>
      </c>
      <c r="AU134" s="147" t="s">
        <v>77</v>
      </c>
      <c r="AY134" s="13" t="s">
        <v>178</v>
      </c>
      <c r="BE134" s="148">
        <f>IF(N134="základná",J134,0)</f>
        <v>0</v>
      </c>
      <c r="BF134" s="148">
        <f>IF(N134="znížená",J134,0)</f>
        <v>0</v>
      </c>
      <c r="BG134" s="148">
        <f>IF(N134="zákl. prenesená",J134,0)</f>
        <v>0</v>
      </c>
      <c r="BH134" s="148">
        <f>IF(N134="zníž. prenesená",J134,0)</f>
        <v>0</v>
      </c>
      <c r="BI134" s="148">
        <f>IF(N134="nulová",J134,0)</f>
        <v>0</v>
      </c>
      <c r="BJ134" s="13" t="s">
        <v>83</v>
      </c>
      <c r="BK134" s="148">
        <f>ROUND(I134*H134,2)</f>
        <v>0</v>
      </c>
      <c r="BL134" s="13" t="s">
        <v>184</v>
      </c>
      <c r="BM134" s="147" t="s">
        <v>268</v>
      </c>
    </row>
    <row r="135" spans="2:65" s="1" customFormat="1" ht="16.5" customHeight="1">
      <c r="B135" s="135"/>
      <c r="C135" s="136" t="s">
        <v>70</v>
      </c>
      <c r="D135" s="136" t="s">
        <v>180</v>
      </c>
      <c r="E135" s="137" t="s">
        <v>2994</v>
      </c>
      <c r="F135" s="138" t="s">
        <v>2995</v>
      </c>
      <c r="G135" s="139" t="s">
        <v>329</v>
      </c>
      <c r="H135" s="140">
        <v>180</v>
      </c>
      <c r="I135" s="141"/>
      <c r="J135" s="141">
        <f>ROUND(I135*H135,2)</f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>O135*H135</f>
        <v>0</v>
      </c>
      <c r="Q135" s="145">
        <v>0</v>
      </c>
      <c r="R135" s="145">
        <f>Q135*H135</f>
        <v>0</v>
      </c>
      <c r="S135" s="145">
        <v>0</v>
      </c>
      <c r="T135" s="146">
        <f>S135*H135</f>
        <v>0</v>
      </c>
      <c r="AR135" s="147" t="s">
        <v>184</v>
      </c>
      <c r="AT135" s="147" t="s">
        <v>180</v>
      </c>
      <c r="AU135" s="147" t="s">
        <v>77</v>
      </c>
      <c r="AY135" s="13" t="s">
        <v>178</v>
      </c>
      <c r="BE135" s="148">
        <f>IF(N135="základná",J135,0)</f>
        <v>0</v>
      </c>
      <c r="BF135" s="148">
        <f>IF(N135="znížená",J135,0)</f>
        <v>0</v>
      </c>
      <c r="BG135" s="148">
        <f>IF(N135="zákl. prenesená",J135,0)</f>
        <v>0</v>
      </c>
      <c r="BH135" s="148">
        <f>IF(N135="zníž. prenesená",J135,0)</f>
        <v>0</v>
      </c>
      <c r="BI135" s="148">
        <f>IF(N135="nulová",J135,0)</f>
        <v>0</v>
      </c>
      <c r="BJ135" s="13" t="s">
        <v>83</v>
      </c>
      <c r="BK135" s="148">
        <f>ROUND(I135*H135,2)</f>
        <v>0</v>
      </c>
      <c r="BL135" s="13" t="s">
        <v>184</v>
      </c>
      <c r="BM135" s="147" t="s">
        <v>275</v>
      </c>
    </row>
    <row r="136" spans="2:65" s="1" customFormat="1" ht="16.5" customHeight="1">
      <c r="B136" s="135"/>
      <c r="C136" s="136" t="s">
        <v>70</v>
      </c>
      <c r="D136" s="136" t="s">
        <v>180</v>
      </c>
      <c r="E136" s="137" t="s">
        <v>2996</v>
      </c>
      <c r="F136" s="138" t="s">
        <v>2997</v>
      </c>
      <c r="G136" s="139" t="s">
        <v>183</v>
      </c>
      <c r="H136" s="140">
        <v>25</v>
      </c>
      <c r="I136" s="141"/>
      <c r="J136" s="141">
        <f>ROUND(I136*H136,2)</f>
        <v>0</v>
      </c>
      <c r="K136" s="142"/>
      <c r="L136" s="25"/>
      <c r="M136" s="143" t="s">
        <v>1</v>
      </c>
      <c r="N136" s="144" t="s">
        <v>36</v>
      </c>
      <c r="O136" s="145">
        <v>0</v>
      </c>
      <c r="P136" s="145">
        <f>O136*H136</f>
        <v>0</v>
      </c>
      <c r="Q136" s="145">
        <v>0</v>
      </c>
      <c r="R136" s="145">
        <f>Q136*H136</f>
        <v>0</v>
      </c>
      <c r="S136" s="145">
        <v>0</v>
      </c>
      <c r="T136" s="146">
        <f>S136*H136</f>
        <v>0</v>
      </c>
      <c r="AR136" s="147" t="s">
        <v>184</v>
      </c>
      <c r="AT136" s="147" t="s">
        <v>180</v>
      </c>
      <c r="AU136" s="147" t="s">
        <v>77</v>
      </c>
      <c r="AY136" s="13" t="s">
        <v>178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3" t="s">
        <v>83</v>
      </c>
      <c r="BK136" s="148">
        <f>ROUND(I136*H136,2)</f>
        <v>0</v>
      </c>
      <c r="BL136" s="13" t="s">
        <v>184</v>
      </c>
      <c r="BM136" s="147" t="s">
        <v>283</v>
      </c>
    </row>
    <row r="137" spans="2:65" s="11" customFormat="1" ht="25.9" customHeight="1">
      <c r="B137" s="124"/>
      <c r="D137" s="125" t="s">
        <v>69</v>
      </c>
      <c r="E137" s="126" t="s">
        <v>1778</v>
      </c>
      <c r="F137" s="126" t="s">
        <v>1253</v>
      </c>
      <c r="J137" s="127">
        <f>BK137</f>
        <v>0</v>
      </c>
      <c r="L137" s="124"/>
      <c r="M137" s="128"/>
      <c r="P137" s="129">
        <f>SUM(P138:P141)</f>
        <v>0</v>
      </c>
      <c r="R137" s="129">
        <f>SUM(R138:R141)</f>
        <v>0</v>
      </c>
      <c r="T137" s="130">
        <f>SUM(T138:T141)</f>
        <v>0</v>
      </c>
      <c r="AR137" s="125" t="s">
        <v>184</v>
      </c>
      <c r="AT137" s="131" t="s">
        <v>69</v>
      </c>
      <c r="AU137" s="131" t="s">
        <v>70</v>
      </c>
      <c r="AY137" s="125" t="s">
        <v>178</v>
      </c>
      <c r="BK137" s="132">
        <f>SUM(BK138:BK141)</f>
        <v>0</v>
      </c>
    </row>
    <row r="138" spans="2:65" s="1" customFormat="1" ht="16.5" customHeight="1">
      <c r="B138" s="135"/>
      <c r="C138" s="136" t="s">
        <v>77</v>
      </c>
      <c r="D138" s="136" t="s">
        <v>180</v>
      </c>
      <c r="E138" s="137" t="s">
        <v>2245</v>
      </c>
      <c r="F138" s="138" t="s">
        <v>2246</v>
      </c>
      <c r="G138" s="139" t="s">
        <v>290</v>
      </c>
      <c r="H138" s="140">
        <v>1</v>
      </c>
      <c r="I138" s="141"/>
      <c r="J138" s="141">
        <f>ROUND(I138*H138,2)</f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>O138*H138</f>
        <v>0</v>
      </c>
      <c r="Q138" s="145">
        <v>0</v>
      </c>
      <c r="R138" s="145">
        <f>Q138*H138</f>
        <v>0</v>
      </c>
      <c r="S138" s="145">
        <v>0</v>
      </c>
      <c r="T138" s="146">
        <f>S138*H138</f>
        <v>0</v>
      </c>
      <c r="AR138" s="147" t="s">
        <v>184</v>
      </c>
      <c r="AT138" s="147" t="s">
        <v>180</v>
      </c>
      <c r="AU138" s="147" t="s">
        <v>77</v>
      </c>
      <c r="AY138" s="13" t="s">
        <v>178</v>
      </c>
      <c r="BE138" s="148">
        <f>IF(N138="základná",J138,0)</f>
        <v>0</v>
      </c>
      <c r="BF138" s="148">
        <f>IF(N138="znížená",J138,0)</f>
        <v>0</v>
      </c>
      <c r="BG138" s="148">
        <f>IF(N138="zákl. prenesená",J138,0)</f>
        <v>0</v>
      </c>
      <c r="BH138" s="148">
        <f>IF(N138="zníž. prenesená",J138,0)</f>
        <v>0</v>
      </c>
      <c r="BI138" s="148">
        <f>IF(N138="nulová",J138,0)</f>
        <v>0</v>
      </c>
      <c r="BJ138" s="13" t="s">
        <v>83</v>
      </c>
      <c r="BK138" s="148">
        <f>ROUND(I138*H138,2)</f>
        <v>0</v>
      </c>
      <c r="BL138" s="13" t="s">
        <v>184</v>
      </c>
      <c r="BM138" s="147" t="s">
        <v>2998</v>
      </c>
    </row>
    <row r="139" spans="2:65" s="1" customFormat="1" ht="16.5" customHeight="1">
      <c r="B139" s="135"/>
      <c r="C139" s="136" t="s">
        <v>83</v>
      </c>
      <c r="D139" s="136" t="s">
        <v>180</v>
      </c>
      <c r="E139" s="137" t="s">
        <v>2248</v>
      </c>
      <c r="F139" s="138" t="s">
        <v>2249</v>
      </c>
      <c r="G139" s="139" t="s">
        <v>290</v>
      </c>
      <c r="H139" s="140">
        <v>1</v>
      </c>
      <c r="I139" s="141"/>
      <c r="J139" s="141">
        <f>ROUND(I139*H139,2)</f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>O139*H139</f>
        <v>0</v>
      </c>
      <c r="Q139" s="145">
        <v>0</v>
      </c>
      <c r="R139" s="145">
        <f>Q139*H139</f>
        <v>0</v>
      </c>
      <c r="S139" s="145">
        <v>0</v>
      </c>
      <c r="T139" s="146">
        <f>S139*H139</f>
        <v>0</v>
      </c>
      <c r="AR139" s="147" t="s">
        <v>184</v>
      </c>
      <c r="AT139" s="147" t="s">
        <v>180</v>
      </c>
      <c r="AU139" s="147" t="s">
        <v>77</v>
      </c>
      <c r="AY139" s="13" t="s">
        <v>178</v>
      </c>
      <c r="BE139" s="148">
        <f>IF(N139="základná",J139,0)</f>
        <v>0</v>
      </c>
      <c r="BF139" s="148">
        <f>IF(N139="znížená",J139,0)</f>
        <v>0</v>
      </c>
      <c r="BG139" s="148">
        <f>IF(N139="zákl. prenesená",J139,0)</f>
        <v>0</v>
      </c>
      <c r="BH139" s="148">
        <f>IF(N139="zníž. prenesená",J139,0)</f>
        <v>0</v>
      </c>
      <c r="BI139" s="148">
        <f>IF(N139="nulová",J139,0)</f>
        <v>0</v>
      </c>
      <c r="BJ139" s="13" t="s">
        <v>83</v>
      </c>
      <c r="BK139" s="148">
        <f>ROUND(I139*H139,2)</f>
        <v>0</v>
      </c>
      <c r="BL139" s="13" t="s">
        <v>184</v>
      </c>
      <c r="BM139" s="147" t="s">
        <v>2999</v>
      </c>
    </row>
    <row r="140" spans="2:65" s="1" customFormat="1" ht="16.5" customHeight="1">
      <c r="B140" s="135"/>
      <c r="C140" s="136" t="s">
        <v>189</v>
      </c>
      <c r="D140" s="136" t="s">
        <v>180</v>
      </c>
      <c r="E140" s="137" t="s">
        <v>2251</v>
      </c>
      <c r="F140" s="138" t="s">
        <v>2252</v>
      </c>
      <c r="G140" s="139" t="s">
        <v>290</v>
      </c>
      <c r="H140" s="140">
        <v>1</v>
      </c>
      <c r="I140" s="141"/>
      <c r="J140" s="141">
        <f>ROUND(I140*H140,2)</f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>O140*H140</f>
        <v>0</v>
      </c>
      <c r="Q140" s="145">
        <v>0</v>
      </c>
      <c r="R140" s="145">
        <f>Q140*H140</f>
        <v>0</v>
      </c>
      <c r="S140" s="145">
        <v>0</v>
      </c>
      <c r="T140" s="146">
        <f>S140*H140</f>
        <v>0</v>
      </c>
      <c r="AR140" s="147" t="s">
        <v>184</v>
      </c>
      <c r="AT140" s="147" t="s">
        <v>180</v>
      </c>
      <c r="AU140" s="147" t="s">
        <v>77</v>
      </c>
      <c r="AY140" s="13" t="s">
        <v>178</v>
      </c>
      <c r="BE140" s="148">
        <f>IF(N140="základná",J140,0)</f>
        <v>0</v>
      </c>
      <c r="BF140" s="148">
        <f>IF(N140="znížená",J140,0)</f>
        <v>0</v>
      </c>
      <c r="BG140" s="148">
        <f>IF(N140="zákl. prenesená",J140,0)</f>
        <v>0</v>
      </c>
      <c r="BH140" s="148">
        <f>IF(N140="zníž. prenesená",J140,0)</f>
        <v>0</v>
      </c>
      <c r="BI140" s="148">
        <f>IF(N140="nulová",J140,0)</f>
        <v>0</v>
      </c>
      <c r="BJ140" s="13" t="s">
        <v>83</v>
      </c>
      <c r="BK140" s="148">
        <f>ROUND(I140*H140,2)</f>
        <v>0</v>
      </c>
      <c r="BL140" s="13" t="s">
        <v>184</v>
      </c>
      <c r="BM140" s="147" t="s">
        <v>3000</v>
      </c>
    </row>
    <row r="141" spans="2:65" s="1" customFormat="1" ht="16.5" customHeight="1">
      <c r="B141" s="135"/>
      <c r="C141" s="136" t="s">
        <v>184</v>
      </c>
      <c r="D141" s="136" t="s">
        <v>180</v>
      </c>
      <c r="E141" s="137" t="s">
        <v>2254</v>
      </c>
      <c r="F141" s="138" t="s">
        <v>2255</v>
      </c>
      <c r="G141" s="139" t="s">
        <v>290</v>
      </c>
      <c r="H141" s="140">
        <v>1</v>
      </c>
      <c r="I141" s="141"/>
      <c r="J141" s="141">
        <f>ROUND(I141*H141,2)</f>
        <v>0</v>
      </c>
      <c r="K141" s="142"/>
      <c r="L141" s="25"/>
      <c r="M141" s="159" t="s">
        <v>1</v>
      </c>
      <c r="N141" s="160" t="s">
        <v>36</v>
      </c>
      <c r="O141" s="161">
        <v>0</v>
      </c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AR141" s="147" t="s">
        <v>184</v>
      </c>
      <c r="AT141" s="147" t="s">
        <v>180</v>
      </c>
      <c r="AU141" s="147" t="s">
        <v>77</v>
      </c>
      <c r="AY141" s="13" t="s">
        <v>178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3" t="s">
        <v>83</v>
      </c>
      <c r="BK141" s="148">
        <f>ROUND(I141*H141,2)</f>
        <v>0</v>
      </c>
      <c r="BL141" s="13" t="s">
        <v>184</v>
      </c>
      <c r="BM141" s="147" t="s">
        <v>3001</v>
      </c>
    </row>
    <row r="142" spans="2:65" s="1" customFormat="1" ht="6.95" customHeight="1">
      <c r="B142" s="40"/>
      <c r="C142" s="41"/>
      <c r="D142" s="41"/>
      <c r="E142" s="41"/>
      <c r="F142" s="41"/>
      <c r="G142" s="41"/>
      <c r="H142" s="41"/>
      <c r="I142" s="41"/>
      <c r="J142" s="41"/>
      <c r="K142" s="41"/>
      <c r="L142" s="25"/>
    </row>
  </sheetData>
  <autoFilter ref="C119:K141" xr:uid="{00000000-0009-0000-0000-00000F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36"/>
  <sheetViews>
    <sheetView showGridLines="0" topLeftCell="A109" workbookViewId="0">
      <selection activeCell="I120" sqref="I12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128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3002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ROUND(J118,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ROUND((SUM(BE118:BE135)),  2)</f>
        <v>0</v>
      </c>
      <c r="G33" s="93"/>
      <c r="H33" s="93"/>
      <c r="I33" s="94">
        <v>0.23</v>
      </c>
      <c r="J33" s="92">
        <f>ROUND(((SUM(BE118:BE135))*I33),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ROUND((SUM(BF118:BF135)),  2)</f>
        <v>0</v>
      </c>
      <c r="I34" s="95">
        <v>0.23</v>
      </c>
      <c r="J34" s="82">
        <f>ROUND(((SUM(BF118:BF135))*I34),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ROUND((SUM(BG118:BG135)),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ROUND((SUM(BH118:BH135)),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ROUND((SUM(BI118:BI135)),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SO 08 - VONKAJŠIE OSVETLENIE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J118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3003</v>
      </c>
      <c r="E97" s="109"/>
      <c r="F97" s="109"/>
      <c r="G97" s="109"/>
      <c r="H97" s="109"/>
      <c r="I97" s="109"/>
      <c r="J97" s="110">
        <f>J119</f>
        <v>0</v>
      </c>
      <c r="L97" s="107"/>
    </row>
    <row r="98" spans="2:12" s="8" customFormat="1" ht="24.95" customHeight="1">
      <c r="B98" s="107"/>
      <c r="D98" s="108" t="s">
        <v>1613</v>
      </c>
      <c r="E98" s="109"/>
      <c r="F98" s="109"/>
      <c r="G98" s="109"/>
      <c r="H98" s="109"/>
      <c r="I98" s="109"/>
      <c r="J98" s="110">
        <f>J131</f>
        <v>0</v>
      </c>
      <c r="L98" s="107"/>
    </row>
    <row r="99" spans="2:12" s="1" customFormat="1" ht="21.75" customHeight="1">
      <c r="B99" s="25"/>
      <c r="L99" s="25"/>
    </row>
    <row r="100" spans="2:12" s="1" customFormat="1" ht="6.95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25"/>
    </row>
    <row r="104" spans="2:12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5"/>
    </row>
    <row r="105" spans="2:12" s="1" customFormat="1" ht="24.95" customHeight="1">
      <c r="B105" s="25"/>
      <c r="C105" s="17" t="s">
        <v>164</v>
      </c>
      <c r="L105" s="25"/>
    </row>
    <row r="106" spans="2:12" s="1" customFormat="1" ht="6.95" customHeight="1">
      <c r="B106" s="25"/>
      <c r="L106" s="25"/>
    </row>
    <row r="107" spans="2:12" s="1" customFormat="1" ht="12" customHeight="1">
      <c r="B107" s="25"/>
      <c r="C107" s="22" t="s">
        <v>13</v>
      </c>
      <c r="L107" s="25"/>
    </row>
    <row r="108" spans="2:12" s="1" customFormat="1" ht="26.25" customHeight="1">
      <c r="B108" s="25"/>
      <c r="E108" s="219" t="str">
        <f>E7</f>
        <v>SOŠ Hnúšťa, vybudovanie tréningového centra v Rimavskej Sobote-úprava3</v>
      </c>
      <c r="F108" s="220"/>
      <c r="G108" s="220"/>
      <c r="H108" s="220"/>
      <c r="L108" s="25"/>
    </row>
    <row r="109" spans="2:12" s="1" customFormat="1" ht="12" customHeight="1">
      <c r="B109" s="25"/>
      <c r="C109" s="22" t="s">
        <v>133</v>
      </c>
      <c r="L109" s="25"/>
    </row>
    <row r="110" spans="2:12" s="1" customFormat="1" ht="16.5" customHeight="1">
      <c r="B110" s="25"/>
      <c r="E110" s="182" t="str">
        <f>E9</f>
        <v>SO 08 - VONKAJŠIE OSVETLENIE</v>
      </c>
      <c r="F110" s="218"/>
      <c r="G110" s="218"/>
      <c r="H110" s="218"/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17</v>
      </c>
      <c r="F112" s="20" t="str">
        <f>F12</f>
        <v>Rimavská Sobota</v>
      </c>
      <c r="I112" s="22" t="s">
        <v>19</v>
      </c>
      <c r="J112" s="48" t="str">
        <f>IF(J12="","",J12)</f>
        <v>14. 11. 2025</v>
      </c>
      <c r="L112" s="25"/>
    </row>
    <row r="113" spans="2:65" s="1" customFormat="1" ht="6.95" customHeight="1">
      <c r="B113" s="25"/>
      <c r="L113" s="25"/>
    </row>
    <row r="114" spans="2:65" s="1" customFormat="1" ht="15.2" customHeight="1">
      <c r="B114" s="25"/>
      <c r="C114" s="22" t="s">
        <v>21</v>
      </c>
      <c r="F114" s="20" t="str">
        <f>E15</f>
        <v xml:space="preserve"> </v>
      </c>
      <c r="I114" s="22" t="s">
        <v>26</v>
      </c>
      <c r="J114" s="23" t="str">
        <f>E21</f>
        <v xml:space="preserve"> </v>
      </c>
      <c r="L114" s="25"/>
    </row>
    <row r="115" spans="2:65" s="1" customFormat="1" ht="15.2" customHeight="1">
      <c r="B115" s="25"/>
      <c r="C115" s="22" t="s">
        <v>25</v>
      </c>
      <c r="F115" s="20" t="str">
        <f>IF(E18="","",E18)</f>
        <v xml:space="preserve"> </v>
      </c>
      <c r="I115" s="22" t="s">
        <v>28</v>
      </c>
      <c r="J115" s="23" t="str">
        <f>E24</f>
        <v xml:space="preserve"> </v>
      </c>
      <c r="L115" s="25"/>
    </row>
    <row r="116" spans="2:65" s="1" customFormat="1" ht="10.35" customHeight="1">
      <c r="B116" s="25"/>
      <c r="L116" s="25"/>
    </row>
    <row r="117" spans="2:65" s="10" customFormat="1" ht="29.25" customHeight="1">
      <c r="B117" s="115"/>
      <c r="C117" s="116" t="s">
        <v>165</v>
      </c>
      <c r="D117" s="117" t="s">
        <v>55</v>
      </c>
      <c r="E117" s="117" t="s">
        <v>51</v>
      </c>
      <c r="F117" s="117" t="s">
        <v>52</v>
      </c>
      <c r="G117" s="117" t="s">
        <v>166</v>
      </c>
      <c r="H117" s="117" t="s">
        <v>167</v>
      </c>
      <c r="I117" s="117" t="s">
        <v>168</v>
      </c>
      <c r="J117" s="118" t="s">
        <v>139</v>
      </c>
      <c r="K117" s="119" t="s">
        <v>169</v>
      </c>
      <c r="L117" s="115"/>
      <c r="M117" s="55" t="s">
        <v>1</v>
      </c>
      <c r="N117" s="56" t="s">
        <v>34</v>
      </c>
      <c r="O117" s="56" t="s">
        <v>170</v>
      </c>
      <c r="P117" s="56" t="s">
        <v>171</v>
      </c>
      <c r="Q117" s="56" t="s">
        <v>172</v>
      </c>
      <c r="R117" s="56" t="s">
        <v>173</v>
      </c>
      <c r="S117" s="56" t="s">
        <v>174</v>
      </c>
      <c r="T117" s="57" t="s">
        <v>175</v>
      </c>
    </row>
    <row r="118" spans="2:65" s="1" customFormat="1" ht="22.9" customHeight="1">
      <c r="B118" s="25"/>
      <c r="C118" s="60" t="s">
        <v>140</v>
      </c>
      <c r="J118" s="120">
        <f>BK118</f>
        <v>0</v>
      </c>
      <c r="L118" s="25"/>
      <c r="M118" s="58"/>
      <c r="N118" s="49"/>
      <c r="O118" s="49"/>
      <c r="P118" s="121">
        <f>P119+P131</f>
        <v>0</v>
      </c>
      <c r="Q118" s="49"/>
      <c r="R118" s="121">
        <f>R119+R131</f>
        <v>0</v>
      </c>
      <c r="S118" s="49"/>
      <c r="T118" s="122">
        <f>T119+T131</f>
        <v>0</v>
      </c>
      <c r="AT118" s="13" t="s">
        <v>69</v>
      </c>
      <c r="AU118" s="13" t="s">
        <v>141</v>
      </c>
      <c r="BK118" s="123">
        <f>BK119+BK131</f>
        <v>0</v>
      </c>
    </row>
    <row r="119" spans="2:65" s="11" customFormat="1" ht="25.9" customHeight="1">
      <c r="B119" s="124"/>
      <c r="D119" s="125" t="s">
        <v>69</v>
      </c>
      <c r="E119" s="126" t="s">
        <v>2342</v>
      </c>
      <c r="F119" s="126" t="s">
        <v>3004</v>
      </c>
      <c r="J119" s="127">
        <f>BK119</f>
        <v>0</v>
      </c>
      <c r="L119" s="124"/>
      <c r="M119" s="128"/>
      <c r="P119" s="129">
        <f>SUM(P120:P130)</f>
        <v>0</v>
      </c>
      <c r="R119" s="129">
        <f>SUM(R120:R130)</f>
        <v>0</v>
      </c>
      <c r="T119" s="130">
        <f>SUM(T120:T130)</f>
        <v>0</v>
      </c>
      <c r="AR119" s="125" t="s">
        <v>77</v>
      </c>
      <c r="AT119" s="131" t="s">
        <v>69</v>
      </c>
      <c r="AU119" s="131" t="s">
        <v>70</v>
      </c>
      <c r="AY119" s="125" t="s">
        <v>178</v>
      </c>
      <c r="BK119" s="132">
        <f>SUM(BK120:BK130)</f>
        <v>0</v>
      </c>
    </row>
    <row r="120" spans="2:65" s="1" customFormat="1" ht="16.5" customHeight="1">
      <c r="B120" s="135"/>
      <c r="C120" s="136" t="s">
        <v>70</v>
      </c>
      <c r="D120" s="136" t="s">
        <v>180</v>
      </c>
      <c r="E120" s="137" t="s">
        <v>3005</v>
      </c>
      <c r="F120" s="138" t="s">
        <v>3006</v>
      </c>
      <c r="G120" s="139" t="s">
        <v>290</v>
      </c>
      <c r="H120" s="140">
        <v>4</v>
      </c>
      <c r="I120" s="141"/>
      <c r="J120" s="141">
        <f t="shared" ref="J120:J130" si="0">ROUND(I120*H120,2)</f>
        <v>0</v>
      </c>
      <c r="K120" s="142"/>
      <c r="L120" s="25"/>
      <c r="M120" s="143" t="s">
        <v>1</v>
      </c>
      <c r="N120" s="144" t="s">
        <v>36</v>
      </c>
      <c r="O120" s="145">
        <v>0</v>
      </c>
      <c r="P120" s="145">
        <f t="shared" ref="P120:P130" si="1">O120*H120</f>
        <v>0</v>
      </c>
      <c r="Q120" s="145">
        <v>0</v>
      </c>
      <c r="R120" s="145">
        <f t="shared" ref="R120:R130" si="2">Q120*H120</f>
        <v>0</v>
      </c>
      <c r="S120" s="145">
        <v>0</v>
      </c>
      <c r="T120" s="146">
        <f t="shared" ref="T120:T130" si="3">S120*H120</f>
        <v>0</v>
      </c>
      <c r="AR120" s="147" t="s">
        <v>184</v>
      </c>
      <c r="AT120" s="147" t="s">
        <v>180</v>
      </c>
      <c r="AU120" s="147" t="s">
        <v>77</v>
      </c>
      <c r="AY120" s="13" t="s">
        <v>178</v>
      </c>
      <c r="BE120" s="148">
        <f t="shared" ref="BE120:BE130" si="4">IF(N120="základná",J120,0)</f>
        <v>0</v>
      </c>
      <c r="BF120" s="148">
        <f t="shared" ref="BF120:BF130" si="5">IF(N120="znížená",J120,0)</f>
        <v>0</v>
      </c>
      <c r="BG120" s="148">
        <f t="shared" ref="BG120:BG130" si="6">IF(N120="zákl. prenesená",J120,0)</f>
        <v>0</v>
      </c>
      <c r="BH120" s="148">
        <f t="shared" ref="BH120:BH130" si="7">IF(N120="zníž. prenesená",J120,0)</f>
        <v>0</v>
      </c>
      <c r="BI120" s="148">
        <f t="shared" ref="BI120:BI130" si="8">IF(N120="nulová",J120,0)</f>
        <v>0</v>
      </c>
      <c r="BJ120" s="13" t="s">
        <v>83</v>
      </c>
      <c r="BK120" s="148">
        <f t="shared" ref="BK120:BK130" si="9">ROUND(I120*H120,2)</f>
        <v>0</v>
      </c>
      <c r="BL120" s="13" t="s">
        <v>184</v>
      </c>
      <c r="BM120" s="147" t="s">
        <v>83</v>
      </c>
    </row>
    <row r="121" spans="2:65" s="1" customFormat="1" ht="16.5" customHeight="1">
      <c r="B121" s="135"/>
      <c r="C121" s="136" t="s">
        <v>70</v>
      </c>
      <c r="D121" s="136" t="s">
        <v>180</v>
      </c>
      <c r="E121" s="137" t="s">
        <v>3007</v>
      </c>
      <c r="F121" s="138" t="s">
        <v>3008</v>
      </c>
      <c r="G121" s="139" t="s">
        <v>290</v>
      </c>
      <c r="H121" s="140">
        <v>4</v>
      </c>
      <c r="I121" s="141"/>
      <c r="J121" s="141">
        <f t="shared" si="0"/>
        <v>0</v>
      </c>
      <c r="K121" s="142"/>
      <c r="L121" s="25"/>
      <c r="M121" s="143" t="s">
        <v>1</v>
      </c>
      <c r="N121" s="144" t="s">
        <v>36</v>
      </c>
      <c r="O121" s="145">
        <v>0</v>
      </c>
      <c r="P121" s="145">
        <f t="shared" si="1"/>
        <v>0</v>
      </c>
      <c r="Q121" s="145">
        <v>0</v>
      </c>
      <c r="R121" s="145">
        <f t="shared" si="2"/>
        <v>0</v>
      </c>
      <c r="S121" s="145">
        <v>0</v>
      </c>
      <c r="T121" s="146">
        <f t="shared" si="3"/>
        <v>0</v>
      </c>
      <c r="AR121" s="147" t="s">
        <v>184</v>
      </c>
      <c r="AT121" s="147" t="s">
        <v>180</v>
      </c>
      <c r="AU121" s="147" t="s">
        <v>77</v>
      </c>
      <c r="AY121" s="13" t="s">
        <v>178</v>
      </c>
      <c r="BE121" s="148">
        <f t="shared" si="4"/>
        <v>0</v>
      </c>
      <c r="BF121" s="148">
        <f t="shared" si="5"/>
        <v>0</v>
      </c>
      <c r="BG121" s="148">
        <f t="shared" si="6"/>
        <v>0</v>
      </c>
      <c r="BH121" s="148">
        <f t="shared" si="7"/>
        <v>0</v>
      </c>
      <c r="BI121" s="148">
        <f t="shared" si="8"/>
        <v>0</v>
      </c>
      <c r="BJ121" s="13" t="s">
        <v>83</v>
      </c>
      <c r="BK121" s="148">
        <f t="shared" si="9"/>
        <v>0</v>
      </c>
      <c r="BL121" s="13" t="s">
        <v>184</v>
      </c>
      <c r="BM121" s="147" t="s">
        <v>184</v>
      </c>
    </row>
    <row r="122" spans="2:65" s="1" customFormat="1" ht="24.2" customHeight="1">
      <c r="B122" s="135"/>
      <c r="C122" s="136" t="s">
        <v>70</v>
      </c>
      <c r="D122" s="136" t="s">
        <v>180</v>
      </c>
      <c r="E122" s="137" t="s">
        <v>3009</v>
      </c>
      <c r="F122" s="138" t="s">
        <v>3010</v>
      </c>
      <c r="G122" s="139" t="s">
        <v>290</v>
      </c>
      <c r="H122" s="140">
        <v>4</v>
      </c>
      <c r="I122" s="141"/>
      <c r="J122" s="141">
        <f t="shared" si="0"/>
        <v>0</v>
      </c>
      <c r="K122" s="142"/>
      <c r="L122" s="25"/>
      <c r="M122" s="143" t="s">
        <v>1</v>
      </c>
      <c r="N122" s="144" t="s">
        <v>36</v>
      </c>
      <c r="O122" s="145">
        <v>0</v>
      </c>
      <c r="P122" s="145">
        <f t="shared" si="1"/>
        <v>0</v>
      </c>
      <c r="Q122" s="145">
        <v>0</v>
      </c>
      <c r="R122" s="145">
        <f t="shared" si="2"/>
        <v>0</v>
      </c>
      <c r="S122" s="145">
        <v>0</v>
      </c>
      <c r="T122" s="146">
        <f t="shared" si="3"/>
        <v>0</v>
      </c>
      <c r="AR122" s="147" t="s">
        <v>184</v>
      </c>
      <c r="AT122" s="147" t="s">
        <v>180</v>
      </c>
      <c r="AU122" s="147" t="s">
        <v>77</v>
      </c>
      <c r="AY122" s="13" t="s">
        <v>178</v>
      </c>
      <c r="BE122" s="148">
        <f t="shared" si="4"/>
        <v>0</v>
      </c>
      <c r="BF122" s="148">
        <f t="shared" si="5"/>
        <v>0</v>
      </c>
      <c r="BG122" s="148">
        <f t="shared" si="6"/>
        <v>0</v>
      </c>
      <c r="BH122" s="148">
        <f t="shared" si="7"/>
        <v>0</v>
      </c>
      <c r="BI122" s="148">
        <f t="shared" si="8"/>
        <v>0</v>
      </c>
      <c r="BJ122" s="13" t="s">
        <v>83</v>
      </c>
      <c r="BK122" s="148">
        <f t="shared" si="9"/>
        <v>0</v>
      </c>
      <c r="BL122" s="13" t="s">
        <v>184</v>
      </c>
      <c r="BM122" s="147" t="s">
        <v>200</v>
      </c>
    </row>
    <row r="123" spans="2:65" s="1" customFormat="1" ht="16.5" customHeight="1">
      <c r="B123" s="135"/>
      <c r="C123" s="136" t="s">
        <v>70</v>
      </c>
      <c r="D123" s="136" t="s">
        <v>180</v>
      </c>
      <c r="E123" s="137" t="s">
        <v>3011</v>
      </c>
      <c r="F123" s="138" t="s">
        <v>3012</v>
      </c>
      <c r="G123" s="139" t="s">
        <v>329</v>
      </c>
      <c r="H123" s="140">
        <v>135</v>
      </c>
      <c r="I123" s="141"/>
      <c r="J123" s="141">
        <f t="shared" si="0"/>
        <v>0</v>
      </c>
      <c r="K123" s="142"/>
      <c r="L123" s="25"/>
      <c r="M123" s="143" t="s">
        <v>1</v>
      </c>
      <c r="N123" s="144" t="s">
        <v>36</v>
      </c>
      <c r="O123" s="145">
        <v>0</v>
      </c>
      <c r="P123" s="145">
        <f t="shared" si="1"/>
        <v>0</v>
      </c>
      <c r="Q123" s="145">
        <v>0</v>
      </c>
      <c r="R123" s="145">
        <f t="shared" si="2"/>
        <v>0</v>
      </c>
      <c r="S123" s="145">
        <v>0</v>
      </c>
      <c r="T123" s="146">
        <f t="shared" si="3"/>
        <v>0</v>
      </c>
      <c r="AR123" s="147" t="s">
        <v>184</v>
      </c>
      <c r="AT123" s="147" t="s">
        <v>180</v>
      </c>
      <c r="AU123" s="147" t="s">
        <v>77</v>
      </c>
      <c r="AY123" s="13" t="s">
        <v>178</v>
      </c>
      <c r="BE123" s="148">
        <f t="shared" si="4"/>
        <v>0</v>
      </c>
      <c r="BF123" s="148">
        <f t="shared" si="5"/>
        <v>0</v>
      </c>
      <c r="BG123" s="148">
        <f t="shared" si="6"/>
        <v>0</v>
      </c>
      <c r="BH123" s="148">
        <f t="shared" si="7"/>
        <v>0</v>
      </c>
      <c r="BI123" s="148">
        <f t="shared" si="8"/>
        <v>0</v>
      </c>
      <c r="BJ123" s="13" t="s">
        <v>83</v>
      </c>
      <c r="BK123" s="148">
        <f t="shared" si="9"/>
        <v>0</v>
      </c>
      <c r="BL123" s="13" t="s">
        <v>184</v>
      </c>
      <c r="BM123" s="147" t="s">
        <v>208</v>
      </c>
    </row>
    <row r="124" spans="2:65" s="1" customFormat="1" ht="16.5" customHeight="1">
      <c r="B124" s="135"/>
      <c r="C124" s="136" t="s">
        <v>70</v>
      </c>
      <c r="D124" s="136" t="s">
        <v>180</v>
      </c>
      <c r="E124" s="137" t="s">
        <v>3013</v>
      </c>
      <c r="F124" s="138" t="s">
        <v>3014</v>
      </c>
      <c r="G124" s="139" t="s">
        <v>290</v>
      </c>
      <c r="H124" s="140">
        <v>4</v>
      </c>
      <c r="I124" s="141"/>
      <c r="J124" s="141">
        <f t="shared" si="0"/>
        <v>0</v>
      </c>
      <c r="K124" s="142"/>
      <c r="L124" s="25"/>
      <c r="M124" s="143" t="s">
        <v>1</v>
      </c>
      <c r="N124" s="144" t="s">
        <v>36</v>
      </c>
      <c r="O124" s="145">
        <v>0</v>
      </c>
      <c r="P124" s="145">
        <f t="shared" si="1"/>
        <v>0</v>
      </c>
      <c r="Q124" s="145">
        <v>0</v>
      </c>
      <c r="R124" s="145">
        <f t="shared" si="2"/>
        <v>0</v>
      </c>
      <c r="S124" s="145">
        <v>0</v>
      </c>
      <c r="T124" s="146">
        <f t="shared" si="3"/>
        <v>0</v>
      </c>
      <c r="AR124" s="147" t="s">
        <v>184</v>
      </c>
      <c r="AT124" s="147" t="s">
        <v>180</v>
      </c>
      <c r="AU124" s="147" t="s">
        <v>77</v>
      </c>
      <c r="AY124" s="13" t="s">
        <v>178</v>
      </c>
      <c r="BE124" s="148">
        <f t="shared" si="4"/>
        <v>0</v>
      </c>
      <c r="BF124" s="148">
        <f t="shared" si="5"/>
        <v>0</v>
      </c>
      <c r="BG124" s="148">
        <f t="shared" si="6"/>
        <v>0</v>
      </c>
      <c r="BH124" s="148">
        <f t="shared" si="7"/>
        <v>0</v>
      </c>
      <c r="BI124" s="148">
        <f t="shared" si="8"/>
        <v>0</v>
      </c>
      <c r="BJ124" s="13" t="s">
        <v>83</v>
      </c>
      <c r="BK124" s="148">
        <f t="shared" si="9"/>
        <v>0</v>
      </c>
      <c r="BL124" s="13" t="s">
        <v>184</v>
      </c>
      <c r="BM124" s="147" t="s">
        <v>218</v>
      </c>
    </row>
    <row r="125" spans="2:65" s="1" customFormat="1" ht="16.5" customHeight="1">
      <c r="B125" s="135"/>
      <c r="C125" s="136" t="s">
        <v>70</v>
      </c>
      <c r="D125" s="136" t="s">
        <v>180</v>
      </c>
      <c r="E125" s="137" t="s">
        <v>2178</v>
      </c>
      <c r="F125" s="138" t="s">
        <v>2179</v>
      </c>
      <c r="G125" s="139" t="s">
        <v>329</v>
      </c>
      <c r="H125" s="140">
        <v>120</v>
      </c>
      <c r="I125" s="141"/>
      <c r="J125" s="141">
        <f t="shared" si="0"/>
        <v>0</v>
      </c>
      <c r="K125" s="142"/>
      <c r="L125" s="25"/>
      <c r="M125" s="143" t="s">
        <v>1</v>
      </c>
      <c r="N125" s="144" t="s">
        <v>36</v>
      </c>
      <c r="O125" s="145">
        <v>0</v>
      </c>
      <c r="P125" s="145">
        <f t="shared" si="1"/>
        <v>0</v>
      </c>
      <c r="Q125" s="145">
        <v>0</v>
      </c>
      <c r="R125" s="145">
        <f t="shared" si="2"/>
        <v>0</v>
      </c>
      <c r="S125" s="145">
        <v>0</v>
      </c>
      <c r="T125" s="146">
        <f t="shared" si="3"/>
        <v>0</v>
      </c>
      <c r="AR125" s="147" t="s">
        <v>184</v>
      </c>
      <c r="AT125" s="147" t="s">
        <v>180</v>
      </c>
      <c r="AU125" s="147" t="s">
        <v>77</v>
      </c>
      <c r="AY125" s="13" t="s">
        <v>178</v>
      </c>
      <c r="BE125" s="148">
        <f t="shared" si="4"/>
        <v>0</v>
      </c>
      <c r="BF125" s="148">
        <f t="shared" si="5"/>
        <v>0</v>
      </c>
      <c r="BG125" s="148">
        <f t="shared" si="6"/>
        <v>0</v>
      </c>
      <c r="BH125" s="148">
        <f t="shared" si="7"/>
        <v>0</v>
      </c>
      <c r="BI125" s="148">
        <f t="shared" si="8"/>
        <v>0</v>
      </c>
      <c r="BJ125" s="13" t="s">
        <v>83</v>
      </c>
      <c r="BK125" s="148">
        <f t="shared" si="9"/>
        <v>0</v>
      </c>
      <c r="BL125" s="13" t="s">
        <v>184</v>
      </c>
      <c r="BM125" s="147" t="s">
        <v>226</v>
      </c>
    </row>
    <row r="126" spans="2:65" s="1" customFormat="1" ht="16.5" customHeight="1">
      <c r="B126" s="135"/>
      <c r="C126" s="136" t="s">
        <v>70</v>
      </c>
      <c r="D126" s="136" t="s">
        <v>180</v>
      </c>
      <c r="E126" s="137" t="s">
        <v>2983</v>
      </c>
      <c r="F126" s="138" t="s">
        <v>2984</v>
      </c>
      <c r="G126" s="139" t="s">
        <v>290</v>
      </c>
      <c r="H126" s="140">
        <v>10</v>
      </c>
      <c r="I126" s="141"/>
      <c r="J126" s="141">
        <f t="shared" si="0"/>
        <v>0</v>
      </c>
      <c r="K126" s="142"/>
      <c r="L126" s="25"/>
      <c r="M126" s="143" t="s">
        <v>1</v>
      </c>
      <c r="N126" s="144" t="s">
        <v>36</v>
      </c>
      <c r="O126" s="145">
        <v>0</v>
      </c>
      <c r="P126" s="145">
        <f t="shared" si="1"/>
        <v>0</v>
      </c>
      <c r="Q126" s="145">
        <v>0</v>
      </c>
      <c r="R126" s="145">
        <f t="shared" si="2"/>
        <v>0</v>
      </c>
      <c r="S126" s="145">
        <v>0</v>
      </c>
      <c r="T126" s="146">
        <f t="shared" si="3"/>
        <v>0</v>
      </c>
      <c r="AR126" s="147" t="s">
        <v>184</v>
      </c>
      <c r="AT126" s="147" t="s">
        <v>180</v>
      </c>
      <c r="AU126" s="147" t="s">
        <v>77</v>
      </c>
      <c r="AY126" s="13" t="s">
        <v>178</v>
      </c>
      <c r="BE126" s="148">
        <f t="shared" si="4"/>
        <v>0</v>
      </c>
      <c r="BF126" s="148">
        <f t="shared" si="5"/>
        <v>0</v>
      </c>
      <c r="BG126" s="148">
        <f t="shared" si="6"/>
        <v>0</v>
      </c>
      <c r="BH126" s="148">
        <f t="shared" si="7"/>
        <v>0</v>
      </c>
      <c r="BI126" s="148">
        <f t="shared" si="8"/>
        <v>0</v>
      </c>
      <c r="BJ126" s="13" t="s">
        <v>83</v>
      </c>
      <c r="BK126" s="148">
        <f t="shared" si="9"/>
        <v>0</v>
      </c>
      <c r="BL126" s="13" t="s">
        <v>184</v>
      </c>
      <c r="BM126" s="147" t="s">
        <v>234</v>
      </c>
    </row>
    <row r="127" spans="2:65" s="1" customFormat="1" ht="16.5" customHeight="1">
      <c r="B127" s="135"/>
      <c r="C127" s="136" t="s">
        <v>70</v>
      </c>
      <c r="D127" s="136" t="s">
        <v>180</v>
      </c>
      <c r="E127" s="137" t="s">
        <v>2985</v>
      </c>
      <c r="F127" s="138" t="s">
        <v>2986</v>
      </c>
      <c r="G127" s="139" t="s">
        <v>329</v>
      </c>
      <c r="H127" s="140">
        <v>100</v>
      </c>
      <c r="I127" s="141"/>
      <c r="J127" s="141">
        <f t="shared" si="0"/>
        <v>0</v>
      </c>
      <c r="K127" s="142"/>
      <c r="L127" s="25"/>
      <c r="M127" s="143" t="s">
        <v>1</v>
      </c>
      <c r="N127" s="144" t="s">
        <v>36</v>
      </c>
      <c r="O127" s="145">
        <v>0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184</v>
      </c>
      <c r="AT127" s="147" t="s">
        <v>180</v>
      </c>
      <c r="AU127" s="147" t="s">
        <v>77</v>
      </c>
      <c r="AY127" s="13" t="s">
        <v>178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3" t="s">
        <v>83</v>
      </c>
      <c r="BK127" s="148">
        <f t="shared" si="9"/>
        <v>0</v>
      </c>
      <c r="BL127" s="13" t="s">
        <v>184</v>
      </c>
      <c r="BM127" s="147" t="s">
        <v>242</v>
      </c>
    </row>
    <row r="128" spans="2:65" s="1" customFormat="1" ht="16.5" customHeight="1">
      <c r="B128" s="135"/>
      <c r="C128" s="136" t="s">
        <v>70</v>
      </c>
      <c r="D128" s="136" t="s">
        <v>180</v>
      </c>
      <c r="E128" s="137" t="s">
        <v>3015</v>
      </c>
      <c r="F128" s="138" t="s">
        <v>3016</v>
      </c>
      <c r="G128" s="139" t="s">
        <v>329</v>
      </c>
      <c r="H128" s="140">
        <v>100</v>
      </c>
      <c r="I128" s="141"/>
      <c r="J128" s="141">
        <f t="shared" si="0"/>
        <v>0</v>
      </c>
      <c r="K128" s="142"/>
      <c r="L128" s="25"/>
      <c r="M128" s="143" t="s">
        <v>1</v>
      </c>
      <c r="N128" s="144" t="s">
        <v>36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184</v>
      </c>
      <c r="AT128" s="147" t="s">
        <v>180</v>
      </c>
      <c r="AU128" s="147" t="s">
        <v>77</v>
      </c>
      <c r="AY128" s="13" t="s">
        <v>178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83</v>
      </c>
      <c r="BK128" s="148">
        <f t="shared" si="9"/>
        <v>0</v>
      </c>
      <c r="BL128" s="13" t="s">
        <v>184</v>
      </c>
      <c r="BM128" s="147" t="s">
        <v>250</v>
      </c>
    </row>
    <row r="129" spans="2:65" s="1" customFormat="1" ht="16.5" customHeight="1">
      <c r="B129" s="135"/>
      <c r="C129" s="136" t="s">
        <v>70</v>
      </c>
      <c r="D129" s="136" t="s">
        <v>180</v>
      </c>
      <c r="E129" s="137" t="s">
        <v>2992</v>
      </c>
      <c r="F129" s="138" t="s">
        <v>2993</v>
      </c>
      <c r="G129" s="139" t="s">
        <v>329</v>
      </c>
      <c r="H129" s="140">
        <v>80</v>
      </c>
      <c r="I129" s="141"/>
      <c r="J129" s="141">
        <f t="shared" si="0"/>
        <v>0</v>
      </c>
      <c r="K129" s="142"/>
      <c r="L129" s="25"/>
      <c r="M129" s="143" t="s">
        <v>1</v>
      </c>
      <c r="N129" s="144" t="s">
        <v>36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184</v>
      </c>
      <c r="AT129" s="147" t="s">
        <v>180</v>
      </c>
      <c r="AU129" s="147" t="s">
        <v>77</v>
      </c>
      <c r="AY129" s="13" t="s">
        <v>178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83</v>
      </c>
      <c r="BK129" s="148">
        <f t="shared" si="9"/>
        <v>0</v>
      </c>
      <c r="BL129" s="13" t="s">
        <v>184</v>
      </c>
      <c r="BM129" s="147" t="s">
        <v>259</v>
      </c>
    </row>
    <row r="130" spans="2:65" s="1" customFormat="1" ht="16.5" customHeight="1">
      <c r="B130" s="135"/>
      <c r="C130" s="136" t="s">
        <v>70</v>
      </c>
      <c r="D130" s="136" t="s">
        <v>180</v>
      </c>
      <c r="E130" s="137" t="s">
        <v>2996</v>
      </c>
      <c r="F130" s="138" t="s">
        <v>2997</v>
      </c>
      <c r="G130" s="139" t="s">
        <v>183</v>
      </c>
      <c r="H130" s="140">
        <v>12</v>
      </c>
      <c r="I130" s="141"/>
      <c r="J130" s="141">
        <f t="shared" si="0"/>
        <v>0</v>
      </c>
      <c r="K130" s="142"/>
      <c r="L130" s="25"/>
      <c r="M130" s="143" t="s">
        <v>1</v>
      </c>
      <c r="N130" s="144" t="s">
        <v>36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184</v>
      </c>
      <c r="AT130" s="147" t="s">
        <v>180</v>
      </c>
      <c r="AU130" s="147" t="s">
        <v>77</v>
      </c>
      <c r="AY130" s="13" t="s">
        <v>178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83</v>
      </c>
      <c r="BK130" s="148">
        <f t="shared" si="9"/>
        <v>0</v>
      </c>
      <c r="BL130" s="13" t="s">
        <v>184</v>
      </c>
      <c r="BM130" s="147" t="s">
        <v>268</v>
      </c>
    </row>
    <row r="131" spans="2:65" s="11" customFormat="1" ht="25.9" customHeight="1">
      <c r="B131" s="124"/>
      <c r="D131" s="125" t="s">
        <v>69</v>
      </c>
      <c r="E131" s="126" t="s">
        <v>1778</v>
      </c>
      <c r="F131" s="126" t="s">
        <v>1253</v>
      </c>
      <c r="J131" s="127">
        <f>BK131</f>
        <v>0</v>
      </c>
      <c r="L131" s="124"/>
      <c r="M131" s="128"/>
      <c r="P131" s="129">
        <f>SUM(P132:P135)</f>
        <v>0</v>
      </c>
      <c r="R131" s="129">
        <f>SUM(R132:R135)</f>
        <v>0</v>
      </c>
      <c r="T131" s="130">
        <f>SUM(T132:T135)</f>
        <v>0</v>
      </c>
      <c r="AR131" s="125" t="s">
        <v>184</v>
      </c>
      <c r="AT131" s="131" t="s">
        <v>69</v>
      </c>
      <c r="AU131" s="131" t="s">
        <v>70</v>
      </c>
      <c r="AY131" s="125" t="s">
        <v>178</v>
      </c>
      <c r="BK131" s="132">
        <f>SUM(BK132:BK135)</f>
        <v>0</v>
      </c>
    </row>
    <row r="132" spans="2:65" s="1" customFormat="1" ht="16.5" customHeight="1">
      <c r="B132" s="135"/>
      <c r="C132" s="136" t="s">
        <v>77</v>
      </c>
      <c r="D132" s="136" t="s">
        <v>180</v>
      </c>
      <c r="E132" s="137" t="s">
        <v>2245</v>
      </c>
      <c r="F132" s="138" t="s">
        <v>2246</v>
      </c>
      <c r="G132" s="139" t="s">
        <v>290</v>
      </c>
      <c r="H132" s="140">
        <v>1</v>
      </c>
      <c r="I132" s="141"/>
      <c r="J132" s="141">
        <f>ROUND(I132*H132,2)</f>
        <v>0</v>
      </c>
      <c r="K132" s="142"/>
      <c r="L132" s="25"/>
      <c r="M132" s="143" t="s">
        <v>1</v>
      </c>
      <c r="N132" s="144" t="s">
        <v>36</v>
      </c>
      <c r="O132" s="145">
        <v>0</v>
      </c>
      <c r="P132" s="145">
        <f>O132*H132</f>
        <v>0</v>
      </c>
      <c r="Q132" s="145">
        <v>0</v>
      </c>
      <c r="R132" s="145">
        <f>Q132*H132</f>
        <v>0</v>
      </c>
      <c r="S132" s="145">
        <v>0</v>
      </c>
      <c r="T132" s="146">
        <f>S132*H132</f>
        <v>0</v>
      </c>
      <c r="AR132" s="147" t="s">
        <v>184</v>
      </c>
      <c r="AT132" s="147" t="s">
        <v>180</v>
      </c>
      <c r="AU132" s="147" t="s">
        <v>77</v>
      </c>
      <c r="AY132" s="13" t="s">
        <v>178</v>
      </c>
      <c r="BE132" s="148">
        <f>IF(N132="základná",J132,0)</f>
        <v>0</v>
      </c>
      <c r="BF132" s="148">
        <f>IF(N132="znížená",J132,0)</f>
        <v>0</v>
      </c>
      <c r="BG132" s="148">
        <f>IF(N132="zákl. prenesená",J132,0)</f>
        <v>0</v>
      </c>
      <c r="BH132" s="148">
        <f>IF(N132="zníž. prenesená",J132,0)</f>
        <v>0</v>
      </c>
      <c r="BI132" s="148">
        <f>IF(N132="nulová",J132,0)</f>
        <v>0</v>
      </c>
      <c r="BJ132" s="13" t="s">
        <v>83</v>
      </c>
      <c r="BK132" s="148">
        <f>ROUND(I132*H132,2)</f>
        <v>0</v>
      </c>
      <c r="BL132" s="13" t="s">
        <v>184</v>
      </c>
      <c r="BM132" s="147" t="s">
        <v>3017</v>
      </c>
    </row>
    <row r="133" spans="2:65" s="1" customFormat="1" ht="16.5" customHeight="1">
      <c r="B133" s="135"/>
      <c r="C133" s="136" t="s">
        <v>83</v>
      </c>
      <c r="D133" s="136" t="s">
        <v>180</v>
      </c>
      <c r="E133" s="137" t="s">
        <v>2248</v>
      </c>
      <c r="F133" s="138" t="s">
        <v>2249</v>
      </c>
      <c r="G133" s="139" t="s">
        <v>290</v>
      </c>
      <c r="H133" s="140">
        <v>1</v>
      </c>
      <c r="I133" s="141"/>
      <c r="J133" s="141">
        <f>ROUND(I133*H133,2)</f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>O133*H133</f>
        <v>0</v>
      </c>
      <c r="Q133" s="145">
        <v>0</v>
      </c>
      <c r="R133" s="145">
        <f>Q133*H133</f>
        <v>0</v>
      </c>
      <c r="S133" s="145">
        <v>0</v>
      </c>
      <c r="T133" s="146">
        <f>S133*H133</f>
        <v>0</v>
      </c>
      <c r="AR133" s="147" t="s">
        <v>184</v>
      </c>
      <c r="AT133" s="147" t="s">
        <v>180</v>
      </c>
      <c r="AU133" s="147" t="s">
        <v>77</v>
      </c>
      <c r="AY133" s="13" t="s">
        <v>178</v>
      </c>
      <c r="BE133" s="148">
        <f>IF(N133="základná",J133,0)</f>
        <v>0</v>
      </c>
      <c r="BF133" s="148">
        <f>IF(N133="znížená",J133,0)</f>
        <v>0</v>
      </c>
      <c r="BG133" s="148">
        <f>IF(N133="zákl. prenesená",J133,0)</f>
        <v>0</v>
      </c>
      <c r="BH133" s="148">
        <f>IF(N133="zníž. prenesená",J133,0)</f>
        <v>0</v>
      </c>
      <c r="BI133" s="148">
        <f>IF(N133="nulová",J133,0)</f>
        <v>0</v>
      </c>
      <c r="BJ133" s="13" t="s">
        <v>83</v>
      </c>
      <c r="BK133" s="148">
        <f>ROUND(I133*H133,2)</f>
        <v>0</v>
      </c>
      <c r="BL133" s="13" t="s">
        <v>184</v>
      </c>
      <c r="BM133" s="147" t="s">
        <v>3018</v>
      </c>
    </row>
    <row r="134" spans="2:65" s="1" customFormat="1" ht="16.5" customHeight="1">
      <c r="B134" s="135"/>
      <c r="C134" s="136" t="s">
        <v>189</v>
      </c>
      <c r="D134" s="136" t="s">
        <v>180</v>
      </c>
      <c r="E134" s="137" t="s">
        <v>2251</v>
      </c>
      <c r="F134" s="138" t="s">
        <v>2252</v>
      </c>
      <c r="G134" s="139" t="s">
        <v>290</v>
      </c>
      <c r="H134" s="140">
        <v>1</v>
      </c>
      <c r="I134" s="141"/>
      <c r="J134" s="141">
        <f>ROUND(I134*H134,2)</f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>O134*H134</f>
        <v>0</v>
      </c>
      <c r="Q134" s="145">
        <v>0</v>
      </c>
      <c r="R134" s="145">
        <f>Q134*H134</f>
        <v>0</v>
      </c>
      <c r="S134" s="145">
        <v>0</v>
      </c>
      <c r="T134" s="146">
        <f>S134*H134</f>
        <v>0</v>
      </c>
      <c r="AR134" s="147" t="s">
        <v>184</v>
      </c>
      <c r="AT134" s="147" t="s">
        <v>180</v>
      </c>
      <c r="AU134" s="147" t="s">
        <v>77</v>
      </c>
      <c r="AY134" s="13" t="s">
        <v>178</v>
      </c>
      <c r="BE134" s="148">
        <f>IF(N134="základná",J134,0)</f>
        <v>0</v>
      </c>
      <c r="BF134" s="148">
        <f>IF(N134="znížená",J134,0)</f>
        <v>0</v>
      </c>
      <c r="BG134" s="148">
        <f>IF(N134="zákl. prenesená",J134,0)</f>
        <v>0</v>
      </c>
      <c r="BH134" s="148">
        <f>IF(N134="zníž. prenesená",J134,0)</f>
        <v>0</v>
      </c>
      <c r="BI134" s="148">
        <f>IF(N134="nulová",J134,0)</f>
        <v>0</v>
      </c>
      <c r="BJ134" s="13" t="s">
        <v>83</v>
      </c>
      <c r="BK134" s="148">
        <f>ROUND(I134*H134,2)</f>
        <v>0</v>
      </c>
      <c r="BL134" s="13" t="s">
        <v>184</v>
      </c>
      <c r="BM134" s="147" t="s">
        <v>3019</v>
      </c>
    </row>
    <row r="135" spans="2:65" s="1" customFormat="1" ht="16.5" customHeight="1">
      <c r="B135" s="135"/>
      <c r="C135" s="136" t="s">
        <v>184</v>
      </c>
      <c r="D135" s="136" t="s">
        <v>180</v>
      </c>
      <c r="E135" s="137" t="s">
        <v>2254</v>
      </c>
      <c r="F135" s="138" t="s">
        <v>2255</v>
      </c>
      <c r="G135" s="139" t="s">
        <v>290</v>
      </c>
      <c r="H135" s="140">
        <v>1</v>
      </c>
      <c r="I135" s="141"/>
      <c r="J135" s="141">
        <f>ROUND(I135*H135,2)</f>
        <v>0</v>
      </c>
      <c r="K135" s="142"/>
      <c r="L135" s="25"/>
      <c r="M135" s="159" t="s">
        <v>1</v>
      </c>
      <c r="N135" s="160" t="s">
        <v>36</v>
      </c>
      <c r="O135" s="161">
        <v>0</v>
      </c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AR135" s="147" t="s">
        <v>184</v>
      </c>
      <c r="AT135" s="147" t="s">
        <v>180</v>
      </c>
      <c r="AU135" s="147" t="s">
        <v>77</v>
      </c>
      <c r="AY135" s="13" t="s">
        <v>178</v>
      </c>
      <c r="BE135" s="148">
        <f>IF(N135="základná",J135,0)</f>
        <v>0</v>
      </c>
      <c r="BF135" s="148">
        <f>IF(N135="znížená",J135,0)</f>
        <v>0</v>
      </c>
      <c r="BG135" s="148">
        <f>IF(N135="zákl. prenesená",J135,0)</f>
        <v>0</v>
      </c>
      <c r="BH135" s="148">
        <f>IF(N135="zníž. prenesená",J135,0)</f>
        <v>0</v>
      </c>
      <c r="BI135" s="148">
        <f>IF(N135="nulová",J135,0)</f>
        <v>0</v>
      </c>
      <c r="BJ135" s="13" t="s">
        <v>83</v>
      </c>
      <c r="BK135" s="148">
        <f>ROUND(I135*H135,2)</f>
        <v>0</v>
      </c>
      <c r="BL135" s="13" t="s">
        <v>184</v>
      </c>
      <c r="BM135" s="147" t="s">
        <v>3020</v>
      </c>
    </row>
    <row r="136" spans="2:65" s="1" customFormat="1" ht="6.95" customHeight="1"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25"/>
    </row>
  </sheetData>
  <autoFilter ref="C117:K135" xr:uid="{00000000-0009-0000-0000-000010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78"/>
  <sheetViews>
    <sheetView showGridLines="0" topLeftCell="A109" workbookViewId="0">
      <selection activeCell="I126" sqref="I1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131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3021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ROUND(J123,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ROUND((SUM(BE123:BE177)),  2)</f>
        <v>0</v>
      </c>
      <c r="G33" s="93"/>
      <c r="H33" s="93"/>
      <c r="I33" s="94">
        <v>0.23</v>
      </c>
      <c r="J33" s="92">
        <f>ROUND(((SUM(BE123:BE177))*I33),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ROUND((SUM(BF123:BF177)),  2)</f>
        <v>0</v>
      </c>
      <c r="I34" s="95">
        <v>0.23</v>
      </c>
      <c r="J34" s="82">
        <f>ROUND(((SUM(BF123:BF177))*I34),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ROUND((SUM(BG123:BG177)),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ROUND((SUM(BH123:BH177)),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ROUND((SUM(BI123:BI177)),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SO 09 - Automatický závlahový systém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J123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3022</v>
      </c>
      <c r="E97" s="109"/>
      <c r="F97" s="109"/>
      <c r="G97" s="109"/>
      <c r="H97" s="109"/>
      <c r="I97" s="109"/>
      <c r="J97" s="110">
        <f>J124</f>
        <v>0</v>
      </c>
      <c r="L97" s="107"/>
    </row>
    <row r="98" spans="2:12" s="8" customFormat="1" ht="24.95" customHeight="1">
      <c r="B98" s="107"/>
      <c r="D98" s="108" t="s">
        <v>3023</v>
      </c>
      <c r="E98" s="109"/>
      <c r="F98" s="109"/>
      <c r="G98" s="109"/>
      <c r="H98" s="109"/>
      <c r="I98" s="109"/>
      <c r="J98" s="110">
        <f>J137</f>
        <v>0</v>
      </c>
      <c r="L98" s="107"/>
    </row>
    <row r="99" spans="2:12" s="8" customFormat="1" ht="24.95" customHeight="1">
      <c r="B99" s="107"/>
      <c r="D99" s="108" t="s">
        <v>3024</v>
      </c>
      <c r="E99" s="109"/>
      <c r="F99" s="109"/>
      <c r="G99" s="109"/>
      <c r="H99" s="109"/>
      <c r="I99" s="109"/>
      <c r="J99" s="110">
        <f>J145</f>
        <v>0</v>
      </c>
      <c r="L99" s="107"/>
    </row>
    <row r="100" spans="2:12" s="8" customFormat="1" ht="24.95" customHeight="1">
      <c r="B100" s="107"/>
      <c r="D100" s="108" t="s">
        <v>3025</v>
      </c>
      <c r="E100" s="109"/>
      <c r="F100" s="109"/>
      <c r="G100" s="109"/>
      <c r="H100" s="109"/>
      <c r="I100" s="109"/>
      <c r="J100" s="110">
        <f>J151</f>
        <v>0</v>
      </c>
      <c r="L100" s="107"/>
    </row>
    <row r="101" spans="2:12" s="8" customFormat="1" ht="24.95" customHeight="1">
      <c r="B101" s="107"/>
      <c r="D101" s="108" t="s">
        <v>3026</v>
      </c>
      <c r="E101" s="109"/>
      <c r="F101" s="109"/>
      <c r="G101" s="109"/>
      <c r="H101" s="109"/>
      <c r="I101" s="109"/>
      <c r="J101" s="110">
        <f>J159</f>
        <v>0</v>
      </c>
      <c r="L101" s="107"/>
    </row>
    <row r="102" spans="2:12" s="8" customFormat="1" ht="24.95" customHeight="1">
      <c r="B102" s="107"/>
      <c r="D102" s="108" t="s">
        <v>3027</v>
      </c>
      <c r="E102" s="109"/>
      <c r="F102" s="109"/>
      <c r="G102" s="109"/>
      <c r="H102" s="109"/>
      <c r="I102" s="109"/>
      <c r="J102" s="110">
        <f>J167</f>
        <v>0</v>
      </c>
      <c r="L102" s="107"/>
    </row>
    <row r="103" spans="2:12" s="8" customFormat="1" ht="24.95" customHeight="1">
      <c r="B103" s="107"/>
      <c r="D103" s="108" t="s">
        <v>3028</v>
      </c>
      <c r="E103" s="109"/>
      <c r="F103" s="109"/>
      <c r="G103" s="109"/>
      <c r="H103" s="109"/>
      <c r="I103" s="109"/>
      <c r="J103" s="110">
        <f>J171</f>
        <v>0</v>
      </c>
      <c r="L103" s="107"/>
    </row>
    <row r="104" spans="2:12" s="1" customFormat="1" ht="21.75" customHeight="1">
      <c r="B104" s="25"/>
      <c r="L104" s="25"/>
    </row>
    <row r="105" spans="2:12" s="1" customFormat="1" ht="6.95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12" s="1" customFormat="1" ht="24.95" customHeight="1">
      <c r="B110" s="25"/>
      <c r="C110" s="17" t="s">
        <v>164</v>
      </c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13</v>
      </c>
      <c r="L112" s="25"/>
    </row>
    <row r="113" spans="2:65" s="1" customFormat="1" ht="26.25" customHeight="1">
      <c r="B113" s="25"/>
      <c r="E113" s="219" t="str">
        <f>E7</f>
        <v>SOŠ Hnúšťa, vybudovanie tréningového centra v Rimavskej Sobote-úprava3</v>
      </c>
      <c r="F113" s="220"/>
      <c r="G113" s="220"/>
      <c r="H113" s="220"/>
      <c r="L113" s="25"/>
    </row>
    <row r="114" spans="2:65" s="1" customFormat="1" ht="12" customHeight="1">
      <c r="B114" s="25"/>
      <c r="C114" s="22" t="s">
        <v>133</v>
      </c>
      <c r="L114" s="25"/>
    </row>
    <row r="115" spans="2:65" s="1" customFormat="1" ht="16.5" customHeight="1">
      <c r="B115" s="25"/>
      <c r="E115" s="182" t="str">
        <f>E9</f>
        <v>SO 09 - Automatický závlahový systém</v>
      </c>
      <c r="F115" s="218"/>
      <c r="G115" s="218"/>
      <c r="H115" s="218"/>
      <c r="L115" s="25"/>
    </row>
    <row r="116" spans="2:65" s="1" customFormat="1" ht="6.95" customHeight="1">
      <c r="B116" s="25"/>
      <c r="L116" s="25"/>
    </row>
    <row r="117" spans="2:65" s="1" customFormat="1" ht="12" customHeight="1">
      <c r="B117" s="25"/>
      <c r="C117" s="22" t="s">
        <v>17</v>
      </c>
      <c r="F117" s="20" t="str">
        <f>F12</f>
        <v>Rimavská Sobota</v>
      </c>
      <c r="I117" s="22" t="s">
        <v>19</v>
      </c>
      <c r="J117" s="48" t="str">
        <f>IF(J12="","",J12)</f>
        <v>14. 11. 2025</v>
      </c>
      <c r="L117" s="25"/>
    </row>
    <row r="118" spans="2:65" s="1" customFormat="1" ht="6.95" customHeight="1">
      <c r="B118" s="25"/>
      <c r="L118" s="25"/>
    </row>
    <row r="119" spans="2:65" s="1" customFormat="1" ht="15.2" customHeight="1">
      <c r="B119" s="25"/>
      <c r="C119" s="22" t="s">
        <v>21</v>
      </c>
      <c r="F119" s="20" t="str">
        <f>E15</f>
        <v xml:space="preserve"> </v>
      </c>
      <c r="I119" s="22" t="s">
        <v>26</v>
      </c>
      <c r="J119" s="23" t="str">
        <f>E21</f>
        <v xml:space="preserve"> </v>
      </c>
      <c r="L119" s="25"/>
    </row>
    <row r="120" spans="2:65" s="1" customFormat="1" ht="15.2" customHeight="1">
      <c r="B120" s="25"/>
      <c r="C120" s="22" t="s">
        <v>25</v>
      </c>
      <c r="F120" s="20" t="str">
        <f>IF(E18="","",E18)</f>
        <v xml:space="preserve"> </v>
      </c>
      <c r="I120" s="22" t="s">
        <v>28</v>
      </c>
      <c r="J120" s="23" t="str">
        <f>E24</f>
        <v xml:space="preserve"> 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15"/>
      <c r="C122" s="116" t="s">
        <v>165</v>
      </c>
      <c r="D122" s="117" t="s">
        <v>55</v>
      </c>
      <c r="E122" s="117" t="s">
        <v>51</v>
      </c>
      <c r="F122" s="117" t="s">
        <v>52</v>
      </c>
      <c r="G122" s="117" t="s">
        <v>166</v>
      </c>
      <c r="H122" s="117" t="s">
        <v>167</v>
      </c>
      <c r="I122" s="117" t="s">
        <v>168</v>
      </c>
      <c r="J122" s="118" t="s">
        <v>139</v>
      </c>
      <c r="K122" s="119" t="s">
        <v>169</v>
      </c>
      <c r="L122" s="115"/>
      <c r="M122" s="55" t="s">
        <v>1</v>
      </c>
      <c r="N122" s="56" t="s">
        <v>34</v>
      </c>
      <c r="O122" s="56" t="s">
        <v>170</v>
      </c>
      <c r="P122" s="56" t="s">
        <v>171</v>
      </c>
      <c r="Q122" s="56" t="s">
        <v>172</v>
      </c>
      <c r="R122" s="56" t="s">
        <v>173</v>
      </c>
      <c r="S122" s="56" t="s">
        <v>174</v>
      </c>
      <c r="T122" s="57" t="s">
        <v>175</v>
      </c>
    </row>
    <row r="123" spans="2:65" s="1" customFormat="1" ht="22.9" customHeight="1">
      <c r="B123" s="25"/>
      <c r="C123" s="60" t="s">
        <v>140</v>
      </c>
      <c r="J123" s="120">
        <f>BK123</f>
        <v>0</v>
      </c>
      <c r="L123" s="25"/>
      <c r="M123" s="58"/>
      <c r="N123" s="49"/>
      <c r="O123" s="49"/>
      <c r="P123" s="121">
        <f>P124+P137+P145+P151+P159+P167+P171</f>
        <v>0</v>
      </c>
      <c r="Q123" s="49"/>
      <c r="R123" s="121">
        <f>R124+R137+R145+R151+R159+R167+R171</f>
        <v>0</v>
      </c>
      <c r="S123" s="49"/>
      <c r="T123" s="122">
        <f>T124+T137+T145+T151+T159+T167+T171</f>
        <v>0</v>
      </c>
      <c r="AT123" s="13" t="s">
        <v>69</v>
      </c>
      <c r="AU123" s="13" t="s">
        <v>141</v>
      </c>
      <c r="BK123" s="123">
        <f>BK124+BK137+BK145+BK151+BK159+BK167+BK171</f>
        <v>0</v>
      </c>
    </row>
    <row r="124" spans="2:65" s="11" customFormat="1" ht="25.9" customHeight="1">
      <c r="B124" s="124"/>
      <c r="D124" s="125" t="s">
        <v>69</v>
      </c>
      <c r="E124" s="126" t="s">
        <v>3029</v>
      </c>
      <c r="F124" s="126" t="s">
        <v>3030</v>
      </c>
      <c r="J124" s="127">
        <f>BK124</f>
        <v>0</v>
      </c>
      <c r="L124" s="124"/>
      <c r="M124" s="128"/>
      <c r="P124" s="129">
        <f>SUM(P125:P136)</f>
        <v>0</v>
      </c>
      <c r="R124" s="129">
        <f>SUM(R125:R136)</f>
        <v>0</v>
      </c>
      <c r="T124" s="130">
        <f>SUM(T125:T136)</f>
        <v>0</v>
      </c>
      <c r="AR124" s="125" t="s">
        <v>77</v>
      </c>
      <c r="AT124" s="131" t="s">
        <v>69</v>
      </c>
      <c r="AU124" s="131" t="s">
        <v>70</v>
      </c>
      <c r="AY124" s="125" t="s">
        <v>178</v>
      </c>
      <c r="BK124" s="132">
        <f>SUM(BK125:BK136)</f>
        <v>0</v>
      </c>
    </row>
    <row r="125" spans="2:65" s="1" customFormat="1" ht="24.2" customHeight="1">
      <c r="B125" s="135"/>
      <c r="C125" s="136" t="s">
        <v>70</v>
      </c>
      <c r="D125" s="136" t="s">
        <v>180</v>
      </c>
      <c r="E125" s="137" t="s">
        <v>3031</v>
      </c>
      <c r="F125" s="138" t="s">
        <v>3032</v>
      </c>
      <c r="G125" s="139" t="s">
        <v>290</v>
      </c>
      <c r="H125" s="140">
        <v>1500</v>
      </c>
      <c r="I125" s="141"/>
      <c r="J125" s="141">
        <f t="shared" ref="J125:J136" si="0">ROUND(I125*H125,2)</f>
        <v>0</v>
      </c>
      <c r="K125" s="142"/>
      <c r="L125" s="25"/>
      <c r="M125" s="143" t="s">
        <v>1</v>
      </c>
      <c r="N125" s="144" t="s">
        <v>36</v>
      </c>
      <c r="O125" s="145">
        <v>0</v>
      </c>
      <c r="P125" s="145">
        <f t="shared" ref="P125:P136" si="1">O125*H125</f>
        <v>0</v>
      </c>
      <c r="Q125" s="145">
        <v>0</v>
      </c>
      <c r="R125" s="145">
        <f t="shared" ref="R125:R136" si="2">Q125*H125</f>
        <v>0</v>
      </c>
      <c r="S125" s="145">
        <v>0</v>
      </c>
      <c r="T125" s="146">
        <f t="shared" ref="T125:T136" si="3">S125*H125</f>
        <v>0</v>
      </c>
      <c r="AR125" s="147" t="s">
        <v>184</v>
      </c>
      <c r="AT125" s="147" t="s">
        <v>180</v>
      </c>
      <c r="AU125" s="147" t="s">
        <v>77</v>
      </c>
      <c r="AY125" s="13" t="s">
        <v>178</v>
      </c>
      <c r="BE125" s="148">
        <f t="shared" ref="BE125:BE136" si="4">IF(N125="základná",J125,0)</f>
        <v>0</v>
      </c>
      <c r="BF125" s="148">
        <f t="shared" ref="BF125:BF136" si="5">IF(N125="znížená",J125,0)</f>
        <v>0</v>
      </c>
      <c r="BG125" s="148">
        <f t="shared" ref="BG125:BG136" si="6">IF(N125="zákl. prenesená",J125,0)</f>
        <v>0</v>
      </c>
      <c r="BH125" s="148">
        <f t="shared" ref="BH125:BH136" si="7">IF(N125="zníž. prenesená",J125,0)</f>
        <v>0</v>
      </c>
      <c r="BI125" s="148">
        <f t="shared" ref="BI125:BI136" si="8">IF(N125="nulová",J125,0)</f>
        <v>0</v>
      </c>
      <c r="BJ125" s="13" t="s">
        <v>83</v>
      </c>
      <c r="BK125" s="148">
        <f t="shared" ref="BK125:BK136" si="9">ROUND(I125*H125,2)</f>
        <v>0</v>
      </c>
      <c r="BL125" s="13" t="s">
        <v>184</v>
      </c>
      <c r="BM125" s="147" t="s">
        <v>83</v>
      </c>
    </row>
    <row r="126" spans="2:65" s="1" customFormat="1" ht="16.5" customHeight="1">
      <c r="B126" s="135"/>
      <c r="C126" s="136" t="s">
        <v>70</v>
      </c>
      <c r="D126" s="136" t="s">
        <v>180</v>
      </c>
      <c r="E126" s="137" t="s">
        <v>3033</v>
      </c>
      <c r="F126" s="138" t="s">
        <v>3034</v>
      </c>
      <c r="G126" s="139" t="s">
        <v>290</v>
      </c>
      <c r="H126" s="140">
        <v>400</v>
      </c>
      <c r="I126" s="141"/>
      <c r="J126" s="141">
        <f t="shared" si="0"/>
        <v>0</v>
      </c>
      <c r="K126" s="142"/>
      <c r="L126" s="25"/>
      <c r="M126" s="143" t="s">
        <v>1</v>
      </c>
      <c r="N126" s="144" t="s">
        <v>36</v>
      </c>
      <c r="O126" s="145">
        <v>0</v>
      </c>
      <c r="P126" s="145">
        <f t="shared" si="1"/>
        <v>0</v>
      </c>
      <c r="Q126" s="145">
        <v>0</v>
      </c>
      <c r="R126" s="145">
        <f t="shared" si="2"/>
        <v>0</v>
      </c>
      <c r="S126" s="145">
        <v>0</v>
      </c>
      <c r="T126" s="146">
        <f t="shared" si="3"/>
        <v>0</v>
      </c>
      <c r="AR126" s="147" t="s">
        <v>184</v>
      </c>
      <c r="AT126" s="147" t="s">
        <v>180</v>
      </c>
      <c r="AU126" s="147" t="s">
        <v>77</v>
      </c>
      <c r="AY126" s="13" t="s">
        <v>178</v>
      </c>
      <c r="BE126" s="148">
        <f t="shared" si="4"/>
        <v>0</v>
      </c>
      <c r="BF126" s="148">
        <f t="shared" si="5"/>
        <v>0</v>
      </c>
      <c r="BG126" s="148">
        <f t="shared" si="6"/>
        <v>0</v>
      </c>
      <c r="BH126" s="148">
        <f t="shared" si="7"/>
        <v>0</v>
      </c>
      <c r="BI126" s="148">
        <f t="shared" si="8"/>
        <v>0</v>
      </c>
      <c r="BJ126" s="13" t="s">
        <v>83</v>
      </c>
      <c r="BK126" s="148">
        <f t="shared" si="9"/>
        <v>0</v>
      </c>
      <c r="BL126" s="13" t="s">
        <v>184</v>
      </c>
      <c r="BM126" s="147" t="s">
        <v>184</v>
      </c>
    </row>
    <row r="127" spans="2:65" s="1" customFormat="1" ht="16.5" customHeight="1">
      <c r="B127" s="135"/>
      <c r="C127" s="136" t="s">
        <v>70</v>
      </c>
      <c r="D127" s="136" t="s">
        <v>180</v>
      </c>
      <c r="E127" s="137" t="s">
        <v>3035</v>
      </c>
      <c r="F127" s="138" t="s">
        <v>3036</v>
      </c>
      <c r="G127" s="139" t="s">
        <v>290</v>
      </c>
      <c r="H127" s="140">
        <v>16</v>
      </c>
      <c r="I127" s="141"/>
      <c r="J127" s="141">
        <f t="shared" si="0"/>
        <v>0</v>
      </c>
      <c r="K127" s="142"/>
      <c r="L127" s="25"/>
      <c r="M127" s="143" t="s">
        <v>1</v>
      </c>
      <c r="N127" s="144" t="s">
        <v>36</v>
      </c>
      <c r="O127" s="145">
        <v>0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184</v>
      </c>
      <c r="AT127" s="147" t="s">
        <v>180</v>
      </c>
      <c r="AU127" s="147" t="s">
        <v>77</v>
      </c>
      <c r="AY127" s="13" t="s">
        <v>178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3" t="s">
        <v>83</v>
      </c>
      <c r="BK127" s="148">
        <f t="shared" si="9"/>
        <v>0</v>
      </c>
      <c r="BL127" s="13" t="s">
        <v>184</v>
      </c>
      <c r="BM127" s="147" t="s">
        <v>200</v>
      </c>
    </row>
    <row r="128" spans="2:65" s="1" customFormat="1" ht="21.75" customHeight="1">
      <c r="B128" s="135"/>
      <c r="C128" s="136" t="s">
        <v>70</v>
      </c>
      <c r="D128" s="136" t="s">
        <v>180</v>
      </c>
      <c r="E128" s="137" t="s">
        <v>3037</v>
      </c>
      <c r="F128" s="138" t="s">
        <v>3038</v>
      </c>
      <c r="G128" s="139" t="s">
        <v>290</v>
      </c>
      <c r="H128" s="140">
        <v>50</v>
      </c>
      <c r="I128" s="141"/>
      <c r="J128" s="141">
        <f t="shared" si="0"/>
        <v>0</v>
      </c>
      <c r="K128" s="142"/>
      <c r="L128" s="25"/>
      <c r="M128" s="143" t="s">
        <v>1</v>
      </c>
      <c r="N128" s="144" t="s">
        <v>36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184</v>
      </c>
      <c r="AT128" s="147" t="s">
        <v>180</v>
      </c>
      <c r="AU128" s="147" t="s">
        <v>77</v>
      </c>
      <c r="AY128" s="13" t="s">
        <v>178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83</v>
      </c>
      <c r="BK128" s="148">
        <f t="shared" si="9"/>
        <v>0</v>
      </c>
      <c r="BL128" s="13" t="s">
        <v>184</v>
      </c>
      <c r="BM128" s="147" t="s">
        <v>208</v>
      </c>
    </row>
    <row r="129" spans="2:65" s="1" customFormat="1" ht="21.75" customHeight="1">
      <c r="B129" s="135"/>
      <c r="C129" s="136" t="s">
        <v>70</v>
      </c>
      <c r="D129" s="136" t="s">
        <v>180</v>
      </c>
      <c r="E129" s="137" t="s">
        <v>3039</v>
      </c>
      <c r="F129" s="138" t="s">
        <v>3040</v>
      </c>
      <c r="G129" s="139" t="s">
        <v>290</v>
      </c>
      <c r="H129" s="140">
        <v>20</v>
      </c>
      <c r="I129" s="141"/>
      <c r="J129" s="141">
        <f t="shared" si="0"/>
        <v>0</v>
      </c>
      <c r="K129" s="142"/>
      <c r="L129" s="25"/>
      <c r="M129" s="143" t="s">
        <v>1</v>
      </c>
      <c r="N129" s="144" t="s">
        <v>36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184</v>
      </c>
      <c r="AT129" s="147" t="s">
        <v>180</v>
      </c>
      <c r="AU129" s="147" t="s">
        <v>77</v>
      </c>
      <c r="AY129" s="13" t="s">
        <v>178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83</v>
      </c>
      <c r="BK129" s="148">
        <f t="shared" si="9"/>
        <v>0</v>
      </c>
      <c r="BL129" s="13" t="s">
        <v>184</v>
      </c>
      <c r="BM129" s="147" t="s">
        <v>218</v>
      </c>
    </row>
    <row r="130" spans="2:65" s="1" customFormat="1" ht="21.75" customHeight="1">
      <c r="B130" s="135"/>
      <c r="C130" s="136" t="s">
        <v>70</v>
      </c>
      <c r="D130" s="136" t="s">
        <v>180</v>
      </c>
      <c r="E130" s="137" t="s">
        <v>3041</v>
      </c>
      <c r="F130" s="138" t="s">
        <v>3042</v>
      </c>
      <c r="G130" s="139" t="s">
        <v>290</v>
      </c>
      <c r="H130" s="140">
        <v>50</v>
      </c>
      <c r="I130" s="141"/>
      <c r="J130" s="141">
        <f t="shared" si="0"/>
        <v>0</v>
      </c>
      <c r="K130" s="142"/>
      <c r="L130" s="25"/>
      <c r="M130" s="143" t="s">
        <v>1</v>
      </c>
      <c r="N130" s="144" t="s">
        <v>36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184</v>
      </c>
      <c r="AT130" s="147" t="s">
        <v>180</v>
      </c>
      <c r="AU130" s="147" t="s">
        <v>77</v>
      </c>
      <c r="AY130" s="13" t="s">
        <v>178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83</v>
      </c>
      <c r="BK130" s="148">
        <f t="shared" si="9"/>
        <v>0</v>
      </c>
      <c r="BL130" s="13" t="s">
        <v>184</v>
      </c>
      <c r="BM130" s="147" t="s">
        <v>226</v>
      </c>
    </row>
    <row r="131" spans="2:65" s="1" customFormat="1" ht="16.5" customHeight="1">
      <c r="B131" s="135"/>
      <c r="C131" s="136" t="s">
        <v>70</v>
      </c>
      <c r="D131" s="136" t="s">
        <v>180</v>
      </c>
      <c r="E131" s="137" t="s">
        <v>3043</v>
      </c>
      <c r="F131" s="138" t="s">
        <v>3044</v>
      </c>
      <c r="G131" s="139" t="s">
        <v>290</v>
      </c>
      <c r="H131" s="140">
        <v>1500</v>
      </c>
      <c r="I131" s="141"/>
      <c r="J131" s="141">
        <f t="shared" si="0"/>
        <v>0</v>
      </c>
      <c r="K131" s="142"/>
      <c r="L131" s="25"/>
      <c r="M131" s="143" t="s">
        <v>1</v>
      </c>
      <c r="N131" s="144" t="s">
        <v>36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184</v>
      </c>
      <c r="AT131" s="147" t="s">
        <v>180</v>
      </c>
      <c r="AU131" s="147" t="s">
        <v>77</v>
      </c>
      <c r="AY131" s="13" t="s">
        <v>178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83</v>
      </c>
      <c r="BK131" s="148">
        <f t="shared" si="9"/>
        <v>0</v>
      </c>
      <c r="BL131" s="13" t="s">
        <v>184</v>
      </c>
      <c r="BM131" s="147" t="s">
        <v>234</v>
      </c>
    </row>
    <row r="132" spans="2:65" s="1" customFormat="1" ht="21.75" customHeight="1">
      <c r="B132" s="135"/>
      <c r="C132" s="136" t="s">
        <v>70</v>
      </c>
      <c r="D132" s="136" t="s">
        <v>180</v>
      </c>
      <c r="E132" s="137" t="s">
        <v>3045</v>
      </c>
      <c r="F132" s="138" t="s">
        <v>3046</v>
      </c>
      <c r="G132" s="139" t="s">
        <v>290</v>
      </c>
      <c r="H132" s="140">
        <v>16</v>
      </c>
      <c r="I132" s="141"/>
      <c r="J132" s="141">
        <f t="shared" si="0"/>
        <v>0</v>
      </c>
      <c r="K132" s="142"/>
      <c r="L132" s="25"/>
      <c r="M132" s="143" t="s">
        <v>1</v>
      </c>
      <c r="N132" s="144" t="s">
        <v>36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184</v>
      </c>
      <c r="AT132" s="147" t="s">
        <v>180</v>
      </c>
      <c r="AU132" s="147" t="s">
        <v>77</v>
      </c>
      <c r="AY132" s="13" t="s">
        <v>178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83</v>
      </c>
      <c r="BK132" s="148">
        <f t="shared" si="9"/>
        <v>0</v>
      </c>
      <c r="BL132" s="13" t="s">
        <v>184</v>
      </c>
      <c r="BM132" s="147" t="s">
        <v>242</v>
      </c>
    </row>
    <row r="133" spans="2:65" s="1" customFormat="1" ht="24.2" customHeight="1">
      <c r="B133" s="135"/>
      <c r="C133" s="136" t="s">
        <v>70</v>
      </c>
      <c r="D133" s="136" t="s">
        <v>180</v>
      </c>
      <c r="E133" s="137" t="s">
        <v>3047</v>
      </c>
      <c r="F133" s="138" t="s">
        <v>3048</v>
      </c>
      <c r="G133" s="139" t="s">
        <v>290</v>
      </c>
      <c r="H133" s="140">
        <v>1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184</v>
      </c>
      <c r="AT133" s="147" t="s">
        <v>180</v>
      </c>
      <c r="AU133" s="147" t="s">
        <v>77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184</v>
      </c>
      <c r="BM133" s="147" t="s">
        <v>250</v>
      </c>
    </row>
    <row r="134" spans="2:65" s="1" customFormat="1" ht="16.5" customHeight="1">
      <c r="B134" s="135"/>
      <c r="C134" s="136" t="s">
        <v>70</v>
      </c>
      <c r="D134" s="136" t="s">
        <v>180</v>
      </c>
      <c r="E134" s="137" t="s">
        <v>3049</v>
      </c>
      <c r="F134" s="138" t="s">
        <v>3050</v>
      </c>
      <c r="G134" s="139" t="s">
        <v>290</v>
      </c>
      <c r="H134" s="140">
        <v>2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184</v>
      </c>
      <c r="AT134" s="147" t="s">
        <v>180</v>
      </c>
      <c r="AU134" s="147" t="s">
        <v>77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184</v>
      </c>
      <c r="BM134" s="147" t="s">
        <v>259</v>
      </c>
    </row>
    <row r="135" spans="2:65" s="1" customFormat="1" ht="24.2" customHeight="1">
      <c r="B135" s="135"/>
      <c r="C135" s="136" t="s">
        <v>70</v>
      </c>
      <c r="D135" s="136" t="s">
        <v>180</v>
      </c>
      <c r="E135" s="137" t="s">
        <v>3051</v>
      </c>
      <c r="F135" s="138" t="s">
        <v>3052</v>
      </c>
      <c r="G135" s="139" t="s">
        <v>290</v>
      </c>
      <c r="H135" s="140">
        <v>12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184</v>
      </c>
      <c r="AT135" s="147" t="s">
        <v>180</v>
      </c>
      <c r="AU135" s="147" t="s">
        <v>77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184</v>
      </c>
      <c r="BM135" s="147" t="s">
        <v>268</v>
      </c>
    </row>
    <row r="136" spans="2:65" s="1" customFormat="1" ht="21.75" customHeight="1">
      <c r="B136" s="135"/>
      <c r="C136" s="136" t="s">
        <v>70</v>
      </c>
      <c r="D136" s="136" t="s">
        <v>180</v>
      </c>
      <c r="E136" s="137" t="s">
        <v>3053</v>
      </c>
      <c r="F136" s="138" t="s">
        <v>3054</v>
      </c>
      <c r="G136" s="139" t="s">
        <v>290</v>
      </c>
      <c r="H136" s="140">
        <v>4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36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184</v>
      </c>
      <c r="AT136" s="147" t="s">
        <v>180</v>
      </c>
      <c r="AU136" s="147" t="s">
        <v>77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184</v>
      </c>
      <c r="BM136" s="147" t="s">
        <v>275</v>
      </c>
    </row>
    <row r="137" spans="2:65" s="11" customFormat="1" ht="25.9" customHeight="1">
      <c r="B137" s="124"/>
      <c r="D137" s="125" t="s">
        <v>69</v>
      </c>
      <c r="E137" s="126" t="s">
        <v>3055</v>
      </c>
      <c r="F137" s="126" t="s">
        <v>3056</v>
      </c>
      <c r="J137" s="127">
        <f>BK137</f>
        <v>0</v>
      </c>
      <c r="L137" s="124"/>
      <c r="M137" s="128"/>
      <c r="P137" s="129">
        <f>SUM(P138:P144)</f>
        <v>0</v>
      </c>
      <c r="R137" s="129">
        <f>SUM(R138:R144)</f>
        <v>0</v>
      </c>
      <c r="T137" s="130">
        <f>SUM(T138:T144)</f>
        <v>0</v>
      </c>
      <c r="AR137" s="125" t="s">
        <v>77</v>
      </c>
      <c r="AT137" s="131" t="s">
        <v>69</v>
      </c>
      <c r="AU137" s="131" t="s">
        <v>70</v>
      </c>
      <c r="AY137" s="125" t="s">
        <v>178</v>
      </c>
      <c r="BK137" s="132">
        <f>SUM(BK138:BK144)</f>
        <v>0</v>
      </c>
    </row>
    <row r="138" spans="2:65" s="1" customFormat="1" ht="24.2" customHeight="1">
      <c r="B138" s="135"/>
      <c r="C138" s="136" t="s">
        <v>70</v>
      </c>
      <c r="D138" s="136" t="s">
        <v>180</v>
      </c>
      <c r="E138" s="137" t="s">
        <v>3057</v>
      </c>
      <c r="F138" s="138" t="s">
        <v>3058</v>
      </c>
      <c r="G138" s="139" t="s">
        <v>290</v>
      </c>
      <c r="H138" s="140">
        <v>1</v>
      </c>
      <c r="I138" s="141"/>
      <c r="J138" s="141">
        <f t="shared" ref="J138:J144" si="10">ROUND(I138*H138,2)</f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 t="shared" ref="P138:P144" si="11">O138*H138</f>
        <v>0</v>
      </c>
      <c r="Q138" s="145">
        <v>0</v>
      </c>
      <c r="R138" s="145">
        <f t="shared" ref="R138:R144" si="12">Q138*H138</f>
        <v>0</v>
      </c>
      <c r="S138" s="145">
        <v>0</v>
      </c>
      <c r="T138" s="146">
        <f t="shared" ref="T138:T144" si="13">S138*H138</f>
        <v>0</v>
      </c>
      <c r="AR138" s="147" t="s">
        <v>184</v>
      </c>
      <c r="AT138" s="147" t="s">
        <v>180</v>
      </c>
      <c r="AU138" s="147" t="s">
        <v>77</v>
      </c>
      <c r="AY138" s="13" t="s">
        <v>178</v>
      </c>
      <c r="BE138" s="148">
        <f t="shared" ref="BE138:BE144" si="14">IF(N138="základná",J138,0)</f>
        <v>0</v>
      </c>
      <c r="BF138" s="148">
        <f t="shared" ref="BF138:BF144" si="15">IF(N138="znížená",J138,0)</f>
        <v>0</v>
      </c>
      <c r="BG138" s="148">
        <f t="shared" ref="BG138:BG144" si="16">IF(N138="zákl. prenesená",J138,0)</f>
        <v>0</v>
      </c>
      <c r="BH138" s="148">
        <f t="shared" ref="BH138:BH144" si="17">IF(N138="zníž. prenesená",J138,0)</f>
        <v>0</v>
      </c>
      <c r="BI138" s="148">
        <f t="shared" ref="BI138:BI144" si="18">IF(N138="nulová",J138,0)</f>
        <v>0</v>
      </c>
      <c r="BJ138" s="13" t="s">
        <v>83</v>
      </c>
      <c r="BK138" s="148">
        <f t="shared" ref="BK138:BK144" si="19">ROUND(I138*H138,2)</f>
        <v>0</v>
      </c>
      <c r="BL138" s="13" t="s">
        <v>184</v>
      </c>
      <c r="BM138" s="147" t="s">
        <v>283</v>
      </c>
    </row>
    <row r="139" spans="2:65" s="1" customFormat="1" ht="16.5" customHeight="1">
      <c r="B139" s="135"/>
      <c r="C139" s="136" t="s">
        <v>70</v>
      </c>
      <c r="D139" s="136" t="s">
        <v>180</v>
      </c>
      <c r="E139" s="137" t="s">
        <v>3059</v>
      </c>
      <c r="F139" s="138" t="s">
        <v>3060</v>
      </c>
      <c r="G139" s="139" t="s">
        <v>290</v>
      </c>
      <c r="H139" s="140">
        <v>1</v>
      </c>
      <c r="I139" s="141"/>
      <c r="J139" s="141">
        <f t="shared" si="10"/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 t="shared" si="11"/>
        <v>0</v>
      </c>
      <c r="Q139" s="145">
        <v>0</v>
      </c>
      <c r="R139" s="145">
        <f t="shared" si="12"/>
        <v>0</v>
      </c>
      <c r="S139" s="145">
        <v>0</v>
      </c>
      <c r="T139" s="146">
        <f t="shared" si="13"/>
        <v>0</v>
      </c>
      <c r="AR139" s="147" t="s">
        <v>184</v>
      </c>
      <c r="AT139" s="147" t="s">
        <v>180</v>
      </c>
      <c r="AU139" s="147" t="s">
        <v>77</v>
      </c>
      <c r="AY139" s="13" t="s">
        <v>178</v>
      </c>
      <c r="BE139" s="148">
        <f t="shared" si="14"/>
        <v>0</v>
      </c>
      <c r="BF139" s="148">
        <f t="shared" si="15"/>
        <v>0</v>
      </c>
      <c r="BG139" s="148">
        <f t="shared" si="16"/>
        <v>0</v>
      </c>
      <c r="BH139" s="148">
        <f t="shared" si="17"/>
        <v>0</v>
      </c>
      <c r="BI139" s="148">
        <f t="shared" si="18"/>
        <v>0</v>
      </c>
      <c r="BJ139" s="13" t="s">
        <v>83</v>
      </c>
      <c r="BK139" s="148">
        <f t="shared" si="19"/>
        <v>0</v>
      </c>
      <c r="BL139" s="13" t="s">
        <v>184</v>
      </c>
      <c r="BM139" s="147" t="s">
        <v>293</v>
      </c>
    </row>
    <row r="140" spans="2:65" s="1" customFormat="1" ht="16.5" customHeight="1">
      <c r="B140" s="135"/>
      <c r="C140" s="136" t="s">
        <v>70</v>
      </c>
      <c r="D140" s="136" t="s">
        <v>180</v>
      </c>
      <c r="E140" s="137" t="s">
        <v>3061</v>
      </c>
      <c r="F140" s="138" t="s">
        <v>3062</v>
      </c>
      <c r="G140" s="139" t="s">
        <v>290</v>
      </c>
      <c r="H140" s="140">
        <v>1</v>
      </c>
      <c r="I140" s="141"/>
      <c r="J140" s="141">
        <f t="shared" si="10"/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 t="shared" si="11"/>
        <v>0</v>
      </c>
      <c r="Q140" s="145">
        <v>0</v>
      </c>
      <c r="R140" s="145">
        <f t="shared" si="12"/>
        <v>0</v>
      </c>
      <c r="S140" s="145">
        <v>0</v>
      </c>
      <c r="T140" s="146">
        <f t="shared" si="13"/>
        <v>0</v>
      </c>
      <c r="AR140" s="147" t="s">
        <v>184</v>
      </c>
      <c r="AT140" s="147" t="s">
        <v>180</v>
      </c>
      <c r="AU140" s="147" t="s">
        <v>77</v>
      </c>
      <c r="AY140" s="13" t="s">
        <v>178</v>
      </c>
      <c r="BE140" s="148">
        <f t="shared" si="14"/>
        <v>0</v>
      </c>
      <c r="BF140" s="148">
        <f t="shared" si="15"/>
        <v>0</v>
      </c>
      <c r="BG140" s="148">
        <f t="shared" si="16"/>
        <v>0</v>
      </c>
      <c r="BH140" s="148">
        <f t="shared" si="17"/>
        <v>0</v>
      </c>
      <c r="BI140" s="148">
        <f t="shared" si="18"/>
        <v>0</v>
      </c>
      <c r="BJ140" s="13" t="s">
        <v>83</v>
      </c>
      <c r="BK140" s="148">
        <f t="shared" si="19"/>
        <v>0</v>
      </c>
      <c r="BL140" s="13" t="s">
        <v>184</v>
      </c>
      <c r="BM140" s="147" t="s">
        <v>301</v>
      </c>
    </row>
    <row r="141" spans="2:65" s="1" customFormat="1" ht="16.5" customHeight="1">
      <c r="B141" s="135"/>
      <c r="C141" s="136" t="s">
        <v>70</v>
      </c>
      <c r="D141" s="136" t="s">
        <v>180</v>
      </c>
      <c r="E141" s="137" t="s">
        <v>3063</v>
      </c>
      <c r="F141" s="138" t="s">
        <v>3064</v>
      </c>
      <c r="G141" s="139" t="s">
        <v>3065</v>
      </c>
      <c r="H141" s="140">
        <v>1</v>
      </c>
      <c r="I141" s="141"/>
      <c r="J141" s="141">
        <f t="shared" si="10"/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 t="shared" si="11"/>
        <v>0</v>
      </c>
      <c r="Q141" s="145">
        <v>0</v>
      </c>
      <c r="R141" s="145">
        <f t="shared" si="12"/>
        <v>0</v>
      </c>
      <c r="S141" s="145">
        <v>0</v>
      </c>
      <c r="T141" s="146">
        <f t="shared" si="13"/>
        <v>0</v>
      </c>
      <c r="AR141" s="147" t="s">
        <v>184</v>
      </c>
      <c r="AT141" s="147" t="s">
        <v>180</v>
      </c>
      <c r="AU141" s="147" t="s">
        <v>77</v>
      </c>
      <c r="AY141" s="13" t="s">
        <v>178</v>
      </c>
      <c r="BE141" s="148">
        <f t="shared" si="14"/>
        <v>0</v>
      </c>
      <c r="BF141" s="148">
        <f t="shared" si="15"/>
        <v>0</v>
      </c>
      <c r="BG141" s="148">
        <f t="shared" si="16"/>
        <v>0</v>
      </c>
      <c r="BH141" s="148">
        <f t="shared" si="17"/>
        <v>0</v>
      </c>
      <c r="BI141" s="148">
        <f t="shared" si="18"/>
        <v>0</v>
      </c>
      <c r="BJ141" s="13" t="s">
        <v>83</v>
      </c>
      <c r="BK141" s="148">
        <f t="shared" si="19"/>
        <v>0</v>
      </c>
      <c r="BL141" s="13" t="s">
        <v>184</v>
      </c>
      <c r="BM141" s="147" t="s">
        <v>309</v>
      </c>
    </row>
    <row r="142" spans="2:65" s="1" customFormat="1" ht="16.5" customHeight="1">
      <c r="B142" s="135"/>
      <c r="C142" s="136" t="s">
        <v>70</v>
      </c>
      <c r="D142" s="136" t="s">
        <v>180</v>
      </c>
      <c r="E142" s="137" t="s">
        <v>3066</v>
      </c>
      <c r="F142" s="138" t="s">
        <v>3067</v>
      </c>
      <c r="G142" s="139" t="s">
        <v>290</v>
      </c>
      <c r="H142" s="140">
        <v>15</v>
      </c>
      <c r="I142" s="141"/>
      <c r="J142" s="141">
        <f t="shared" si="10"/>
        <v>0</v>
      </c>
      <c r="K142" s="142"/>
      <c r="L142" s="25"/>
      <c r="M142" s="143" t="s">
        <v>1</v>
      </c>
      <c r="N142" s="144" t="s">
        <v>36</v>
      </c>
      <c r="O142" s="145">
        <v>0</v>
      </c>
      <c r="P142" s="145">
        <f t="shared" si="11"/>
        <v>0</v>
      </c>
      <c r="Q142" s="145">
        <v>0</v>
      </c>
      <c r="R142" s="145">
        <f t="shared" si="12"/>
        <v>0</v>
      </c>
      <c r="S142" s="145">
        <v>0</v>
      </c>
      <c r="T142" s="146">
        <f t="shared" si="13"/>
        <v>0</v>
      </c>
      <c r="AR142" s="147" t="s">
        <v>184</v>
      </c>
      <c r="AT142" s="147" t="s">
        <v>180</v>
      </c>
      <c r="AU142" s="147" t="s">
        <v>77</v>
      </c>
      <c r="AY142" s="13" t="s">
        <v>178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3" t="s">
        <v>83</v>
      </c>
      <c r="BK142" s="148">
        <f t="shared" si="19"/>
        <v>0</v>
      </c>
      <c r="BL142" s="13" t="s">
        <v>184</v>
      </c>
      <c r="BM142" s="147" t="s">
        <v>317</v>
      </c>
    </row>
    <row r="143" spans="2:65" s="1" customFormat="1" ht="16.5" customHeight="1">
      <c r="B143" s="135"/>
      <c r="C143" s="136" t="s">
        <v>70</v>
      </c>
      <c r="D143" s="136" t="s">
        <v>180</v>
      </c>
      <c r="E143" s="137" t="s">
        <v>3068</v>
      </c>
      <c r="F143" s="138" t="s">
        <v>3069</v>
      </c>
      <c r="G143" s="139" t="s">
        <v>290</v>
      </c>
      <c r="H143" s="140">
        <v>1</v>
      </c>
      <c r="I143" s="141"/>
      <c r="J143" s="141">
        <f t="shared" si="10"/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 t="shared" si="11"/>
        <v>0</v>
      </c>
      <c r="Q143" s="145">
        <v>0</v>
      </c>
      <c r="R143" s="145">
        <f t="shared" si="12"/>
        <v>0</v>
      </c>
      <c r="S143" s="145">
        <v>0</v>
      </c>
      <c r="T143" s="146">
        <f t="shared" si="13"/>
        <v>0</v>
      </c>
      <c r="AR143" s="147" t="s">
        <v>184</v>
      </c>
      <c r="AT143" s="147" t="s">
        <v>180</v>
      </c>
      <c r="AU143" s="147" t="s">
        <v>77</v>
      </c>
      <c r="AY143" s="13" t="s">
        <v>178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3" t="s">
        <v>83</v>
      </c>
      <c r="BK143" s="148">
        <f t="shared" si="19"/>
        <v>0</v>
      </c>
      <c r="BL143" s="13" t="s">
        <v>184</v>
      </c>
      <c r="BM143" s="147" t="s">
        <v>326</v>
      </c>
    </row>
    <row r="144" spans="2:65" s="1" customFormat="1" ht="24.2" customHeight="1">
      <c r="B144" s="135"/>
      <c r="C144" s="136" t="s">
        <v>70</v>
      </c>
      <c r="D144" s="136" t="s">
        <v>180</v>
      </c>
      <c r="E144" s="137" t="s">
        <v>3070</v>
      </c>
      <c r="F144" s="138" t="s">
        <v>3071</v>
      </c>
      <c r="G144" s="139" t="s">
        <v>329</v>
      </c>
      <c r="H144" s="140">
        <v>20</v>
      </c>
      <c r="I144" s="141"/>
      <c r="J144" s="141">
        <f t="shared" si="10"/>
        <v>0</v>
      </c>
      <c r="K144" s="142"/>
      <c r="L144" s="25"/>
      <c r="M144" s="143" t="s">
        <v>1</v>
      </c>
      <c r="N144" s="144" t="s">
        <v>36</v>
      </c>
      <c r="O144" s="145">
        <v>0</v>
      </c>
      <c r="P144" s="145">
        <f t="shared" si="11"/>
        <v>0</v>
      </c>
      <c r="Q144" s="145">
        <v>0</v>
      </c>
      <c r="R144" s="145">
        <f t="shared" si="12"/>
        <v>0</v>
      </c>
      <c r="S144" s="145">
        <v>0</v>
      </c>
      <c r="T144" s="146">
        <f t="shared" si="13"/>
        <v>0</v>
      </c>
      <c r="AR144" s="147" t="s">
        <v>184</v>
      </c>
      <c r="AT144" s="147" t="s">
        <v>180</v>
      </c>
      <c r="AU144" s="147" t="s">
        <v>77</v>
      </c>
      <c r="AY144" s="13" t="s">
        <v>178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3" t="s">
        <v>83</v>
      </c>
      <c r="BK144" s="148">
        <f t="shared" si="19"/>
        <v>0</v>
      </c>
      <c r="BL144" s="13" t="s">
        <v>184</v>
      </c>
      <c r="BM144" s="147" t="s">
        <v>335</v>
      </c>
    </row>
    <row r="145" spans="2:65" s="11" customFormat="1" ht="25.9" customHeight="1">
      <c r="B145" s="124"/>
      <c r="D145" s="125" t="s">
        <v>69</v>
      </c>
      <c r="E145" s="126" t="s">
        <v>3072</v>
      </c>
      <c r="F145" s="126" t="s">
        <v>3073</v>
      </c>
      <c r="J145" s="127">
        <f>BK145</f>
        <v>0</v>
      </c>
      <c r="L145" s="124"/>
      <c r="M145" s="128"/>
      <c r="P145" s="129">
        <f>SUM(P146:P150)</f>
        <v>0</v>
      </c>
      <c r="R145" s="129">
        <f>SUM(R146:R150)</f>
        <v>0</v>
      </c>
      <c r="T145" s="130">
        <f>SUM(T146:T150)</f>
        <v>0</v>
      </c>
      <c r="AR145" s="125" t="s">
        <v>77</v>
      </c>
      <c r="AT145" s="131" t="s">
        <v>69</v>
      </c>
      <c r="AU145" s="131" t="s">
        <v>70</v>
      </c>
      <c r="AY145" s="125" t="s">
        <v>178</v>
      </c>
      <c r="BK145" s="132">
        <f>SUM(BK146:BK150)</f>
        <v>0</v>
      </c>
    </row>
    <row r="146" spans="2:65" s="1" customFormat="1" ht="21.75" customHeight="1">
      <c r="B146" s="135"/>
      <c r="C146" s="136" t="s">
        <v>70</v>
      </c>
      <c r="D146" s="136" t="s">
        <v>180</v>
      </c>
      <c r="E146" s="137" t="s">
        <v>3074</v>
      </c>
      <c r="F146" s="138" t="s">
        <v>3075</v>
      </c>
      <c r="G146" s="139" t="s">
        <v>329</v>
      </c>
      <c r="H146" s="140">
        <v>100</v>
      </c>
      <c r="I146" s="141"/>
      <c r="J146" s="141">
        <f>ROUND(I146*H146,2)</f>
        <v>0</v>
      </c>
      <c r="K146" s="142"/>
      <c r="L146" s="25"/>
      <c r="M146" s="143" t="s">
        <v>1</v>
      </c>
      <c r="N146" s="144" t="s">
        <v>36</v>
      </c>
      <c r="O146" s="145">
        <v>0</v>
      </c>
      <c r="P146" s="145">
        <f>O146*H146</f>
        <v>0</v>
      </c>
      <c r="Q146" s="145">
        <v>0</v>
      </c>
      <c r="R146" s="145">
        <f>Q146*H146</f>
        <v>0</v>
      </c>
      <c r="S146" s="145">
        <v>0</v>
      </c>
      <c r="T146" s="146">
        <f>S146*H146</f>
        <v>0</v>
      </c>
      <c r="AR146" s="147" t="s">
        <v>184</v>
      </c>
      <c r="AT146" s="147" t="s">
        <v>180</v>
      </c>
      <c r="AU146" s="147" t="s">
        <v>77</v>
      </c>
      <c r="AY146" s="13" t="s">
        <v>178</v>
      </c>
      <c r="BE146" s="148">
        <f>IF(N146="základná",J146,0)</f>
        <v>0</v>
      </c>
      <c r="BF146" s="148">
        <f>IF(N146="znížená",J146,0)</f>
        <v>0</v>
      </c>
      <c r="BG146" s="148">
        <f>IF(N146="zákl. prenesená",J146,0)</f>
        <v>0</v>
      </c>
      <c r="BH146" s="148">
        <f>IF(N146="zníž. prenesená",J146,0)</f>
        <v>0</v>
      </c>
      <c r="BI146" s="148">
        <f>IF(N146="nulová",J146,0)</f>
        <v>0</v>
      </c>
      <c r="BJ146" s="13" t="s">
        <v>83</v>
      </c>
      <c r="BK146" s="148">
        <f>ROUND(I146*H146,2)</f>
        <v>0</v>
      </c>
      <c r="BL146" s="13" t="s">
        <v>184</v>
      </c>
      <c r="BM146" s="147" t="s">
        <v>344</v>
      </c>
    </row>
    <row r="147" spans="2:65" s="1" customFormat="1" ht="16.5" customHeight="1">
      <c r="B147" s="135"/>
      <c r="C147" s="136" t="s">
        <v>70</v>
      </c>
      <c r="D147" s="136" t="s">
        <v>180</v>
      </c>
      <c r="E147" s="137" t="s">
        <v>3076</v>
      </c>
      <c r="F147" s="138" t="s">
        <v>3077</v>
      </c>
      <c r="G147" s="139" t="s">
        <v>3065</v>
      </c>
      <c r="H147" s="140">
        <v>1</v>
      </c>
      <c r="I147" s="141"/>
      <c r="J147" s="141">
        <f>ROUND(I147*H147,2)</f>
        <v>0</v>
      </c>
      <c r="K147" s="142"/>
      <c r="L147" s="25"/>
      <c r="M147" s="143" t="s">
        <v>1</v>
      </c>
      <c r="N147" s="144" t="s">
        <v>36</v>
      </c>
      <c r="O147" s="145">
        <v>0</v>
      </c>
      <c r="P147" s="145">
        <f>O147*H147</f>
        <v>0</v>
      </c>
      <c r="Q147" s="145">
        <v>0</v>
      </c>
      <c r="R147" s="145">
        <f>Q147*H147</f>
        <v>0</v>
      </c>
      <c r="S147" s="145">
        <v>0</v>
      </c>
      <c r="T147" s="146">
        <f>S147*H147</f>
        <v>0</v>
      </c>
      <c r="AR147" s="147" t="s">
        <v>184</v>
      </c>
      <c r="AT147" s="147" t="s">
        <v>180</v>
      </c>
      <c r="AU147" s="147" t="s">
        <v>77</v>
      </c>
      <c r="AY147" s="13" t="s">
        <v>178</v>
      </c>
      <c r="BE147" s="148">
        <f>IF(N147="základná",J147,0)</f>
        <v>0</v>
      </c>
      <c r="BF147" s="148">
        <f>IF(N147="znížená",J147,0)</f>
        <v>0</v>
      </c>
      <c r="BG147" s="148">
        <f>IF(N147="zákl. prenesená",J147,0)</f>
        <v>0</v>
      </c>
      <c r="BH147" s="148">
        <f>IF(N147="zníž. prenesená",J147,0)</f>
        <v>0</v>
      </c>
      <c r="BI147" s="148">
        <f>IF(N147="nulová",J147,0)</f>
        <v>0</v>
      </c>
      <c r="BJ147" s="13" t="s">
        <v>83</v>
      </c>
      <c r="BK147" s="148">
        <f>ROUND(I147*H147,2)</f>
        <v>0</v>
      </c>
      <c r="BL147" s="13" t="s">
        <v>184</v>
      </c>
      <c r="BM147" s="147" t="s">
        <v>358</v>
      </c>
    </row>
    <row r="148" spans="2:65" s="1" customFormat="1" ht="16.5" customHeight="1">
      <c r="B148" s="135"/>
      <c r="C148" s="136" t="s">
        <v>70</v>
      </c>
      <c r="D148" s="136" t="s">
        <v>180</v>
      </c>
      <c r="E148" s="137" t="s">
        <v>3078</v>
      </c>
      <c r="F148" s="138" t="s">
        <v>3079</v>
      </c>
      <c r="G148" s="139" t="s">
        <v>290</v>
      </c>
      <c r="H148" s="140">
        <v>5</v>
      </c>
      <c r="I148" s="141"/>
      <c r="J148" s="141">
        <f>ROUND(I148*H148,2)</f>
        <v>0</v>
      </c>
      <c r="K148" s="142"/>
      <c r="L148" s="25"/>
      <c r="M148" s="143" t="s">
        <v>1</v>
      </c>
      <c r="N148" s="144" t="s">
        <v>36</v>
      </c>
      <c r="O148" s="145">
        <v>0</v>
      </c>
      <c r="P148" s="145">
        <f>O148*H148</f>
        <v>0</v>
      </c>
      <c r="Q148" s="145">
        <v>0</v>
      </c>
      <c r="R148" s="145">
        <f>Q148*H148</f>
        <v>0</v>
      </c>
      <c r="S148" s="145">
        <v>0</v>
      </c>
      <c r="T148" s="146">
        <f>S148*H148</f>
        <v>0</v>
      </c>
      <c r="AR148" s="147" t="s">
        <v>184</v>
      </c>
      <c r="AT148" s="147" t="s">
        <v>180</v>
      </c>
      <c r="AU148" s="147" t="s">
        <v>77</v>
      </c>
      <c r="AY148" s="13" t="s">
        <v>178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3" t="s">
        <v>83</v>
      </c>
      <c r="BK148" s="148">
        <f>ROUND(I148*H148,2)</f>
        <v>0</v>
      </c>
      <c r="BL148" s="13" t="s">
        <v>184</v>
      </c>
      <c r="BM148" s="147" t="s">
        <v>366</v>
      </c>
    </row>
    <row r="149" spans="2:65" s="1" customFormat="1" ht="16.5" customHeight="1">
      <c r="B149" s="135"/>
      <c r="C149" s="136" t="s">
        <v>70</v>
      </c>
      <c r="D149" s="136" t="s">
        <v>180</v>
      </c>
      <c r="E149" s="137" t="s">
        <v>3080</v>
      </c>
      <c r="F149" s="138" t="s">
        <v>3081</v>
      </c>
      <c r="G149" s="139" t="s">
        <v>290</v>
      </c>
      <c r="H149" s="140">
        <v>2</v>
      </c>
      <c r="I149" s="141"/>
      <c r="J149" s="141">
        <f>ROUND(I149*H149,2)</f>
        <v>0</v>
      </c>
      <c r="K149" s="142"/>
      <c r="L149" s="25"/>
      <c r="M149" s="143" t="s">
        <v>1</v>
      </c>
      <c r="N149" s="144" t="s">
        <v>36</v>
      </c>
      <c r="O149" s="145">
        <v>0</v>
      </c>
      <c r="P149" s="145">
        <f>O149*H149</f>
        <v>0</v>
      </c>
      <c r="Q149" s="145">
        <v>0</v>
      </c>
      <c r="R149" s="145">
        <f>Q149*H149</f>
        <v>0</v>
      </c>
      <c r="S149" s="145">
        <v>0</v>
      </c>
      <c r="T149" s="146">
        <f>S149*H149</f>
        <v>0</v>
      </c>
      <c r="AR149" s="147" t="s">
        <v>184</v>
      </c>
      <c r="AT149" s="147" t="s">
        <v>180</v>
      </c>
      <c r="AU149" s="147" t="s">
        <v>77</v>
      </c>
      <c r="AY149" s="13" t="s">
        <v>178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83</v>
      </c>
      <c r="BK149" s="148">
        <f>ROUND(I149*H149,2)</f>
        <v>0</v>
      </c>
      <c r="BL149" s="13" t="s">
        <v>184</v>
      </c>
      <c r="BM149" s="147" t="s">
        <v>374</v>
      </c>
    </row>
    <row r="150" spans="2:65" s="1" customFormat="1" ht="16.5" customHeight="1">
      <c r="B150" s="135"/>
      <c r="C150" s="136" t="s">
        <v>70</v>
      </c>
      <c r="D150" s="136" t="s">
        <v>180</v>
      </c>
      <c r="E150" s="137" t="s">
        <v>3082</v>
      </c>
      <c r="F150" s="138" t="s">
        <v>3083</v>
      </c>
      <c r="G150" s="139" t="s">
        <v>290</v>
      </c>
      <c r="H150" s="140">
        <v>2</v>
      </c>
      <c r="I150" s="141"/>
      <c r="J150" s="141">
        <f>ROUND(I150*H150,2)</f>
        <v>0</v>
      </c>
      <c r="K150" s="142"/>
      <c r="L150" s="25"/>
      <c r="M150" s="143" t="s">
        <v>1</v>
      </c>
      <c r="N150" s="144" t="s">
        <v>36</v>
      </c>
      <c r="O150" s="145">
        <v>0</v>
      </c>
      <c r="P150" s="145">
        <f>O150*H150</f>
        <v>0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184</v>
      </c>
      <c r="AT150" s="147" t="s">
        <v>180</v>
      </c>
      <c r="AU150" s="147" t="s">
        <v>77</v>
      </c>
      <c r="AY150" s="13" t="s">
        <v>178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3" t="s">
        <v>83</v>
      </c>
      <c r="BK150" s="148">
        <f>ROUND(I150*H150,2)</f>
        <v>0</v>
      </c>
      <c r="BL150" s="13" t="s">
        <v>184</v>
      </c>
      <c r="BM150" s="147" t="s">
        <v>385</v>
      </c>
    </row>
    <row r="151" spans="2:65" s="11" customFormat="1" ht="25.9" customHeight="1">
      <c r="B151" s="124"/>
      <c r="D151" s="125" t="s">
        <v>69</v>
      </c>
      <c r="E151" s="126" t="s">
        <v>3084</v>
      </c>
      <c r="F151" s="126" t="s">
        <v>3085</v>
      </c>
      <c r="J151" s="127">
        <f>BK151</f>
        <v>0</v>
      </c>
      <c r="L151" s="124"/>
      <c r="M151" s="128"/>
      <c r="P151" s="129">
        <f>SUM(P152:P158)</f>
        <v>0</v>
      </c>
      <c r="R151" s="129">
        <f>SUM(R152:R158)</f>
        <v>0</v>
      </c>
      <c r="T151" s="130">
        <f>SUM(T152:T158)</f>
        <v>0</v>
      </c>
      <c r="AR151" s="125" t="s">
        <v>77</v>
      </c>
      <c r="AT151" s="131" t="s">
        <v>69</v>
      </c>
      <c r="AU151" s="131" t="s">
        <v>70</v>
      </c>
      <c r="AY151" s="125" t="s">
        <v>178</v>
      </c>
      <c r="BK151" s="132">
        <f>SUM(BK152:BK158)</f>
        <v>0</v>
      </c>
    </row>
    <row r="152" spans="2:65" s="1" customFormat="1" ht="16.5" customHeight="1">
      <c r="B152" s="135"/>
      <c r="C152" s="136" t="s">
        <v>70</v>
      </c>
      <c r="D152" s="136" t="s">
        <v>180</v>
      </c>
      <c r="E152" s="137" t="s">
        <v>3086</v>
      </c>
      <c r="F152" s="138" t="s">
        <v>3087</v>
      </c>
      <c r="G152" s="139" t="s">
        <v>290</v>
      </c>
      <c r="H152" s="140">
        <v>4</v>
      </c>
      <c r="I152" s="141"/>
      <c r="J152" s="141">
        <f t="shared" ref="J152:J158" si="20">ROUND(I152*H152,2)</f>
        <v>0</v>
      </c>
      <c r="K152" s="142"/>
      <c r="L152" s="25"/>
      <c r="M152" s="143" t="s">
        <v>1</v>
      </c>
      <c r="N152" s="144" t="s">
        <v>36</v>
      </c>
      <c r="O152" s="145">
        <v>0</v>
      </c>
      <c r="P152" s="145">
        <f t="shared" ref="P152:P158" si="21">O152*H152</f>
        <v>0</v>
      </c>
      <c r="Q152" s="145">
        <v>0</v>
      </c>
      <c r="R152" s="145">
        <f t="shared" ref="R152:R158" si="22">Q152*H152</f>
        <v>0</v>
      </c>
      <c r="S152" s="145">
        <v>0</v>
      </c>
      <c r="T152" s="146">
        <f t="shared" ref="T152:T158" si="23">S152*H152</f>
        <v>0</v>
      </c>
      <c r="AR152" s="147" t="s">
        <v>184</v>
      </c>
      <c r="AT152" s="147" t="s">
        <v>180</v>
      </c>
      <c r="AU152" s="147" t="s">
        <v>77</v>
      </c>
      <c r="AY152" s="13" t="s">
        <v>178</v>
      </c>
      <c r="BE152" s="148">
        <f t="shared" ref="BE152:BE158" si="24">IF(N152="základná",J152,0)</f>
        <v>0</v>
      </c>
      <c r="BF152" s="148">
        <f t="shared" ref="BF152:BF158" si="25">IF(N152="znížená",J152,0)</f>
        <v>0</v>
      </c>
      <c r="BG152" s="148">
        <f t="shared" ref="BG152:BG158" si="26">IF(N152="zákl. prenesená",J152,0)</f>
        <v>0</v>
      </c>
      <c r="BH152" s="148">
        <f t="shared" ref="BH152:BH158" si="27">IF(N152="zníž. prenesená",J152,0)</f>
        <v>0</v>
      </c>
      <c r="BI152" s="148">
        <f t="shared" ref="BI152:BI158" si="28">IF(N152="nulová",J152,0)</f>
        <v>0</v>
      </c>
      <c r="BJ152" s="13" t="s">
        <v>83</v>
      </c>
      <c r="BK152" s="148">
        <f t="shared" ref="BK152:BK158" si="29">ROUND(I152*H152,2)</f>
        <v>0</v>
      </c>
      <c r="BL152" s="13" t="s">
        <v>184</v>
      </c>
      <c r="BM152" s="147" t="s">
        <v>393</v>
      </c>
    </row>
    <row r="153" spans="2:65" s="1" customFormat="1" ht="16.5" customHeight="1">
      <c r="B153" s="135"/>
      <c r="C153" s="136" t="s">
        <v>70</v>
      </c>
      <c r="D153" s="136" t="s">
        <v>180</v>
      </c>
      <c r="E153" s="137" t="s">
        <v>3088</v>
      </c>
      <c r="F153" s="138" t="s">
        <v>3089</v>
      </c>
      <c r="G153" s="139" t="s">
        <v>290</v>
      </c>
      <c r="H153" s="140">
        <v>4</v>
      </c>
      <c r="I153" s="141"/>
      <c r="J153" s="141">
        <f t="shared" si="20"/>
        <v>0</v>
      </c>
      <c r="K153" s="142"/>
      <c r="L153" s="25"/>
      <c r="M153" s="143" t="s">
        <v>1</v>
      </c>
      <c r="N153" s="144" t="s">
        <v>36</v>
      </c>
      <c r="O153" s="145">
        <v>0</v>
      </c>
      <c r="P153" s="145">
        <f t="shared" si="21"/>
        <v>0</v>
      </c>
      <c r="Q153" s="145">
        <v>0</v>
      </c>
      <c r="R153" s="145">
        <f t="shared" si="22"/>
        <v>0</v>
      </c>
      <c r="S153" s="145">
        <v>0</v>
      </c>
      <c r="T153" s="146">
        <f t="shared" si="23"/>
        <v>0</v>
      </c>
      <c r="AR153" s="147" t="s">
        <v>184</v>
      </c>
      <c r="AT153" s="147" t="s">
        <v>180</v>
      </c>
      <c r="AU153" s="147" t="s">
        <v>77</v>
      </c>
      <c r="AY153" s="13" t="s">
        <v>178</v>
      </c>
      <c r="BE153" s="148">
        <f t="shared" si="24"/>
        <v>0</v>
      </c>
      <c r="BF153" s="148">
        <f t="shared" si="25"/>
        <v>0</v>
      </c>
      <c r="BG153" s="148">
        <f t="shared" si="26"/>
        <v>0</v>
      </c>
      <c r="BH153" s="148">
        <f t="shared" si="27"/>
        <v>0</v>
      </c>
      <c r="BI153" s="148">
        <f t="shared" si="28"/>
        <v>0</v>
      </c>
      <c r="BJ153" s="13" t="s">
        <v>83</v>
      </c>
      <c r="BK153" s="148">
        <f t="shared" si="29"/>
        <v>0</v>
      </c>
      <c r="BL153" s="13" t="s">
        <v>184</v>
      </c>
      <c r="BM153" s="147" t="s">
        <v>401</v>
      </c>
    </row>
    <row r="154" spans="2:65" s="1" customFormat="1" ht="21.75" customHeight="1">
      <c r="B154" s="135"/>
      <c r="C154" s="136" t="s">
        <v>70</v>
      </c>
      <c r="D154" s="136" t="s">
        <v>180</v>
      </c>
      <c r="E154" s="137" t="s">
        <v>3090</v>
      </c>
      <c r="F154" s="138" t="s">
        <v>3091</v>
      </c>
      <c r="G154" s="139" t="s">
        <v>290</v>
      </c>
      <c r="H154" s="140">
        <v>5</v>
      </c>
      <c r="I154" s="141"/>
      <c r="J154" s="141">
        <f t="shared" si="20"/>
        <v>0</v>
      </c>
      <c r="K154" s="142"/>
      <c r="L154" s="25"/>
      <c r="M154" s="143" t="s">
        <v>1</v>
      </c>
      <c r="N154" s="144" t="s">
        <v>36</v>
      </c>
      <c r="O154" s="145">
        <v>0</v>
      </c>
      <c r="P154" s="145">
        <f t="shared" si="21"/>
        <v>0</v>
      </c>
      <c r="Q154" s="145">
        <v>0</v>
      </c>
      <c r="R154" s="145">
        <f t="shared" si="22"/>
        <v>0</v>
      </c>
      <c r="S154" s="145">
        <v>0</v>
      </c>
      <c r="T154" s="146">
        <f t="shared" si="23"/>
        <v>0</v>
      </c>
      <c r="AR154" s="147" t="s">
        <v>184</v>
      </c>
      <c r="AT154" s="147" t="s">
        <v>180</v>
      </c>
      <c r="AU154" s="147" t="s">
        <v>77</v>
      </c>
      <c r="AY154" s="13" t="s">
        <v>178</v>
      </c>
      <c r="BE154" s="148">
        <f t="shared" si="24"/>
        <v>0</v>
      </c>
      <c r="BF154" s="148">
        <f t="shared" si="25"/>
        <v>0</v>
      </c>
      <c r="BG154" s="148">
        <f t="shared" si="26"/>
        <v>0</v>
      </c>
      <c r="BH154" s="148">
        <f t="shared" si="27"/>
        <v>0</v>
      </c>
      <c r="BI154" s="148">
        <f t="shared" si="28"/>
        <v>0</v>
      </c>
      <c r="BJ154" s="13" t="s">
        <v>83</v>
      </c>
      <c r="BK154" s="148">
        <f t="shared" si="29"/>
        <v>0</v>
      </c>
      <c r="BL154" s="13" t="s">
        <v>184</v>
      </c>
      <c r="BM154" s="147" t="s">
        <v>409</v>
      </c>
    </row>
    <row r="155" spans="2:65" s="1" customFormat="1" ht="16.5" customHeight="1">
      <c r="B155" s="135"/>
      <c r="C155" s="136" t="s">
        <v>70</v>
      </c>
      <c r="D155" s="136" t="s">
        <v>180</v>
      </c>
      <c r="E155" s="137" t="s">
        <v>3092</v>
      </c>
      <c r="F155" s="138" t="s">
        <v>3093</v>
      </c>
      <c r="G155" s="139" t="s">
        <v>290</v>
      </c>
      <c r="H155" s="140">
        <v>1</v>
      </c>
      <c r="I155" s="141"/>
      <c r="J155" s="141">
        <f t="shared" si="20"/>
        <v>0</v>
      </c>
      <c r="K155" s="142"/>
      <c r="L155" s="25"/>
      <c r="M155" s="143" t="s">
        <v>1</v>
      </c>
      <c r="N155" s="144" t="s">
        <v>36</v>
      </c>
      <c r="O155" s="145">
        <v>0</v>
      </c>
      <c r="P155" s="145">
        <f t="shared" si="21"/>
        <v>0</v>
      </c>
      <c r="Q155" s="145">
        <v>0</v>
      </c>
      <c r="R155" s="145">
        <f t="shared" si="22"/>
        <v>0</v>
      </c>
      <c r="S155" s="145">
        <v>0</v>
      </c>
      <c r="T155" s="146">
        <f t="shared" si="23"/>
        <v>0</v>
      </c>
      <c r="AR155" s="147" t="s">
        <v>184</v>
      </c>
      <c r="AT155" s="147" t="s">
        <v>180</v>
      </c>
      <c r="AU155" s="147" t="s">
        <v>77</v>
      </c>
      <c r="AY155" s="13" t="s">
        <v>178</v>
      </c>
      <c r="BE155" s="148">
        <f t="shared" si="24"/>
        <v>0</v>
      </c>
      <c r="BF155" s="148">
        <f t="shared" si="25"/>
        <v>0</v>
      </c>
      <c r="BG155" s="148">
        <f t="shared" si="26"/>
        <v>0</v>
      </c>
      <c r="BH155" s="148">
        <f t="shared" si="27"/>
        <v>0</v>
      </c>
      <c r="BI155" s="148">
        <f t="shared" si="28"/>
        <v>0</v>
      </c>
      <c r="BJ155" s="13" t="s">
        <v>83</v>
      </c>
      <c r="BK155" s="148">
        <f t="shared" si="29"/>
        <v>0</v>
      </c>
      <c r="BL155" s="13" t="s">
        <v>184</v>
      </c>
      <c r="BM155" s="147" t="s">
        <v>417</v>
      </c>
    </row>
    <row r="156" spans="2:65" s="1" customFormat="1" ht="21.75" customHeight="1">
      <c r="B156" s="135"/>
      <c r="C156" s="136" t="s">
        <v>70</v>
      </c>
      <c r="D156" s="136" t="s">
        <v>180</v>
      </c>
      <c r="E156" s="137" t="s">
        <v>3094</v>
      </c>
      <c r="F156" s="138" t="s">
        <v>3095</v>
      </c>
      <c r="G156" s="139" t="s">
        <v>290</v>
      </c>
      <c r="H156" s="140">
        <v>1</v>
      </c>
      <c r="I156" s="141"/>
      <c r="J156" s="141">
        <f t="shared" si="20"/>
        <v>0</v>
      </c>
      <c r="K156" s="142"/>
      <c r="L156" s="25"/>
      <c r="M156" s="143" t="s">
        <v>1</v>
      </c>
      <c r="N156" s="144" t="s">
        <v>36</v>
      </c>
      <c r="O156" s="145">
        <v>0</v>
      </c>
      <c r="P156" s="145">
        <f t="shared" si="21"/>
        <v>0</v>
      </c>
      <c r="Q156" s="145">
        <v>0</v>
      </c>
      <c r="R156" s="145">
        <f t="shared" si="22"/>
        <v>0</v>
      </c>
      <c r="S156" s="145">
        <v>0</v>
      </c>
      <c r="T156" s="146">
        <f t="shared" si="23"/>
        <v>0</v>
      </c>
      <c r="AR156" s="147" t="s">
        <v>184</v>
      </c>
      <c r="AT156" s="147" t="s">
        <v>180</v>
      </c>
      <c r="AU156" s="147" t="s">
        <v>77</v>
      </c>
      <c r="AY156" s="13" t="s">
        <v>178</v>
      </c>
      <c r="BE156" s="148">
        <f t="shared" si="24"/>
        <v>0</v>
      </c>
      <c r="BF156" s="148">
        <f t="shared" si="25"/>
        <v>0</v>
      </c>
      <c r="BG156" s="148">
        <f t="shared" si="26"/>
        <v>0</v>
      </c>
      <c r="BH156" s="148">
        <f t="shared" si="27"/>
        <v>0</v>
      </c>
      <c r="BI156" s="148">
        <f t="shared" si="28"/>
        <v>0</v>
      </c>
      <c r="BJ156" s="13" t="s">
        <v>83</v>
      </c>
      <c r="BK156" s="148">
        <f t="shared" si="29"/>
        <v>0</v>
      </c>
      <c r="BL156" s="13" t="s">
        <v>184</v>
      </c>
      <c r="BM156" s="147" t="s">
        <v>425</v>
      </c>
    </row>
    <row r="157" spans="2:65" s="1" customFormat="1" ht="16.5" customHeight="1">
      <c r="B157" s="135"/>
      <c r="C157" s="136" t="s">
        <v>70</v>
      </c>
      <c r="D157" s="136" t="s">
        <v>180</v>
      </c>
      <c r="E157" s="137" t="s">
        <v>3096</v>
      </c>
      <c r="F157" s="138" t="s">
        <v>3097</v>
      </c>
      <c r="G157" s="139" t="s">
        <v>290</v>
      </c>
      <c r="H157" s="140">
        <v>1</v>
      </c>
      <c r="I157" s="141"/>
      <c r="J157" s="141">
        <f t="shared" si="20"/>
        <v>0</v>
      </c>
      <c r="K157" s="142"/>
      <c r="L157" s="25"/>
      <c r="M157" s="143" t="s">
        <v>1</v>
      </c>
      <c r="N157" s="144" t="s">
        <v>36</v>
      </c>
      <c r="O157" s="145">
        <v>0</v>
      </c>
      <c r="P157" s="145">
        <f t="shared" si="21"/>
        <v>0</v>
      </c>
      <c r="Q157" s="145">
        <v>0</v>
      </c>
      <c r="R157" s="145">
        <f t="shared" si="22"/>
        <v>0</v>
      </c>
      <c r="S157" s="145">
        <v>0</v>
      </c>
      <c r="T157" s="146">
        <f t="shared" si="23"/>
        <v>0</v>
      </c>
      <c r="AR157" s="147" t="s">
        <v>184</v>
      </c>
      <c r="AT157" s="147" t="s">
        <v>180</v>
      </c>
      <c r="AU157" s="147" t="s">
        <v>77</v>
      </c>
      <c r="AY157" s="13" t="s">
        <v>178</v>
      </c>
      <c r="BE157" s="148">
        <f t="shared" si="24"/>
        <v>0</v>
      </c>
      <c r="BF157" s="148">
        <f t="shared" si="25"/>
        <v>0</v>
      </c>
      <c r="BG157" s="148">
        <f t="shared" si="26"/>
        <v>0</v>
      </c>
      <c r="BH157" s="148">
        <f t="shared" si="27"/>
        <v>0</v>
      </c>
      <c r="BI157" s="148">
        <f t="shared" si="28"/>
        <v>0</v>
      </c>
      <c r="BJ157" s="13" t="s">
        <v>83</v>
      </c>
      <c r="BK157" s="148">
        <f t="shared" si="29"/>
        <v>0</v>
      </c>
      <c r="BL157" s="13" t="s">
        <v>184</v>
      </c>
      <c r="BM157" s="147" t="s">
        <v>433</v>
      </c>
    </row>
    <row r="158" spans="2:65" s="1" customFormat="1" ht="16.5" customHeight="1">
      <c r="B158" s="135"/>
      <c r="C158" s="136" t="s">
        <v>70</v>
      </c>
      <c r="D158" s="136" t="s">
        <v>180</v>
      </c>
      <c r="E158" s="137" t="s">
        <v>3098</v>
      </c>
      <c r="F158" s="138" t="s">
        <v>3099</v>
      </c>
      <c r="G158" s="139" t="s">
        <v>290</v>
      </c>
      <c r="H158" s="140">
        <v>2</v>
      </c>
      <c r="I158" s="141"/>
      <c r="J158" s="141">
        <f t="shared" si="20"/>
        <v>0</v>
      </c>
      <c r="K158" s="142"/>
      <c r="L158" s="25"/>
      <c r="M158" s="143" t="s">
        <v>1</v>
      </c>
      <c r="N158" s="144" t="s">
        <v>36</v>
      </c>
      <c r="O158" s="145">
        <v>0</v>
      </c>
      <c r="P158" s="145">
        <f t="shared" si="21"/>
        <v>0</v>
      </c>
      <c r="Q158" s="145">
        <v>0</v>
      </c>
      <c r="R158" s="145">
        <f t="shared" si="22"/>
        <v>0</v>
      </c>
      <c r="S158" s="145">
        <v>0</v>
      </c>
      <c r="T158" s="146">
        <f t="shared" si="23"/>
        <v>0</v>
      </c>
      <c r="AR158" s="147" t="s">
        <v>184</v>
      </c>
      <c r="AT158" s="147" t="s">
        <v>180</v>
      </c>
      <c r="AU158" s="147" t="s">
        <v>77</v>
      </c>
      <c r="AY158" s="13" t="s">
        <v>178</v>
      </c>
      <c r="BE158" s="148">
        <f t="shared" si="24"/>
        <v>0</v>
      </c>
      <c r="BF158" s="148">
        <f t="shared" si="25"/>
        <v>0</v>
      </c>
      <c r="BG158" s="148">
        <f t="shared" si="26"/>
        <v>0</v>
      </c>
      <c r="BH158" s="148">
        <f t="shared" si="27"/>
        <v>0</v>
      </c>
      <c r="BI158" s="148">
        <f t="shared" si="28"/>
        <v>0</v>
      </c>
      <c r="BJ158" s="13" t="s">
        <v>83</v>
      </c>
      <c r="BK158" s="148">
        <f t="shared" si="29"/>
        <v>0</v>
      </c>
      <c r="BL158" s="13" t="s">
        <v>184</v>
      </c>
      <c r="BM158" s="147" t="s">
        <v>441</v>
      </c>
    </row>
    <row r="159" spans="2:65" s="11" customFormat="1" ht="25.9" customHeight="1">
      <c r="B159" s="124"/>
      <c r="D159" s="125" t="s">
        <v>69</v>
      </c>
      <c r="E159" s="126" t="s">
        <v>3100</v>
      </c>
      <c r="F159" s="126" t="s">
        <v>3101</v>
      </c>
      <c r="J159" s="127">
        <f>BK159</f>
        <v>0</v>
      </c>
      <c r="L159" s="124"/>
      <c r="M159" s="128"/>
      <c r="P159" s="129">
        <f>SUM(P160:P166)</f>
        <v>0</v>
      </c>
      <c r="R159" s="129">
        <f>SUM(R160:R166)</f>
        <v>0</v>
      </c>
      <c r="T159" s="130">
        <f>SUM(T160:T166)</f>
        <v>0</v>
      </c>
      <c r="AR159" s="125" t="s">
        <v>77</v>
      </c>
      <c r="AT159" s="131" t="s">
        <v>69</v>
      </c>
      <c r="AU159" s="131" t="s">
        <v>70</v>
      </c>
      <c r="AY159" s="125" t="s">
        <v>178</v>
      </c>
      <c r="BK159" s="132">
        <f>SUM(BK160:BK166)</f>
        <v>0</v>
      </c>
    </row>
    <row r="160" spans="2:65" s="1" customFormat="1" ht="16.5" customHeight="1">
      <c r="B160" s="135"/>
      <c r="C160" s="136" t="s">
        <v>70</v>
      </c>
      <c r="D160" s="136" t="s">
        <v>180</v>
      </c>
      <c r="E160" s="137" t="s">
        <v>3102</v>
      </c>
      <c r="F160" s="138" t="s">
        <v>3103</v>
      </c>
      <c r="G160" s="139" t="s">
        <v>290</v>
      </c>
      <c r="H160" s="140">
        <v>1</v>
      </c>
      <c r="I160" s="141"/>
      <c r="J160" s="141">
        <f t="shared" ref="J160:J166" si="30">ROUND(I160*H160,2)</f>
        <v>0</v>
      </c>
      <c r="K160" s="142"/>
      <c r="L160" s="25"/>
      <c r="M160" s="143" t="s">
        <v>1</v>
      </c>
      <c r="N160" s="144" t="s">
        <v>36</v>
      </c>
      <c r="O160" s="145">
        <v>0</v>
      </c>
      <c r="P160" s="145">
        <f t="shared" ref="P160:P166" si="31">O160*H160</f>
        <v>0</v>
      </c>
      <c r="Q160" s="145">
        <v>0</v>
      </c>
      <c r="R160" s="145">
        <f t="shared" ref="R160:R166" si="32">Q160*H160</f>
        <v>0</v>
      </c>
      <c r="S160" s="145">
        <v>0</v>
      </c>
      <c r="T160" s="146">
        <f t="shared" ref="T160:T166" si="33">S160*H160</f>
        <v>0</v>
      </c>
      <c r="AR160" s="147" t="s">
        <v>184</v>
      </c>
      <c r="AT160" s="147" t="s">
        <v>180</v>
      </c>
      <c r="AU160" s="147" t="s">
        <v>77</v>
      </c>
      <c r="AY160" s="13" t="s">
        <v>178</v>
      </c>
      <c r="BE160" s="148">
        <f t="shared" ref="BE160:BE166" si="34">IF(N160="základná",J160,0)</f>
        <v>0</v>
      </c>
      <c r="BF160" s="148">
        <f t="shared" ref="BF160:BF166" si="35">IF(N160="znížená",J160,0)</f>
        <v>0</v>
      </c>
      <c r="BG160" s="148">
        <f t="shared" ref="BG160:BG166" si="36">IF(N160="zákl. prenesená",J160,0)</f>
        <v>0</v>
      </c>
      <c r="BH160" s="148">
        <f t="shared" ref="BH160:BH166" si="37">IF(N160="zníž. prenesená",J160,0)</f>
        <v>0</v>
      </c>
      <c r="BI160" s="148">
        <f t="shared" ref="BI160:BI166" si="38">IF(N160="nulová",J160,0)</f>
        <v>0</v>
      </c>
      <c r="BJ160" s="13" t="s">
        <v>83</v>
      </c>
      <c r="BK160" s="148">
        <f t="shared" ref="BK160:BK166" si="39">ROUND(I160*H160,2)</f>
        <v>0</v>
      </c>
      <c r="BL160" s="13" t="s">
        <v>184</v>
      </c>
      <c r="BM160" s="147" t="s">
        <v>449</v>
      </c>
    </row>
    <row r="161" spans="2:65" s="1" customFormat="1" ht="16.5" customHeight="1">
      <c r="B161" s="135"/>
      <c r="C161" s="136" t="s">
        <v>70</v>
      </c>
      <c r="D161" s="136" t="s">
        <v>180</v>
      </c>
      <c r="E161" s="137" t="s">
        <v>3104</v>
      </c>
      <c r="F161" s="138" t="s">
        <v>3105</v>
      </c>
      <c r="G161" s="139" t="s">
        <v>290</v>
      </c>
      <c r="H161" s="140">
        <v>2</v>
      </c>
      <c r="I161" s="141"/>
      <c r="J161" s="141">
        <f t="shared" si="30"/>
        <v>0</v>
      </c>
      <c r="K161" s="142"/>
      <c r="L161" s="25"/>
      <c r="M161" s="143" t="s">
        <v>1</v>
      </c>
      <c r="N161" s="144" t="s">
        <v>36</v>
      </c>
      <c r="O161" s="145">
        <v>0</v>
      </c>
      <c r="P161" s="145">
        <f t="shared" si="31"/>
        <v>0</v>
      </c>
      <c r="Q161" s="145">
        <v>0</v>
      </c>
      <c r="R161" s="145">
        <f t="shared" si="32"/>
        <v>0</v>
      </c>
      <c r="S161" s="145">
        <v>0</v>
      </c>
      <c r="T161" s="146">
        <f t="shared" si="33"/>
        <v>0</v>
      </c>
      <c r="AR161" s="147" t="s">
        <v>184</v>
      </c>
      <c r="AT161" s="147" t="s">
        <v>180</v>
      </c>
      <c r="AU161" s="147" t="s">
        <v>77</v>
      </c>
      <c r="AY161" s="13" t="s">
        <v>178</v>
      </c>
      <c r="BE161" s="148">
        <f t="shared" si="34"/>
        <v>0</v>
      </c>
      <c r="BF161" s="148">
        <f t="shared" si="35"/>
        <v>0</v>
      </c>
      <c r="BG161" s="148">
        <f t="shared" si="36"/>
        <v>0</v>
      </c>
      <c r="BH161" s="148">
        <f t="shared" si="37"/>
        <v>0</v>
      </c>
      <c r="BI161" s="148">
        <f t="shared" si="38"/>
        <v>0</v>
      </c>
      <c r="BJ161" s="13" t="s">
        <v>83</v>
      </c>
      <c r="BK161" s="148">
        <f t="shared" si="39"/>
        <v>0</v>
      </c>
      <c r="BL161" s="13" t="s">
        <v>184</v>
      </c>
      <c r="BM161" s="147" t="s">
        <v>457</v>
      </c>
    </row>
    <row r="162" spans="2:65" s="1" customFormat="1" ht="16.5" customHeight="1">
      <c r="B162" s="135"/>
      <c r="C162" s="136" t="s">
        <v>70</v>
      </c>
      <c r="D162" s="136" t="s">
        <v>180</v>
      </c>
      <c r="E162" s="137" t="s">
        <v>3106</v>
      </c>
      <c r="F162" s="138" t="s">
        <v>3107</v>
      </c>
      <c r="G162" s="139" t="s">
        <v>290</v>
      </c>
      <c r="H162" s="140">
        <v>0</v>
      </c>
      <c r="I162" s="141"/>
      <c r="J162" s="141">
        <f t="shared" si="30"/>
        <v>0</v>
      </c>
      <c r="K162" s="142"/>
      <c r="L162" s="25"/>
      <c r="M162" s="143" t="s">
        <v>1</v>
      </c>
      <c r="N162" s="144" t="s">
        <v>36</v>
      </c>
      <c r="O162" s="145">
        <v>0</v>
      </c>
      <c r="P162" s="145">
        <f t="shared" si="31"/>
        <v>0</v>
      </c>
      <c r="Q162" s="145">
        <v>0</v>
      </c>
      <c r="R162" s="145">
        <f t="shared" si="32"/>
        <v>0</v>
      </c>
      <c r="S162" s="145">
        <v>0</v>
      </c>
      <c r="T162" s="146">
        <f t="shared" si="33"/>
        <v>0</v>
      </c>
      <c r="AR162" s="147" t="s">
        <v>184</v>
      </c>
      <c r="AT162" s="147" t="s">
        <v>180</v>
      </c>
      <c r="AU162" s="147" t="s">
        <v>77</v>
      </c>
      <c r="AY162" s="13" t="s">
        <v>178</v>
      </c>
      <c r="BE162" s="148">
        <f t="shared" si="34"/>
        <v>0</v>
      </c>
      <c r="BF162" s="148">
        <f t="shared" si="35"/>
        <v>0</v>
      </c>
      <c r="BG162" s="148">
        <f t="shared" si="36"/>
        <v>0</v>
      </c>
      <c r="BH162" s="148">
        <f t="shared" si="37"/>
        <v>0</v>
      </c>
      <c r="BI162" s="148">
        <f t="shared" si="38"/>
        <v>0</v>
      </c>
      <c r="BJ162" s="13" t="s">
        <v>83</v>
      </c>
      <c r="BK162" s="148">
        <f t="shared" si="39"/>
        <v>0</v>
      </c>
      <c r="BL162" s="13" t="s">
        <v>184</v>
      </c>
      <c r="BM162" s="147" t="s">
        <v>465</v>
      </c>
    </row>
    <row r="163" spans="2:65" s="1" customFormat="1" ht="16.5" customHeight="1">
      <c r="B163" s="135"/>
      <c r="C163" s="136" t="s">
        <v>70</v>
      </c>
      <c r="D163" s="136" t="s">
        <v>180</v>
      </c>
      <c r="E163" s="137" t="s">
        <v>3108</v>
      </c>
      <c r="F163" s="138" t="s">
        <v>3109</v>
      </c>
      <c r="G163" s="139" t="s">
        <v>290</v>
      </c>
      <c r="H163" s="140">
        <v>0</v>
      </c>
      <c r="I163" s="141"/>
      <c r="J163" s="141">
        <f t="shared" si="30"/>
        <v>0</v>
      </c>
      <c r="K163" s="142"/>
      <c r="L163" s="25"/>
      <c r="M163" s="143" t="s">
        <v>1</v>
      </c>
      <c r="N163" s="144" t="s">
        <v>36</v>
      </c>
      <c r="O163" s="145">
        <v>0</v>
      </c>
      <c r="P163" s="145">
        <f t="shared" si="31"/>
        <v>0</v>
      </c>
      <c r="Q163" s="145">
        <v>0</v>
      </c>
      <c r="R163" s="145">
        <f t="shared" si="32"/>
        <v>0</v>
      </c>
      <c r="S163" s="145">
        <v>0</v>
      </c>
      <c r="T163" s="146">
        <f t="shared" si="33"/>
        <v>0</v>
      </c>
      <c r="AR163" s="147" t="s">
        <v>184</v>
      </c>
      <c r="AT163" s="147" t="s">
        <v>180</v>
      </c>
      <c r="AU163" s="147" t="s">
        <v>77</v>
      </c>
      <c r="AY163" s="13" t="s">
        <v>178</v>
      </c>
      <c r="BE163" s="148">
        <f t="shared" si="34"/>
        <v>0</v>
      </c>
      <c r="BF163" s="148">
        <f t="shared" si="35"/>
        <v>0</v>
      </c>
      <c r="BG163" s="148">
        <f t="shared" si="36"/>
        <v>0</v>
      </c>
      <c r="BH163" s="148">
        <f t="shared" si="37"/>
        <v>0</v>
      </c>
      <c r="BI163" s="148">
        <f t="shared" si="38"/>
        <v>0</v>
      </c>
      <c r="BJ163" s="13" t="s">
        <v>83</v>
      </c>
      <c r="BK163" s="148">
        <f t="shared" si="39"/>
        <v>0</v>
      </c>
      <c r="BL163" s="13" t="s">
        <v>184</v>
      </c>
      <c r="BM163" s="147" t="s">
        <v>473</v>
      </c>
    </row>
    <row r="164" spans="2:65" s="1" customFormat="1" ht="16.5" customHeight="1">
      <c r="B164" s="135"/>
      <c r="C164" s="136" t="s">
        <v>70</v>
      </c>
      <c r="D164" s="136" t="s">
        <v>180</v>
      </c>
      <c r="E164" s="137" t="s">
        <v>3110</v>
      </c>
      <c r="F164" s="138" t="s">
        <v>3111</v>
      </c>
      <c r="G164" s="139" t="s">
        <v>290</v>
      </c>
      <c r="H164" s="140">
        <v>0</v>
      </c>
      <c r="I164" s="141"/>
      <c r="J164" s="141">
        <f t="shared" si="30"/>
        <v>0</v>
      </c>
      <c r="K164" s="142"/>
      <c r="L164" s="25"/>
      <c r="M164" s="143" t="s">
        <v>1</v>
      </c>
      <c r="N164" s="144" t="s">
        <v>36</v>
      </c>
      <c r="O164" s="145">
        <v>0</v>
      </c>
      <c r="P164" s="145">
        <f t="shared" si="31"/>
        <v>0</v>
      </c>
      <c r="Q164" s="145">
        <v>0</v>
      </c>
      <c r="R164" s="145">
        <f t="shared" si="32"/>
        <v>0</v>
      </c>
      <c r="S164" s="145">
        <v>0</v>
      </c>
      <c r="T164" s="146">
        <f t="shared" si="33"/>
        <v>0</v>
      </c>
      <c r="AR164" s="147" t="s">
        <v>184</v>
      </c>
      <c r="AT164" s="147" t="s">
        <v>180</v>
      </c>
      <c r="AU164" s="147" t="s">
        <v>77</v>
      </c>
      <c r="AY164" s="13" t="s">
        <v>178</v>
      </c>
      <c r="BE164" s="148">
        <f t="shared" si="34"/>
        <v>0</v>
      </c>
      <c r="BF164" s="148">
        <f t="shared" si="35"/>
        <v>0</v>
      </c>
      <c r="BG164" s="148">
        <f t="shared" si="36"/>
        <v>0</v>
      </c>
      <c r="BH164" s="148">
        <f t="shared" si="37"/>
        <v>0</v>
      </c>
      <c r="BI164" s="148">
        <f t="shared" si="38"/>
        <v>0</v>
      </c>
      <c r="BJ164" s="13" t="s">
        <v>83</v>
      </c>
      <c r="BK164" s="148">
        <f t="shared" si="39"/>
        <v>0</v>
      </c>
      <c r="BL164" s="13" t="s">
        <v>184</v>
      </c>
      <c r="BM164" s="147" t="s">
        <v>481</v>
      </c>
    </row>
    <row r="165" spans="2:65" s="1" customFormat="1" ht="21.75" customHeight="1">
      <c r="B165" s="135"/>
      <c r="C165" s="136" t="s">
        <v>70</v>
      </c>
      <c r="D165" s="136" t="s">
        <v>180</v>
      </c>
      <c r="E165" s="137" t="s">
        <v>3112</v>
      </c>
      <c r="F165" s="138" t="s">
        <v>3091</v>
      </c>
      <c r="G165" s="139" t="s">
        <v>290</v>
      </c>
      <c r="H165" s="140">
        <v>2</v>
      </c>
      <c r="I165" s="141"/>
      <c r="J165" s="141">
        <f t="shared" si="30"/>
        <v>0</v>
      </c>
      <c r="K165" s="142"/>
      <c r="L165" s="25"/>
      <c r="M165" s="143" t="s">
        <v>1</v>
      </c>
      <c r="N165" s="144" t="s">
        <v>36</v>
      </c>
      <c r="O165" s="145">
        <v>0</v>
      </c>
      <c r="P165" s="145">
        <f t="shared" si="31"/>
        <v>0</v>
      </c>
      <c r="Q165" s="145">
        <v>0</v>
      </c>
      <c r="R165" s="145">
        <f t="shared" si="32"/>
        <v>0</v>
      </c>
      <c r="S165" s="145">
        <v>0</v>
      </c>
      <c r="T165" s="146">
        <f t="shared" si="33"/>
        <v>0</v>
      </c>
      <c r="AR165" s="147" t="s">
        <v>184</v>
      </c>
      <c r="AT165" s="147" t="s">
        <v>180</v>
      </c>
      <c r="AU165" s="147" t="s">
        <v>77</v>
      </c>
      <c r="AY165" s="13" t="s">
        <v>178</v>
      </c>
      <c r="BE165" s="148">
        <f t="shared" si="34"/>
        <v>0</v>
      </c>
      <c r="BF165" s="148">
        <f t="shared" si="35"/>
        <v>0</v>
      </c>
      <c r="BG165" s="148">
        <f t="shared" si="36"/>
        <v>0</v>
      </c>
      <c r="BH165" s="148">
        <f t="shared" si="37"/>
        <v>0</v>
      </c>
      <c r="BI165" s="148">
        <f t="shared" si="38"/>
        <v>0</v>
      </c>
      <c r="BJ165" s="13" t="s">
        <v>83</v>
      </c>
      <c r="BK165" s="148">
        <f t="shared" si="39"/>
        <v>0</v>
      </c>
      <c r="BL165" s="13" t="s">
        <v>184</v>
      </c>
      <c r="BM165" s="147" t="s">
        <v>487</v>
      </c>
    </row>
    <row r="166" spans="2:65" s="1" customFormat="1" ht="21.75" customHeight="1">
      <c r="B166" s="135"/>
      <c r="C166" s="136" t="s">
        <v>70</v>
      </c>
      <c r="D166" s="136" t="s">
        <v>180</v>
      </c>
      <c r="E166" s="137" t="s">
        <v>3113</v>
      </c>
      <c r="F166" s="138" t="s">
        <v>3114</v>
      </c>
      <c r="G166" s="139" t="s">
        <v>3065</v>
      </c>
      <c r="H166" s="140">
        <v>1</v>
      </c>
      <c r="I166" s="141"/>
      <c r="J166" s="141">
        <f t="shared" si="30"/>
        <v>0</v>
      </c>
      <c r="K166" s="142"/>
      <c r="L166" s="25"/>
      <c r="M166" s="143" t="s">
        <v>1</v>
      </c>
      <c r="N166" s="144" t="s">
        <v>36</v>
      </c>
      <c r="O166" s="145">
        <v>0</v>
      </c>
      <c r="P166" s="145">
        <f t="shared" si="31"/>
        <v>0</v>
      </c>
      <c r="Q166" s="145">
        <v>0</v>
      </c>
      <c r="R166" s="145">
        <f t="shared" si="32"/>
        <v>0</v>
      </c>
      <c r="S166" s="145">
        <v>0</v>
      </c>
      <c r="T166" s="146">
        <f t="shared" si="33"/>
        <v>0</v>
      </c>
      <c r="AR166" s="147" t="s">
        <v>184</v>
      </c>
      <c r="AT166" s="147" t="s">
        <v>180</v>
      </c>
      <c r="AU166" s="147" t="s">
        <v>77</v>
      </c>
      <c r="AY166" s="13" t="s">
        <v>178</v>
      </c>
      <c r="BE166" s="148">
        <f t="shared" si="34"/>
        <v>0</v>
      </c>
      <c r="BF166" s="148">
        <f t="shared" si="35"/>
        <v>0</v>
      </c>
      <c r="BG166" s="148">
        <f t="shared" si="36"/>
        <v>0</v>
      </c>
      <c r="BH166" s="148">
        <f t="shared" si="37"/>
        <v>0</v>
      </c>
      <c r="BI166" s="148">
        <f t="shared" si="38"/>
        <v>0</v>
      </c>
      <c r="BJ166" s="13" t="s">
        <v>83</v>
      </c>
      <c r="BK166" s="148">
        <f t="shared" si="39"/>
        <v>0</v>
      </c>
      <c r="BL166" s="13" t="s">
        <v>184</v>
      </c>
      <c r="BM166" s="147" t="s">
        <v>497</v>
      </c>
    </row>
    <row r="167" spans="2:65" s="11" customFormat="1" ht="25.9" customHeight="1">
      <c r="B167" s="124"/>
      <c r="D167" s="125" t="s">
        <v>69</v>
      </c>
      <c r="E167" s="126" t="s">
        <v>3115</v>
      </c>
      <c r="F167" s="126" t="s">
        <v>179</v>
      </c>
      <c r="J167" s="127">
        <f>BK167</f>
        <v>0</v>
      </c>
      <c r="L167" s="124"/>
      <c r="M167" s="128"/>
      <c r="P167" s="129">
        <f>SUM(P168:P170)</f>
        <v>0</v>
      </c>
      <c r="R167" s="129">
        <f>SUM(R168:R170)</f>
        <v>0</v>
      </c>
      <c r="T167" s="130">
        <f>SUM(T168:T170)</f>
        <v>0</v>
      </c>
      <c r="AR167" s="125" t="s">
        <v>77</v>
      </c>
      <c r="AT167" s="131" t="s">
        <v>69</v>
      </c>
      <c r="AU167" s="131" t="s">
        <v>70</v>
      </c>
      <c r="AY167" s="125" t="s">
        <v>178</v>
      </c>
      <c r="BK167" s="132">
        <f>SUM(BK168:BK170)</f>
        <v>0</v>
      </c>
    </row>
    <row r="168" spans="2:65" s="1" customFormat="1" ht="16.5" customHeight="1">
      <c r="B168" s="135"/>
      <c r="C168" s="136" t="s">
        <v>70</v>
      </c>
      <c r="D168" s="136" t="s">
        <v>180</v>
      </c>
      <c r="E168" s="137" t="s">
        <v>3116</v>
      </c>
      <c r="F168" s="138" t="s">
        <v>3117</v>
      </c>
      <c r="G168" s="139" t="s">
        <v>329</v>
      </c>
      <c r="H168" s="140">
        <v>100</v>
      </c>
      <c r="I168" s="141"/>
      <c r="J168" s="141">
        <f>ROUND(I168*H168,2)</f>
        <v>0</v>
      </c>
      <c r="K168" s="142"/>
      <c r="L168" s="25"/>
      <c r="M168" s="143" t="s">
        <v>1</v>
      </c>
      <c r="N168" s="144" t="s">
        <v>36</v>
      </c>
      <c r="O168" s="145">
        <v>0</v>
      </c>
      <c r="P168" s="145">
        <f>O168*H168</f>
        <v>0</v>
      </c>
      <c r="Q168" s="145">
        <v>0</v>
      </c>
      <c r="R168" s="145">
        <f>Q168*H168</f>
        <v>0</v>
      </c>
      <c r="S168" s="145">
        <v>0</v>
      </c>
      <c r="T168" s="146">
        <f>S168*H168</f>
        <v>0</v>
      </c>
      <c r="AR168" s="147" t="s">
        <v>184</v>
      </c>
      <c r="AT168" s="147" t="s">
        <v>180</v>
      </c>
      <c r="AU168" s="147" t="s">
        <v>77</v>
      </c>
      <c r="AY168" s="13" t="s">
        <v>178</v>
      </c>
      <c r="BE168" s="148">
        <f>IF(N168="základná",J168,0)</f>
        <v>0</v>
      </c>
      <c r="BF168" s="148">
        <f>IF(N168="znížená",J168,0)</f>
        <v>0</v>
      </c>
      <c r="BG168" s="148">
        <f>IF(N168="zákl. prenesená",J168,0)</f>
        <v>0</v>
      </c>
      <c r="BH168" s="148">
        <f>IF(N168="zníž. prenesená",J168,0)</f>
        <v>0</v>
      </c>
      <c r="BI168" s="148">
        <f>IF(N168="nulová",J168,0)</f>
        <v>0</v>
      </c>
      <c r="BJ168" s="13" t="s">
        <v>83</v>
      </c>
      <c r="BK168" s="148">
        <f>ROUND(I168*H168,2)</f>
        <v>0</v>
      </c>
      <c r="BL168" s="13" t="s">
        <v>184</v>
      </c>
      <c r="BM168" s="147" t="s">
        <v>505</v>
      </c>
    </row>
    <row r="169" spans="2:65" s="1" customFormat="1" ht="16.5" customHeight="1">
      <c r="B169" s="135"/>
      <c r="C169" s="136" t="s">
        <v>70</v>
      </c>
      <c r="D169" s="136" t="s">
        <v>180</v>
      </c>
      <c r="E169" s="137" t="s">
        <v>3118</v>
      </c>
      <c r="F169" s="138" t="s">
        <v>3119</v>
      </c>
      <c r="G169" s="139" t="s">
        <v>329</v>
      </c>
      <c r="H169" s="140">
        <v>1500</v>
      </c>
      <c r="I169" s="141"/>
      <c r="J169" s="141">
        <f>ROUND(I169*H169,2)</f>
        <v>0</v>
      </c>
      <c r="K169" s="142"/>
      <c r="L169" s="25"/>
      <c r="M169" s="143" t="s">
        <v>1</v>
      </c>
      <c r="N169" s="144" t="s">
        <v>36</v>
      </c>
      <c r="O169" s="145">
        <v>0</v>
      </c>
      <c r="P169" s="145">
        <f>O169*H169</f>
        <v>0</v>
      </c>
      <c r="Q169" s="145">
        <v>0</v>
      </c>
      <c r="R169" s="145">
        <f>Q169*H169</f>
        <v>0</v>
      </c>
      <c r="S169" s="145">
        <v>0</v>
      </c>
      <c r="T169" s="146">
        <f>S169*H169</f>
        <v>0</v>
      </c>
      <c r="AR169" s="147" t="s">
        <v>184</v>
      </c>
      <c r="AT169" s="147" t="s">
        <v>180</v>
      </c>
      <c r="AU169" s="147" t="s">
        <v>77</v>
      </c>
      <c r="AY169" s="13" t="s">
        <v>178</v>
      </c>
      <c r="BE169" s="148">
        <f>IF(N169="základná",J169,0)</f>
        <v>0</v>
      </c>
      <c r="BF169" s="148">
        <f>IF(N169="znížená",J169,0)</f>
        <v>0</v>
      </c>
      <c r="BG169" s="148">
        <f>IF(N169="zákl. prenesená",J169,0)</f>
        <v>0</v>
      </c>
      <c r="BH169" s="148">
        <f>IF(N169="zníž. prenesená",J169,0)</f>
        <v>0</v>
      </c>
      <c r="BI169" s="148">
        <f>IF(N169="nulová",J169,0)</f>
        <v>0</v>
      </c>
      <c r="BJ169" s="13" t="s">
        <v>83</v>
      </c>
      <c r="BK169" s="148">
        <f>ROUND(I169*H169,2)</f>
        <v>0</v>
      </c>
      <c r="BL169" s="13" t="s">
        <v>184</v>
      </c>
      <c r="BM169" s="147" t="s">
        <v>513</v>
      </c>
    </row>
    <row r="170" spans="2:65" s="1" customFormat="1" ht="16.5" customHeight="1">
      <c r="B170" s="135"/>
      <c r="C170" s="136" t="s">
        <v>70</v>
      </c>
      <c r="D170" s="136" t="s">
        <v>180</v>
      </c>
      <c r="E170" s="137" t="s">
        <v>3120</v>
      </c>
      <c r="F170" s="138" t="s">
        <v>3121</v>
      </c>
      <c r="G170" s="139" t="s">
        <v>290</v>
      </c>
      <c r="H170" s="140">
        <v>2</v>
      </c>
      <c r="I170" s="141"/>
      <c r="J170" s="141">
        <f>ROUND(I170*H170,2)</f>
        <v>0</v>
      </c>
      <c r="K170" s="142"/>
      <c r="L170" s="25"/>
      <c r="M170" s="143" t="s">
        <v>1</v>
      </c>
      <c r="N170" s="144" t="s">
        <v>36</v>
      </c>
      <c r="O170" s="145">
        <v>0</v>
      </c>
      <c r="P170" s="145">
        <f>O170*H170</f>
        <v>0</v>
      </c>
      <c r="Q170" s="145">
        <v>0</v>
      </c>
      <c r="R170" s="145">
        <f>Q170*H170</f>
        <v>0</v>
      </c>
      <c r="S170" s="145">
        <v>0</v>
      </c>
      <c r="T170" s="146">
        <f>S170*H170</f>
        <v>0</v>
      </c>
      <c r="AR170" s="147" t="s">
        <v>184</v>
      </c>
      <c r="AT170" s="147" t="s">
        <v>180</v>
      </c>
      <c r="AU170" s="147" t="s">
        <v>77</v>
      </c>
      <c r="AY170" s="13" t="s">
        <v>178</v>
      </c>
      <c r="BE170" s="148">
        <f>IF(N170="základná",J170,0)</f>
        <v>0</v>
      </c>
      <c r="BF170" s="148">
        <f>IF(N170="znížená",J170,0)</f>
        <v>0</v>
      </c>
      <c r="BG170" s="148">
        <f>IF(N170="zákl. prenesená",J170,0)</f>
        <v>0</v>
      </c>
      <c r="BH170" s="148">
        <f>IF(N170="zníž. prenesená",J170,0)</f>
        <v>0</v>
      </c>
      <c r="BI170" s="148">
        <f>IF(N170="nulová",J170,0)</f>
        <v>0</v>
      </c>
      <c r="BJ170" s="13" t="s">
        <v>83</v>
      </c>
      <c r="BK170" s="148">
        <f>ROUND(I170*H170,2)</f>
        <v>0</v>
      </c>
      <c r="BL170" s="13" t="s">
        <v>184</v>
      </c>
      <c r="BM170" s="147" t="s">
        <v>521</v>
      </c>
    </row>
    <row r="171" spans="2:65" s="11" customFormat="1" ht="25.9" customHeight="1">
      <c r="B171" s="124"/>
      <c r="D171" s="125" t="s">
        <v>69</v>
      </c>
      <c r="E171" s="126" t="s">
        <v>3122</v>
      </c>
      <c r="F171" s="126" t="s">
        <v>1253</v>
      </c>
      <c r="J171" s="127">
        <f>BK171</f>
        <v>0</v>
      </c>
      <c r="L171" s="124"/>
      <c r="M171" s="128"/>
      <c r="P171" s="129">
        <f>SUM(P172:P177)</f>
        <v>0</v>
      </c>
      <c r="R171" s="129">
        <f>SUM(R172:R177)</f>
        <v>0</v>
      </c>
      <c r="T171" s="130">
        <f>SUM(T172:T177)</f>
        <v>0</v>
      </c>
      <c r="AR171" s="125" t="s">
        <v>77</v>
      </c>
      <c r="AT171" s="131" t="s">
        <v>69</v>
      </c>
      <c r="AU171" s="131" t="s">
        <v>70</v>
      </c>
      <c r="AY171" s="125" t="s">
        <v>178</v>
      </c>
      <c r="BK171" s="132">
        <f>SUM(BK172:BK177)</f>
        <v>0</v>
      </c>
    </row>
    <row r="172" spans="2:65" s="1" customFormat="1" ht="16.5" customHeight="1">
      <c r="B172" s="135"/>
      <c r="C172" s="136" t="s">
        <v>70</v>
      </c>
      <c r="D172" s="136" t="s">
        <v>180</v>
      </c>
      <c r="E172" s="137" t="s">
        <v>3123</v>
      </c>
      <c r="F172" s="138" t="s">
        <v>3124</v>
      </c>
      <c r="G172" s="139" t="s">
        <v>290</v>
      </c>
      <c r="H172" s="140">
        <v>1</v>
      </c>
      <c r="I172" s="141"/>
      <c r="J172" s="141">
        <f t="shared" ref="J172:J177" si="40">ROUND(I172*H172,2)</f>
        <v>0</v>
      </c>
      <c r="K172" s="142"/>
      <c r="L172" s="25"/>
      <c r="M172" s="143" t="s">
        <v>1</v>
      </c>
      <c r="N172" s="144" t="s">
        <v>36</v>
      </c>
      <c r="O172" s="145">
        <v>0</v>
      </c>
      <c r="P172" s="145">
        <f t="shared" ref="P172:P177" si="41">O172*H172</f>
        <v>0</v>
      </c>
      <c r="Q172" s="145">
        <v>0</v>
      </c>
      <c r="R172" s="145">
        <f t="shared" ref="R172:R177" si="42">Q172*H172</f>
        <v>0</v>
      </c>
      <c r="S172" s="145">
        <v>0</v>
      </c>
      <c r="T172" s="146">
        <f t="shared" ref="T172:T177" si="43">S172*H172</f>
        <v>0</v>
      </c>
      <c r="AR172" s="147" t="s">
        <v>184</v>
      </c>
      <c r="AT172" s="147" t="s">
        <v>180</v>
      </c>
      <c r="AU172" s="147" t="s">
        <v>77</v>
      </c>
      <c r="AY172" s="13" t="s">
        <v>178</v>
      </c>
      <c r="BE172" s="148">
        <f t="shared" ref="BE172:BE177" si="44">IF(N172="základná",J172,0)</f>
        <v>0</v>
      </c>
      <c r="BF172" s="148">
        <f t="shared" ref="BF172:BF177" si="45">IF(N172="znížená",J172,0)</f>
        <v>0</v>
      </c>
      <c r="BG172" s="148">
        <f t="shared" ref="BG172:BG177" si="46">IF(N172="zákl. prenesená",J172,0)</f>
        <v>0</v>
      </c>
      <c r="BH172" s="148">
        <f t="shared" ref="BH172:BH177" si="47">IF(N172="zníž. prenesená",J172,0)</f>
        <v>0</v>
      </c>
      <c r="BI172" s="148">
        <f t="shared" ref="BI172:BI177" si="48">IF(N172="nulová",J172,0)</f>
        <v>0</v>
      </c>
      <c r="BJ172" s="13" t="s">
        <v>83</v>
      </c>
      <c r="BK172" s="148">
        <f t="shared" ref="BK172:BK177" si="49">ROUND(I172*H172,2)</f>
        <v>0</v>
      </c>
      <c r="BL172" s="13" t="s">
        <v>184</v>
      </c>
      <c r="BM172" s="147" t="s">
        <v>529</v>
      </c>
    </row>
    <row r="173" spans="2:65" s="1" customFormat="1" ht="16.5" customHeight="1">
      <c r="B173" s="135"/>
      <c r="C173" s="136" t="s">
        <v>70</v>
      </c>
      <c r="D173" s="136" t="s">
        <v>180</v>
      </c>
      <c r="E173" s="137" t="s">
        <v>3125</v>
      </c>
      <c r="F173" s="138" t="s">
        <v>3126</v>
      </c>
      <c r="G173" s="139" t="s">
        <v>290</v>
      </c>
      <c r="H173" s="140">
        <v>1</v>
      </c>
      <c r="I173" s="141"/>
      <c r="J173" s="141">
        <f t="shared" si="40"/>
        <v>0</v>
      </c>
      <c r="K173" s="142"/>
      <c r="L173" s="25"/>
      <c r="M173" s="143" t="s">
        <v>1</v>
      </c>
      <c r="N173" s="144" t="s">
        <v>36</v>
      </c>
      <c r="O173" s="145">
        <v>0</v>
      </c>
      <c r="P173" s="145">
        <f t="shared" si="41"/>
        <v>0</v>
      </c>
      <c r="Q173" s="145">
        <v>0</v>
      </c>
      <c r="R173" s="145">
        <f t="shared" si="42"/>
        <v>0</v>
      </c>
      <c r="S173" s="145">
        <v>0</v>
      </c>
      <c r="T173" s="146">
        <f t="shared" si="43"/>
        <v>0</v>
      </c>
      <c r="AR173" s="147" t="s">
        <v>184</v>
      </c>
      <c r="AT173" s="147" t="s">
        <v>180</v>
      </c>
      <c r="AU173" s="147" t="s">
        <v>77</v>
      </c>
      <c r="AY173" s="13" t="s">
        <v>178</v>
      </c>
      <c r="BE173" s="148">
        <f t="shared" si="44"/>
        <v>0</v>
      </c>
      <c r="BF173" s="148">
        <f t="shared" si="45"/>
        <v>0</v>
      </c>
      <c r="BG173" s="148">
        <f t="shared" si="46"/>
        <v>0</v>
      </c>
      <c r="BH173" s="148">
        <f t="shared" si="47"/>
        <v>0</v>
      </c>
      <c r="BI173" s="148">
        <f t="shared" si="48"/>
        <v>0</v>
      </c>
      <c r="BJ173" s="13" t="s">
        <v>83</v>
      </c>
      <c r="BK173" s="148">
        <f t="shared" si="49"/>
        <v>0</v>
      </c>
      <c r="BL173" s="13" t="s">
        <v>184</v>
      </c>
      <c r="BM173" s="147" t="s">
        <v>537</v>
      </c>
    </row>
    <row r="174" spans="2:65" s="1" customFormat="1" ht="16.5" customHeight="1">
      <c r="B174" s="135"/>
      <c r="C174" s="136" t="s">
        <v>70</v>
      </c>
      <c r="D174" s="136" t="s">
        <v>180</v>
      </c>
      <c r="E174" s="137" t="s">
        <v>3127</v>
      </c>
      <c r="F174" s="138" t="s">
        <v>3128</v>
      </c>
      <c r="G174" s="139" t="s">
        <v>290</v>
      </c>
      <c r="H174" s="140">
        <v>1</v>
      </c>
      <c r="I174" s="141"/>
      <c r="J174" s="141">
        <f t="shared" si="40"/>
        <v>0</v>
      </c>
      <c r="K174" s="142"/>
      <c r="L174" s="25"/>
      <c r="M174" s="143" t="s">
        <v>1</v>
      </c>
      <c r="N174" s="144" t="s">
        <v>36</v>
      </c>
      <c r="O174" s="145">
        <v>0</v>
      </c>
      <c r="P174" s="145">
        <f t="shared" si="41"/>
        <v>0</v>
      </c>
      <c r="Q174" s="145">
        <v>0</v>
      </c>
      <c r="R174" s="145">
        <f t="shared" si="42"/>
        <v>0</v>
      </c>
      <c r="S174" s="145">
        <v>0</v>
      </c>
      <c r="T174" s="146">
        <f t="shared" si="43"/>
        <v>0</v>
      </c>
      <c r="AR174" s="147" t="s">
        <v>184</v>
      </c>
      <c r="AT174" s="147" t="s">
        <v>180</v>
      </c>
      <c r="AU174" s="147" t="s">
        <v>77</v>
      </c>
      <c r="AY174" s="13" t="s">
        <v>178</v>
      </c>
      <c r="BE174" s="148">
        <f t="shared" si="44"/>
        <v>0</v>
      </c>
      <c r="BF174" s="148">
        <f t="shared" si="45"/>
        <v>0</v>
      </c>
      <c r="BG174" s="148">
        <f t="shared" si="46"/>
        <v>0</v>
      </c>
      <c r="BH174" s="148">
        <f t="shared" si="47"/>
        <v>0</v>
      </c>
      <c r="BI174" s="148">
        <f t="shared" si="48"/>
        <v>0</v>
      </c>
      <c r="BJ174" s="13" t="s">
        <v>83</v>
      </c>
      <c r="BK174" s="148">
        <f t="shared" si="49"/>
        <v>0</v>
      </c>
      <c r="BL174" s="13" t="s">
        <v>184</v>
      </c>
      <c r="BM174" s="147" t="s">
        <v>545</v>
      </c>
    </row>
    <row r="175" spans="2:65" s="1" customFormat="1" ht="16.5" customHeight="1">
      <c r="B175" s="135"/>
      <c r="C175" s="136" t="s">
        <v>70</v>
      </c>
      <c r="D175" s="136" t="s">
        <v>180</v>
      </c>
      <c r="E175" s="137" t="s">
        <v>3129</v>
      </c>
      <c r="F175" s="138" t="s">
        <v>3130</v>
      </c>
      <c r="G175" s="139" t="s">
        <v>290</v>
      </c>
      <c r="H175" s="140">
        <v>0</v>
      </c>
      <c r="I175" s="141"/>
      <c r="J175" s="141">
        <f t="shared" si="40"/>
        <v>0</v>
      </c>
      <c r="K175" s="142"/>
      <c r="L175" s="25"/>
      <c r="M175" s="143" t="s">
        <v>1</v>
      </c>
      <c r="N175" s="144" t="s">
        <v>36</v>
      </c>
      <c r="O175" s="145">
        <v>0</v>
      </c>
      <c r="P175" s="145">
        <f t="shared" si="41"/>
        <v>0</v>
      </c>
      <c r="Q175" s="145">
        <v>0</v>
      </c>
      <c r="R175" s="145">
        <f t="shared" si="42"/>
        <v>0</v>
      </c>
      <c r="S175" s="145">
        <v>0</v>
      </c>
      <c r="T175" s="146">
        <f t="shared" si="43"/>
        <v>0</v>
      </c>
      <c r="AR175" s="147" t="s">
        <v>184</v>
      </c>
      <c r="AT175" s="147" t="s">
        <v>180</v>
      </c>
      <c r="AU175" s="147" t="s">
        <v>77</v>
      </c>
      <c r="AY175" s="13" t="s">
        <v>178</v>
      </c>
      <c r="BE175" s="148">
        <f t="shared" si="44"/>
        <v>0</v>
      </c>
      <c r="BF175" s="148">
        <f t="shared" si="45"/>
        <v>0</v>
      </c>
      <c r="BG175" s="148">
        <f t="shared" si="46"/>
        <v>0</v>
      </c>
      <c r="BH175" s="148">
        <f t="shared" si="47"/>
        <v>0</v>
      </c>
      <c r="BI175" s="148">
        <f t="shared" si="48"/>
        <v>0</v>
      </c>
      <c r="BJ175" s="13" t="s">
        <v>83</v>
      </c>
      <c r="BK175" s="148">
        <f t="shared" si="49"/>
        <v>0</v>
      </c>
      <c r="BL175" s="13" t="s">
        <v>184</v>
      </c>
      <c r="BM175" s="147" t="s">
        <v>553</v>
      </c>
    </row>
    <row r="176" spans="2:65" s="1" customFormat="1" ht="16.5" customHeight="1">
      <c r="B176" s="135"/>
      <c r="C176" s="136" t="s">
        <v>70</v>
      </c>
      <c r="D176" s="136" t="s">
        <v>180</v>
      </c>
      <c r="E176" s="137" t="s">
        <v>3131</v>
      </c>
      <c r="F176" s="138" t="s">
        <v>3132</v>
      </c>
      <c r="G176" s="139" t="s">
        <v>290</v>
      </c>
      <c r="H176" s="140">
        <v>0</v>
      </c>
      <c r="I176" s="141"/>
      <c r="J176" s="141">
        <f t="shared" si="40"/>
        <v>0</v>
      </c>
      <c r="K176" s="142"/>
      <c r="L176" s="25"/>
      <c r="M176" s="143" t="s">
        <v>1</v>
      </c>
      <c r="N176" s="144" t="s">
        <v>36</v>
      </c>
      <c r="O176" s="145">
        <v>0</v>
      </c>
      <c r="P176" s="145">
        <f t="shared" si="41"/>
        <v>0</v>
      </c>
      <c r="Q176" s="145">
        <v>0</v>
      </c>
      <c r="R176" s="145">
        <f t="shared" si="42"/>
        <v>0</v>
      </c>
      <c r="S176" s="145">
        <v>0</v>
      </c>
      <c r="T176" s="146">
        <f t="shared" si="43"/>
        <v>0</v>
      </c>
      <c r="AR176" s="147" t="s">
        <v>184</v>
      </c>
      <c r="AT176" s="147" t="s">
        <v>180</v>
      </c>
      <c r="AU176" s="147" t="s">
        <v>77</v>
      </c>
      <c r="AY176" s="13" t="s">
        <v>178</v>
      </c>
      <c r="BE176" s="148">
        <f t="shared" si="44"/>
        <v>0</v>
      </c>
      <c r="BF176" s="148">
        <f t="shared" si="45"/>
        <v>0</v>
      </c>
      <c r="BG176" s="148">
        <f t="shared" si="46"/>
        <v>0</v>
      </c>
      <c r="BH176" s="148">
        <f t="shared" si="47"/>
        <v>0</v>
      </c>
      <c r="BI176" s="148">
        <f t="shared" si="48"/>
        <v>0</v>
      </c>
      <c r="BJ176" s="13" t="s">
        <v>83</v>
      </c>
      <c r="BK176" s="148">
        <f t="shared" si="49"/>
        <v>0</v>
      </c>
      <c r="BL176" s="13" t="s">
        <v>184</v>
      </c>
      <c r="BM176" s="147" t="s">
        <v>561</v>
      </c>
    </row>
    <row r="177" spans="2:65" s="1" customFormat="1" ht="16.5" customHeight="1">
      <c r="B177" s="135"/>
      <c r="C177" s="136" t="s">
        <v>70</v>
      </c>
      <c r="D177" s="136" t="s">
        <v>180</v>
      </c>
      <c r="E177" s="137" t="s">
        <v>3133</v>
      </c>
      <c r="F177" s="138" t="s">
        <v>3134</v>
      </c>
      <c r="G177" s="139" t="s">
        <v>1101</v>
      </c>
      <c r="H177" s="140">
        <v>0</v>
      </c>
      <c r="I177" s="141"/>
      <c r="J177" s="141">
        <f t="shared" si="40"/>
        <v>0</v>
      </c>
      <c r="K177" s="142"/>
      <c r="L177" s="25"/>
      <c r="M177" s="159" t="s">
        <v>1</v>
      </c>
      <c r="N177" s="160" t="s">
        <v>36</v>
      </c>
      <c r="O177" s="161">
        <v>0</v>
      </c>
      <c r="P177" s="161">
        <f t="shared" si="41"/>
        <v>0</v>
      </c>
      <c r="Q177" s="161">
        <v>0</v>
      </c>
      <c r="R177" s="161">
        <f t="shared" si="42"/>
        <v>0</v>
      </c>
      <c r="S177" s="161">
        <v>0</v>
      </c>
      <c r="T177" s="162">
        <f t="shared" si="43"/>
        <v>0</v>
      </c>
      <c r="AR177" s="147" t="s">
        <v>184</v>
      </c>
      <c r="AT177" s="147" t="s">
        <v>180</v>
      </c>
      <c r="AU177" s="147" t="s">
        <v>77</v>
      </c>
      <c r="AY177" s="13" t="s">
        <v>178</v>
      </c>
      <c r="BE177" s="148">
        <f t="shared" si="44"/>
        <v>0</v>
      </c>
      <c r="BF177" s="148">
        <f t="shared" si="45"/>
        <v>0</v>
      </c>
      <c r="BG177" s="148">
        <f t="shared" si="46"/>
        <v>0</v>
      </c>
      <c r="BH177" s="148">
        <f t="shared" si="47"/>
        <v>0</v>
      </c>
      <c r="BI177" s="148">
        <f t="shared" si="48"/>
        <v>0</v>
      </c>
      <c r="BJ177" s="13" t="s">
        <v>83</v>
      </c>
      <c r="BK177" s="148">
        <f t="shared" si="49"/>
        <v>0</v>
      </c>
      <c r="BL177" s="13" t="s">
        <v>184</v>
      </c>
      <c r="BM177" s="147" t="s">
        <v>571</v>
      </c>
    </row>
    <row r="178" spans="2:65" s="1" customFormat="1" ht="6.95" customHeight="1">
      <c r="B178" s="40"/>
      <c r="C178" s="41"/>
      <c r="D178" s="41"/>
      <c r="E178" s="41"/>
      <c r="F178" s="41"/>
      <c r="G178" s="41"/>
      <c r="H178" s="41"/>
      <c r="I178" s="41"/>
      <c r="J178" s="41"/>
      <c r="K178" s="41"/>
      <c r="L178" s="25"/>
    </row>
  </sheetData>
  <autoFilter ref="C122:K177" xr:uid="{00000000-0009-0000-0000-00001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52"/>
  <sheetViews>
    <sheetView showGridLines="0" topLeftCell="A130" workbookViewId="0">
      <selection activeCell="I145" sqref="I14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84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ht="12" hidden="1" customHeight="1">
      <c r="B8" s="16"/>
      <c r="D8" s="22" t="s">
        <v>133</v>
      </c>
      <c r="L8" s="16"/>
    </row>
    <row r="9" spans="2:46" s="1" customFormat="1" ht="16.5" hidden="1" customHeight="1">
      <c r="B9" s="25"/>
      <c r="E9" s="219" t="s">
        <v>134</v>
      </c>
      <c r="F9" s="218"/>
      <c r="G9" s="218"/>
      <c r="H9" s="218"/>
      <c r="L9" s="25"/>
    </row>
    <row r="10" spans="2:46" s="1" customFormat="1" ht="12" hidden="1" customHeight="1">
      <c r="B10" s="25"/>
      <c r="D10" s="22" t="s">
        <v>135</v>
      </c>
      <c r="L10" s="25"/>
    </row>
    <row r="11" spans="2:46" s="1" customFormat="1" ht="16.5" hidden="1" customHeight="1">
      <c r="B11" s="25"/>
      <c r="E11" s="182" t="s">
        <v>136</v>
      </c>
      <c r="F11" s="218"/>
      <c r="G11" s="218"/>
      <c r="H11" s="218"/>
      <c r="L11" s="25"/>
    </row>
    <row r="12" spans="2:46" s="1" customFormat="1" hidden="1">
      <c r="B12" s="25"/>
      <c r="L12" s="25"/>
    </row>
    <row r="13" spans="2:46" s="1" customFormat="1" ht="12" hidden="1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>
      <c r="B14" s="25"/>
      <c r="D14" s="22" t="s">
        <v>17</v>
      </c>
      <c r="F14" s="20" t="s">
        <v>18</v>
      </c>
      <c r="I14" s="22" t="s">
        <v>19</v>
      </c>
      <c r="J14" s="48" t="str">
        <f>'Rekapitulácia stavby'!AN8</f>
        <v>14. 11. 2025</v>
      </c>
      <c r="L14" s="25"/>
    </row>
    <row r="15" spans="2:46" s="1" customFormat="1" ht="10.9" hidden="1" customHeight="1">
      <c r="B15" s="25"/>
      <c r="L15" s="25"/>
    </row>
    <row r="16" spans="2:46" s="1" customFormat="1" ht="12" hidden="1" customHeight="1">
      <c r="B16" s="25"/>
      <c r="D16" s="22" t="s">
        <v>21</v>
      </c>
      <c r="I16" s="22" t="s">
        <v>22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>
      <c r="B17" s="25"/>
      <c r="E17" s="20" t="str">
        <f>IF('Rekapitulácia stavby'!E11="","",'Rekapitulácia stavby'!E11)</f>
        <v xml:space="preserve"> </v>
      </c>
      <c r="I17" s="22" t="s">
        <v>24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>
      <c r="B18" s="25"/>
      <c r="L18" s="25"/>
    </row>
    <row r="19" spans="2:12" s="1" customFormat="1" ht="12" hidden="1" customHeight="1">
      <c r="B19" s="25"/>
      <c r="D19" s="22" t="s">
        <v>25</v>
      </c>
      <c r="I19" s="22" t="s">
        <v>22</v>
      </c>
      <c r="J19" s="20" t="str">
        <f>'Rekapitulácia stavby'!AN13</f>
        <v/>
      </c>
      <c r="L19" s="25"/>
    </row>
    <row r="20" spans="2:12" s="1" customFormat="1" ht="18" hidden="1" customHeight="1">
      <c r="B20" s="25"/>
      <c r="E20" s="193" t="str">
        <f>'Rekapitulácia stavby'!E14</f>
        <v xml:space="preserve"> </v>
      </c>
      <c r="F20" s="193"/>
      <c r="G20" s="193"/>
      <c r="H20" s="193"/>
      <c r="I20" s="22" t="s">
        <v>24</v>
      </c>
      <c r="J20" s="20" t="str">
        <f>'Rekapitulácia stavby'!AN14</f>
        <v/>
      </c>
      <c r="L20" s="25"/>
    </row>
    <row r="21" spans="2:12" s="1" customFormat="1" ht="6.95" hidden="1" customHeight="1">
      <c r="B21" s="25"/>
      <c r="L21" s="25"/>
    </row>
    <row r="22" spans="2:12" s="1" customFormat="1" ht="12" hidden="1" customHeight="1">
      <c r="B22" s="25"/>
      <c r="D22" s="22" t="s">
        <v>26</v>
      </c>
      <c r="I22" s="22" t="s">
        <v>22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>
      <c r="B23" s="25"/>
      <c r="E23" s="20" t="str">
        <f>IF('Rekapitulácia stavby'!E17="","",'Rekapitulácia stavby'!E17)</f>
        <v xml:space="preserve"> </v>
      </c>
      <c r="I23" s="22" t="s">
        <v>24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>
      <c r="B24" s="25"/>
      <c r="L24" s="25"/>
    </row>
    <row r="25" spans="2:12" s="1" customFormat="1" ht="12" hidden="1" customHeight="1">
      <c r="B25" s="25"/>
      <c r="D25" s="22" t="s">
        <v>28</v>
      </c>
      <c r="I25" s="22" t="s">
        <v>22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>
      <c r="B26" s="25"/>
      <c r="E26" s="20" t="str">
        <f>IF('Rekapitulácia stavby'!E20="","",'Rekapitulácia stavby'!E20)</f>
        <v xml:space="preserve"> </v>
      </c>
      <c r="I26" s="22" t="s">
        <v>24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>
      <c r="B27" s="25"/>
      <c r="L27" s="25"/>
    </row>
    <row r="28" spans="2:12" s="1" customFormat="1" ht="12" hidden="1" customHeight="1">
      <c r="B28" s="25"/>
      <c r="D28" s="22" t="s">
        <v>29</v>
      </c>
      <c r="L28" s="25"/>
    </row>
    <row r="29" spans="2:12" s="7" customFormat="1" ht="16.5" hidden="1" customHeight="1">
      <c r="B29" s="90"/>
      <c r="E29" s="196" t="s">
        <v>1</v>
      </c>
      <c r="F29" s="196"/>
      <c r="G29" s="196"/>
      <c r="H29" s="196"/>
      <c r="L29" s="90"/>
    </row>
    <row r="30" spans="2:12" s="1" customFormat="1" ht="6.95" hidden="1" customHeight="1">
      <c r="B30" s="25"/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hidden="1" customHeight="1">
      <c r="B32" s="25"/>
      <c r="D32" s="91" t="s">
        <v>30</v>
      </c>
      <c r="J32" s="62">
        <f>ROUND(J142, 2)</f>
        <v>0</v>
      </c>
      <c r="L32" s="25"/>
    </row>
    <row r="33" spans="2:12" s="1" customFormat="1" ht="6.95" hidden="1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>
      <c r="B34" s="25"/>
      <c r="F34" s="28" t="s">
        <v>32</v>
      </c>
      <c r="I34" s="28" t="s">
        <v>31</v>
      </c>
      <c r="J34" s="28" t="s">
        <v>33</v>
      </c>
      <c r="L34" s="25"/>
    </row>
    <row r="35" spans="2:12" s="1" customFormat="1" ht="14.45" hidden="1" customHeight="1">
      <c r="B35" s="25"/>
      <c r="D35" s="51" t="s">
        <v>34</v>
      </c>
      <c r="E35" s="30" t="s">
        <v>35</v>
      </c>
      <c r="F35" s="92">
        <f>ROUND((SUM(BE142:BE351)),  2)</f>
        <v>0</v>
      </c>
      <c r="G35" s="93"/>
      <c r="H35" s="93"/>
      <c r="I35" s="94">
        <v>0.23</v>
      </c>
      <c r="J35" s="92">
        <f>ROUND(((SUM(BE142:BE351))*I35),  2)</f>
        <v>0</v>
      </c>
      <c r="L35" s="25"/>
    </row>
    <row r="36" spans="2:12" s="1" customFormat="1" ht="14.45" hidden="1" customHeight="1">
      <c r="B36" s="25"/>
      <c r="E36" s="30" t="s">
        <v>36</v>
      </c>
      <c r="F36" s="82">
        <f>ROUND((SUM(BF142:BF351)),  2)</f>
        <v>0</v>
      </c>
      <c r="I36" s="95">
        <v>0.23</v>
      </c>
      <c r="J36" s="82">
        <f>ROUND(((SUM(BF142:BF351))*I36),  2)</f>
        <v>0</v>
      </c>
      <c r="L36" s="25"/>
    </row>
    <row r="37" spans="2:12" s="1" customFormat="1" ht="14.45" hidden="1" customHeight="1">
      <c r="B37" s="25"/>
      <c r="E37" s="22" t="s">
        <v>37</v>
      </c>
      <c r="F37" s="82">
        <f>ROUND((SUM(BG142:BG351)),  2)</f>
        <v>0</v>
      </c>
      <c r="I37" s="95">
        <v>0.23</v>
      </c>
      <c r="J37" s="82">
        <f>0</f>
        <v>0</v>
      </c>
      <c r="L37" s="25"/>
    </row>
    <row r="38" spans="2:12" s="1" customFormat="1" ht="14.45" hidden="1" customHeight="1">
      <c r="B38" s="25"/>
      <c r="E38" s="22" t="s">
        <v>38</v>
      </c>
      <c r="F38" s="82">
        <f>ROUND((SUM(BH142:BH351)),  2)</f>
        <v>0</v>
      </c>
      <c r="I38" s="95">
        <v>0.23</v>
      </c>
      <c r="J38" s="82">
        <f>0</f>
        <v>0</v>
      </c>
      <c r="L38" s="25"/>
    </row>
    <row r="39" spans="2:12" s="1" customFormat="1" ht="14.45" hidden="1" customHeight="1">
      <c r="B39" s="25"/>
      <c r="E39" s="30" t="s">
        <v>39</v>
      </c>
      <c r="F39" s="92">
        <f>ROUND((SUM(BI142:BI351)),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>
      <c r="B40" s="25"/>
      <c r="L40" s="25"/>
    </row>
    <row r="41" spans="2:12" s="1" customFormat="1" ht="25.35" hidden="1" customHeight="1">
      <c r="B41" s="25"/>
      <c r="C41" s="96"/>
      <c r="D41" s="97" t="s">
        <v>40</v>
      </c>
      <c r="E41" s="53"/>
      <c r="F41" s="53"/>
      <c r="G41" s="98" t="s">
        <v>41</v>
      </c>
      <c r="H41" s="99" t="s">
        <v>42</v>
      </c>
      <c r="I41" s="53"/>
      <c r="J41" s="100">
        <f>SUM(J32:J39)</f>
        <v>0</v>
      </c>
      <c r="K41" s="101"/>
      <c r="L41" s="25"/>
    </row>
    <row r="42" spans="2:12" s="1" customFormat="1" ht="14.45" hidden="1" customHeight="1">
      <c r="B42" s="25"/>
      <c r="L42" s="25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137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12" ht="12" customHeight="1">
      <c r="B86" s="16"/>
      <c r="C86" s="22" t="s">
        <v>133</v>
      </c>
      <c r="L86" s="16"/>
    </row>
    <row r="87" spans="2:12" s="1" customFormat="1" ht="16.5" customHeight="1">
      <c r="B87" s="25"/>
      <c r="E87" s="219" t="s">
        <v>134</v>
      </c>
      <c r="F87" s="218"/>
      <c r="G87" s="218"/>
      <c r="H87" s="218"/>
      <c r="L87" s="25"/>
    </row>
    <row r="88" spans="2:12" s="1" customFormat="1" ht="12" customHeight="1">
      <c r="B88" s="25"/>
      <c r="C88" s="22" t="s">
        <v>135</v>
      </c>
      <c r="L88" s="25"/>
    </row>
    <row r="89" spans="2:12" s="1" customFormat="1" ht="16.5" customHeight="1">
      <c r="B89" s="25"/>
      <c r="E89" s="182" t="str">
        <f>E11</f>
        <v>01 - Architektúra</v>
      </c>
      <c r="F89" s="218"/>
      <c r="G89" s="218"/>
      <c r="H89" s="218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Rimavská Sobota</v>
      </c>
      <c r="I91" s="22" t="s">
        <v>19</v>
      </c>
      <c r="J91" s="48" t="str">
        <f>IF(J14="","",J14)</f>
        <v>14. 11. 2025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21</v>
      </c>
      <c r="F93" s="20" t="str">
        <f>E17</f>
        <v xml:space="preserve"> </v>
      </c>
      <c r="I93" s="22" t="s">
        <v>26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25</v>
      </c>
      <c r="F94" s="20" t="str">
        <f>IF(E20="","",E20)</f>
        <v xml:space="preserve"> </v>
      </c>
      <c r="I94" s="22" t="s">
        <v>28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4" t="s">
        <v>138</v>
      </c>
      <c r="D96" s="96"/>
      <c r="E96" s="96"/>
      <c r="F96" s="96"/>
      <c r="G96" s="96"/>
      <c r="H96" s="96"/>
      <c r="I96" s="96"/>
      <c r="J96" s="105" t="s">
        <v>139</v>
      </c>
      <c r="K96" s="96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6" t="s">
        <v>140</v>
      </c>
      <c r="J98" s="62">
        <f>J142</f>
        <v>0</v>
      </c>
      <c r="L98" s="25"/>
      <c r="AU98" s="13" t="s">
        <v>141</v>
      </c>
    </row>
    <row r="99" spans="2:47" s="8" customFormat="1" ht="24.95" customHeight="1">
      <c r="B99" s="107"/>
      <c r="D99" s="108" t="s">
        <v>142</v>
      </c>
      <c r="E99" s="109"/>
      <c r="F99" s="109"/>
      <c r="G99" s="109"/>
      <c r="H99" s="109"/>
      <c r="I99" s="109"/>
      <c r="J99" s="110">
        <f>J143</f>
        <v>0</v>
      </c>
      <c r="L99" s="107"/>
    </row>
    <row r="100" spans="2:47" s="9" customFormat="1" ht="19.899999999999999" customHeight="1">
      <c r="B100" s="111"/>
      <c r="D100" s="112" t="s">
        <v>143</v>
      </c>
      <c r="E100" s="113"/>
      <c r="F100" s="113"/>
      <c r="G100" s="113"/>
      <c r="H100" s="113"/>
      <c r="I100" s="113"/>
      <c r="J100" s="114">
        <f>J144</f>
        <v>0</v>
      </c>
      <c r="L100" s="111"/>
    </row>
    <row r="101" spans="2:47" s="9" customFormat="1" ht="19.899999999999999" customHeight="1">
      <c r="B101" s="111"/>
      <c r="D101" s="112" t="s">
        <v>144</v>
      </c>
      <c r="E101" s="113"/>
      <c r="F101" s="113"/>
      <c r="G101" s="113"/>
      <c r="H101" s="113"/>
      <c r="I101" s="113"/>
      <c r="J101" s="114">
        <f>J153</f>
        <v>0</v>
      </c>
      <c r="L101" s="111"/>
    </row>
    <row r="102" spans="2:47" s="9" customFormat="1" ht="19.899999999999999" customHeight="1">
      <c r="B102" s="111"/>
      <c r="D102" s="112" t="s">
        <v>145</v>
      </c>
      <c r="E102" s="113"/>
      <c r="F102" s="113"/>
      <c r="G102" s="113"/>
      <c r="H102" s="113"/>
      <c r="I102" s="113"/>
      <c r="J102" s="114">
        <f>J173</f>
        <v>0</v>
      </c>
      <c r="L102" s="111"/>
    </row>
    <row r="103" spans="2:47" s="9" customFormat="1" ht="19.899999999999999" customHeight="1">
      <c r="B103" s="111"/>
      <c r="D103" s="112" t="s">
        <v>146</v>
      </c>
      <c r="E103" s="113"/>
      <c r="F103" s="113"/>
      <c r="G103" s="113"/>
      <c r="H103" s="113"/>
      <c r="I103" s="113"/>
      <c r="J103" s="114">
        <f>J185</f>
        <v>0</v>
      </c>
      <c r="L103" s="111"/>
    </row>
    <row r="104" spans="2:47" s="9" customFormat="1" ht="19.899999999999999" customHeight="1">
      <c r="B104" s="111"/>
      <c r="D104" s="112" t="s">
        <v>147</v>
      </c>
      <c r="E104" s="113"/>
      <c r="F104" s="113"/>
      <c r="G104" s="113"/>
      <c r="H104" s="113"/>
      <c r="I104" s="113"/>
      <c r="J104" s="114">
        <f>J188</f>
        <v>0</v>
      </c>
      <c r="L104" s="111"/>
    </row>
    <row r="105" spans="2:47" s="8" customFormat="1" ht="24.95" customHeight="1">
      <c r="B105" s="107"/>
      <c r="D105" s="108" t="s">
        <v>148</v>
      </c>
      <c r="E105" s="109"/>
      <c r="F105" s="109"/>
      <c r="G105" s="109"/>
      <c r="H105" s="109"/>
      <c r="I105" s="109"/>
      <c r="J105" s="110">
        <f>J190</f>
        <v>0</v>
      </c>
      <c r="L105" s="107"/>
    </row>
    <row r="106" spans="2:47" s="9" customFormat="1" ht="19.899999999999999" customHeight="1">
      <c r="B106" s="111"/>
      <c r="D106" s="112" t="s">
        <v>149</v>
      </c>
      <c r="E106" s="113"/>
      <c r="F106" s="113"/>
      <c r="G106" s="113"/>
      <c r="H106" s="113"/>
      <c r="I106" s="113"/>
      <c r="J106" s="114">
        <f>J191</f>
        <v>0</v>
      </c>
      <c r="L106" s="111"/>
    </row>
    <row r="107" spans="2:47" s="9" customFormat="1" ht="19.899999999999999" customHeight="1">
      <c r="B107" s="111"/>
      <c r="D107" s="112" t="s">
        <v>150</v>
      </c>
      <c r="E107" s="113"/>
      <c r="F107" s="113"/>
      <c r="G107" s="113"/>
      <c r="H107" s="113"/>
      <c r="I107" s="113"/>
      <c r="J107" s="114">
        <f>J197</f>
        <v>0</v>
      </c>
      <c r="L107" s="111"/>
    </row>
    <row r="108" spans="2:47" s="9" customFormat="1" ht="19.899999999999999" customHeight="1">
      <c r="B108" s="111"/>
      <c r="D108" s="112" t="s">
        <v>151</v>
      </c>
      <c r="E108" s="113"/>
      <c r="F108" s="113"/>
      <c r="G108" s="113"/>
      <c r="H108" s="113"/>
      <c r="I108" s="113"/>
      <c r="J108" s="114">
        <f>J226</f>
        <v>0</v>
      </c>
      <c r="L108" s="111"/>
    </row>
    <row r="109" spans="2:47" s="9" customFormat="1" ht="19.899999999999999" customHeight="1">
      <c r="B109" s="111"/>
      <c r="D109" s="112" t="s">
        <v>152</v>
      </c>
      <c r="E109" s="113"/>
      <c r="F109" s="113"/>
      <c r="G109" s="113"/>
      <c r="H109" s="113"/>
      <c r="I109" s="113"/>
      <c r="J109" s="114">
        <f>J245</f>
        <v>0</v>
      </c>
      <c r="L109" s="111"/>
    </row>
    <row r="110" spans="2:47" s="9" customFormat="1" ht="19.899999999999999" customHeight="1">
      <c r="B110" s="111"/>
      <c r="D110" s="112" t="s">
        <v>153</v>
      </c>
      <c r="E110" s="113"/>
      <c r="F110" s="113"/>
      <c r="G110" s="113"/>
      <c r="H110" s="113"/>
      <c r="I110" s="113"/>
      <c r="J110" s="114">
        <f>J250</f>
        <v>0</v>
      </c>
      <c r="L110" s="111"/>
    </row>
    <row r="111" spans="2:47" s="9" customFormat="1" ht="19.899999999999999" customHeight="1">
      <c r="B111" s="111"/>
      <c r="D111" s="112" t="s">
        <v>154</v>
      </c>
      <c r="E111" s="113"/>
      <c r="F111" s="113"/>
      <c r="G111" s="113"/>
      <c r="H111" s="113"/>
      <c r="I111" s="113"/>
      <c r="J111" s="114">
        <f>J264</f>
        <v>0</v>
      </c>
      <c r="L111" s="111"/>
    </row>
    <row r="112" spans="2:47" s="9" customFormat="1" ht="19.899999999999999" customHeight="1">
      <c r="B112" s="111"/>
      <c r="D112" s="112" t="s">
        <v>155</v>
      </c>
      <c r="E112" s="113"/>
      <c r="F112" s="113"/>
      <c r="G112" s="113"/>
      <c r="H112" s="113"/>
      <c r="I112" s="113"/>
      <c r="J112" s="114">
        <f>J271</f>
        <v>0</v>
      </c>
      <c r="L112" s="111"/>
    </row>
    <row r="113" spans="2:12" s="9" customFormat="1" ht="19.899999999999999" customHeight="1">
      <c r="B113" s="111"/>
      <c r="D113" s="112" t="s">
        <v>156</v>
      </c>
      <c r="E113" s="113"/>
      <c r="F113" s="113"/>
      <c r="G113" s="113"/>
      <c r="H113" s="113"/>
      <c r="I113" s="113"/>
      <c r="J113" s="114">
        <f>J278</f>
        <v>0</v>
      </c>
      <c r="L113" s="111"/>
    </row>
    <row r="114" spans="2:12" s="9" customFormat="1" ht="19.899999999999999" customHeight="1">
      <c r="B114" s="111"/>
      <c r="D114" s="112" t="s">
        <v>157</v>
      </c>
      <c r="E114" s="113"/>
      <c r="F114" s="113"/>
      <c r="G114" s="113"/>
      <c r="H114" s="113"/>
      <c r="I114" s="113"/>
      <c r="J114" s="114">
        <f>J316</f>
        <v>0</v>
      </c>
      <c r="L114" s="111"/>
    </row>
    <row r="115" spans="2:12" s="9" customFormat="1" ht="19.899999999999999" customHeight="1">
      <c r="B115" s="111"/>
      <c r="D115" s="112" t="s">
        <v>158</v>
      </c>
      <c r="E115" s="113"/>
      <c r="F115" s="113"/>
      <c r="G115" s="113"/>
      <c r="H115" s="113"/>
      <c r="I115" s="113"/>
      <c r="J115" s="114">
        <f>J320</f>
        <v>0</v>
      </c>
      <c r="L115" s="111"/>
    </row>
    <row r="116" spans="2:12" s="9" customFormat="1" ht="19.899999999999999" customHeight="1">
      <c r="B116" s="111"/>
      <c r="D116" s="112" t="s">
        <v>159</v>
      </c>
      <c r="E116" s="113"/>
      <c r="F116" s="113"/>
      <c r="G116" s="113"/>
      <c r="H116" s="113"/>
      <c r="I116" s="113"/>
      <c r="J116" s="114">
        <f>J329</f>
        <v>0</v>
      </c>
      <c r="L116" s="111"/>
    </row>
    <row r="117" spans="2:12" s="9" customFormat="1" ht="19.899999999999999" customHeight="1">
      <c r="B117" s="111"/>
      <c r="D117" s="112" t="s">
        <v>160</v>
      </c>
      <c r="E117" s="113"/>
      <c r="F117" s="113"/>
      <c r="G117" s="113"/>
      <c r="H117" s="113"/>
      <c r="I117" s="113"/>
      <c r="J117" s="114">
        <f>J332</f>
        <v>0</v>
      </c>
      <c r="L117" s="111"/>
    </row>
    <row r="118" spans="2:12" s="9" customFormat="1" ht="19.899999999999999" customHeight="1">
      <c r="B118" s="111"/>
      <c r="D118" s="112" t="s">
        <v>161</v>
      </c>
      <c r="E118" s="113"/>
      <c r="F118" s="113"/>
      <c r="G118" s="113"/>
      <c r="H118" s="113"/>
      <c r="I118" s="113"/>
      <c r="J118" s="114">
        <f>J336</f>
        <v>0</v>
      </c>
      <c r="L118" s="111"/>
    </row>
    <row r="119" spans="2:12" s="8" customFormat="1" ht="24.95" customHeight="1">
      <c r="B119" s="107"/>
      <c r="D119" s="108" t="s">
        <v>162</v>
      </c>
      <c r="E119" s="109"/>
      <c r="F119" s="109"/>
      <c r="G119" s="109"/>
      <c r="H119" s="109"/>
      <c r="I119" s="109"/>
      <c r="J119" s="110">
        <f>J339</f>
        <v>0</v>
      </c>
      <c r="L119" s="107"/>
    </row>
    <row r="120" spans="2:12" s="9" customFormat="1" ht="19.899999999999999" customHeight="1">
      <c r="B120" s="111"/>
      <c r="D120" s="112" t="s">
        <v>163</v>
      </c>
      <c r="E120" s="113"/>
      <c r="F120" s="113"/>
      <c r="G120" s="113"/>
      <c r="H120" s="113"/>
      <c r="I120" s="113"/>
      <c r="J120" s="114">
        <f>J340</f>
        <v>0</v>
      </c>
      <c r="L120" s="111"/>
    </row>
    <row r="121" spans="2:12" s="1" customFormat="1" ht="21.75" customHeight="1">
      <c r="B121" s="25"/>
      <c r="L121" s="25"/>
    </row>
    <row r="122" spans="2:12" s="1" customFormat="1" ht="6.95" customHeight="1"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25"/>
    </row>
    <row r="126" spans="2:12" s="1" customFormat="1" ht="6.95" customHeight="1">
      <c r="B126" s="42"/>
      <c r="C126" s="43"/>
      <c r="D126" s="43"/>
      <c r="E126" s="43"/>
      <c r="F126" s="43"/>
      <c r="G126" s="43"/>
      <c r="H126" s="43"/>
      <c r="I126" s="43"/>
      <c r="J126" s="43"/>
      <c r="K126" s="43"/>
      <c r="L126" s="25"/>
    </row>
    <row r="127" spans="2:12" s="1" customFormat="1" ht="24.95" customHeight="1">
      <c r="B127" s="25"/>
      <c r="C127" s="17" t="s">
        <v>164</v>
      </c>
      <c r="L127" s="25"/>
    </row>
    <row r="128" spans="2:12" s="1" customFormat="1" ht="6.95" customHeight="1">
      <c r="B128" s="25"/>
      <c r="L128" s="25"/>
    </row>
    <row r="129" spans="2:63" s="1" customFormat="1" ht="12" customHeight="1">
      <c r="B129" s="25"/>
      <c r="C129" s="22" t="s">
        <v>13</v>
      </c>
      <c r="L129" s="25"/>
    </row>
    <row r="130" spans="2:63" s="1" customFormat="1" ht="26.25" customHeight="1">
      <c r="B130" s="25"/>
      <c r="E130" s="219" t="str">
        <f>E7</f>
        <v>SOŠ Hnúšťa, vybudovanie tréningového centra v Rimavskej Sobote-úprava3</v>
      </c>
      <c r="F130" s="220"/>
      <c r="G130" s="220"/>
      <c r="H130" s="220"/>
      <c r="L130" s="25"/>
    </row>
    <row r="131" spans="2:63" ht="12" customHeight="1">
      <c r="B131" s="16"/>
      <c r="C131" s="22" t="s">
        <v>133</v>
      </c>
      <c r="L131" s="16"/>
    </row>
    <row r="132" spans="2:63" s="1" customFormat="1" ht="16.5" customHeight="1">
      <c r="B132" s="25"/>
      <c r="E132" s="219" t="s">
        <v>134</v>
      </c>
      <c r="F132" s="218"/>
      <c r="G132" s="218"/>
      <c r="H132" s="218"/>
      <c r="L132" s="25"/>
    </row>
    <row r="133" spans="2:63" s="1" customFormat="1" ht="12" customHeight="1">
      <c r="B133" s="25"/>
      <c r="C133" s="22" t="s">
        <v>135</v>
      </c>
      <c r="L133" s="25"/>
    </row>
    <row r="134" spans="2:63" s="1" customFormat="1" ht="16.5" customHeight="1">
      <c r="B134" s="25"/>
      <c r="E134" s="182" t="str">
        <f>E11</f>
        <v>01 - Architektúra</v>
      </c>
      <c r="F134" s="218"/>
      <c r="G134" s="218"/>
      <c r="H134" s="218"/>
      <c r="L134" s="25"/>
    </row>
    <row r="135" spans="2:63" s="1" customFormat="1" ht="6.95" customHeight="1">
      <c r="B135" s="25"/>
      <c r="L135" s="25"/>
    </row>
    <row r="136" spans="2:63" s="1" customFormat="1" ht="12" customHeight="1">
      <c r="B136" s="25"/>
      <c r="C136" s="22" t="s">
        <v>17</v>
      </c>
      <c r="F136" s="20" t="str">
        <f>F14</f>
        <v>Rimavská Sobota</v>
      </c>
      <c r="I136" s="22" t="s">
        <v>19</v>
      </c>
      <c r="J136" s="48" t="str">
        <f>IF(J14="","",J14)</f>
        <v>14. 11. 2025</v>
      </c>
      <c r="L136" s="25"/>
    </row>
    <row r="137" spans="2:63" s="1" customFormat="1" ht="6.95" customHeight="1">
      <c r="B137" s="25"/>
      <c r="L137" s="25"/>
    </row>
    <row r="138" spans="2:63" s="1" customFormat="1" ht="15.2" customHeight="1">
      <c r="B138" s="25"/>
      <c r="C138" s="22" t="s">
        <v>21</v>
      </c>
      <c r="F138" s="20" t="str">
        <f>E17</f>
        <v xml:space="preserve"> </v>
      </c>
      <c r="I138" s="22" t="s">
        <v>26</v>
      </c>
      <c r="J138" s="23" t="str">
        <f>E23</f>
        <v xml:space="preserve"> </v>
      </c>
      <c r="L138" s="25"/>
    </row>
    <row r="139" spans="2:63" s="1" customFormat="1" ht="15.2" customHeight="1">
      <c r="B139" s="25"/>
      <c r="C139" s="22" t="s">
        <v>25</v>
      </c>
      <c r="F139" s="20" t="str">
        <f>IF(E20="","",E20)</f>
        <v xml:space="preserve"> </v>
      </c>
      <c r="I139" s="22" t="s">
        <v>28</v>
      </c>
      <c r="J139" s="23" t="str">
        <f>E26</f>
        <v xml:space="preserve"> </v>
      </c>
      <c r="L139" s="25"/>
    </row>
    <row r="140" spans="2:63" s="1" customFormat="1" ht="10.35" customHeight="1">
      <c r="B140" s="25"/>
      <c r="L140" s="25"/>
    </row>
    <row r="141" spans="2:63" s="10" customFormat="1" ht="29.25" customHeight="1">
      <c r="B141" s="115"/>
      <c r="C141" s="116" t="s">
        <v>165</v>
      </c>
      <c r="D141" s="117" t="s">
        <v>55</v>
      </c>
      <c r="E141" s="117" t="s">
        <v>51</v>
      </c>
      <c r="F141" s="117" t="s">
        <v>52</v>
      </c>
      <c r="G141" s="117" t="s">
        <v>166</v>
      </c>
      <c r="H141" s="117" t="s">
        <v>167</v>
      </c>
      <c r="I141" s="117" t="s">
        <v>168</v>
      </c>
      <c r="J141" s="118" t="s">
        <v>139</v>
      </c>
      <c r="K141" s="119" t="s">
        <v>169</v>
      </c>
      <c r="L141" s="115"/>
      <c r="M141" s="55" t="s">
        <v>1</v>
      </c>
      <c r="N141" s="56" t="s">
        <v>34</v>
      </c>
      <c r="O141" s="56" t="s">
        <v>170</v>
      </c>
      <c r="P141" s="56" t="s">
        <v>171</v>
      </c>
      <c r="Q141" s="56" t="s">
        <v>172</v>
      </c>
      <c r="R141" s="56" t="s">
        <v>173</v>
      </c>
      <c r="S141" s="56" t="s">
        <v>174</v>
      </c>
      <c r="T141" s="57" t="s">
        <v>175</v>
      </c>
    </row>
    <row r="142" spans="2:63" s="1" customFormat="1" ht="22.9" customHeight="1">
      <c r="B142" s="25"/>
      <c r="C142" s="60" t="s">
        <v>140</v>
      </c>
      <c r="J142" s="120">
        <f>BK142</f>
        <v>0</v>
      </c>
      <c r="L142" s="25"/>
      <c r="M142" s="58"/>
      <c r="N142" s="49"/>
      <c r="O142" s="49"/>
      <c r="P142" s="121">
        <f>P143+P190+P339</f>
        <v>161662.841733376</v>
      </c>
      <c r="Q142" s="49"/>
      <c r="R142" s="121">
        <f>R143+R190+R339</f>
        <v>4118.8062628118696</v>
      </c>
      <c r="S142" s="49"/>
      <c r="T142" s="122">
        <f>T143+T190+T339</f>
        <v>0</v>
      </c>
      <c r="AT142" s="13" t="s">
        <v>69</v>
      </c>
      <c r="AU142" s="13" t="s">
        <v>141</v>
      </c>
      <c r="BK142" s="123">
        <f>BK143+BK190+BK339</f>
        <v>0</v>
      </c>
    </row>
    <row r="143" spans="2:63" s="11" customFormat="1" ht="25.9" customHeight="1">
      <c r="B143" s="124"/>
      <c r="D143" s="125" t="s">
        <v>69</v>
      </c>
      <c r="E143" s="126" t="s">
        <v>176</v>
      </c>
      <c r="F143" s="126" t="s">
        <v>177</v>
      </c>
      <c r="J143" s="127">
        <f>BK143</f>
        <v>0</v>
      </c>
      <c r="L143" s="124"/>
      <c r="M143" s="128"/>
      <c r="P143" s="129">
        <f>P144+P153+P173+P185+P188</f>
        <v>18133.233328410002</v>
      </c>
      <c r="R143" s="129">
        <f>R144+R153+R173+R185+R188</f>
        <v>3554.2621972871698</v>
      </c>
      <c r="T143" s="130">
        <f>T144+T153+T173+T185+T188</f>
        <v>0</v>
      </c>
      <c r="AR143" s="125" t="s">
        <v>77</v>
      </c>
      <c r="AT143" s="131" t="s">
        <v>69</v>
      </c>
      <c r="AU143" s="131" t="s">
        <v>70</v>
      </c>
      <c r="AY143" s="125" t="s">
        <v>178</v>
      </c>
      <c r="BK143" s="132">
        <f>BK144+BK153+BK173+BK185+BK188</f>
        <v>0</v>
      </c>
    </row>
    <row r="144" spans="2:63" s="11" customFormat="1" ht="22.9" customHeight="1">
      <c r="B144" s="124"/>
      <c r="D144" s="125" t="s">
        <v>69</v>
      </c>
      <c r="E144" s="133" t="s">
        <v>77</v>
      </c>
      <c r="F144" s="133" t="s">
        <v>179</v>
      </c>
      <c r="J144" s="134">
        <f>BK144</f>
        <v>0</v>
      </c>
      <c r="L144" s="124"/>
      <c r="M144" s="128"/>
      <c r="P144" s="129">
        <f>SUM(P145:P152)</f>
        <v>702.04873899999996</v>
      </c>
      <c r="R144" s="129">
        <f>SUM(R145:R152)</f>
        <v>0</v>
      </c>
      <c r="T144" s="130">
        <f>SUM(T145:T152)</f>
        <v>0</v>
      </c>
      <c r="AR144" s="125" t="s">
        <v>77</v>
      </c>
      <c r="AT144" s="131" t="s">
        <v>69</v>
      </c>
      <c r="AU144" s="131" t="s">
        <v>77</v>
      </c>
      <c r="AY144" s="125" t="s">
        <v>178</v>
      </c>
      <c r="BK144" s="132">
        <f>SUM(BK145:BK152)</f>
        <v>0</v>
      </c>
    </row>
    <row r="145" spans="2:65" s="1" customFormat="1" ht="24.2" customHeight="1">
      <c r="B145" s="135"/>
      <c r="C145" s="136" t="s">
        <v>77</v>
      </c>
      <c r="D145" s="136" t="s">
        <v>180</v>
      </c>
      <c r="E145" s="137" t="s">
        <v>181</v>
      </c>
      <c r="F145" s="138" t="s">
        <v>182</v>
      </c>
      <c r="G145" s="139" t="s">
        <v>183</v>
      </c>
      <c r="H145" s="140">
        <v>612.99300000000005</v>
      </c>
      <c r="I145" s="141"/>
      <c r="J145" s="141">
        <f t="shared" ref="J145:J152" si="0">ROUND(I145*H145,2)</f>
        <v>0</v>
      </c>
      <c r="K145" s="142"/>
      <c r="L145" s="25"/>
      <c r="M145" s="143" t="s">
        <v>1</v>
      </c>
      <c r="N145" s="144" t="s">
        <v>36</v>
      </c>
      <c r="O145" s="145">
        <v>0.24299999999999999</v>
      </c>
      <c r="P145" s="145">
        <f t="shared" ref="P145:P152" si="1">O145*H145</f>
        <v>148.95729900000001</v>
      </c>
      <c r="Q145" s="145">
        <v>0</v>
      </c>
      <c r="R145" s="145">
        <f t="shared" ref="R145:R152" si="2">Q145*H145</f>
        <v>0</v>
      </c>
      <c r="S145" s="145">
        <v>0</v>
      </c>
      <c r="T145" s="146">
        <f t="shared" ref="T145:T152" si="3">S145*H145</f>
        <v>0</v>
      </c>
      <c r="AR145" s="147" t="s">
        <v>184</v>
      </c>
      <c r="AT145" s="147" t="s">
        <v>180</v>
      </c>
      <c r="AU145" s="147" t="s">
        <v>83</v>
      </c>
      <c r="AY145" s="13" t="s">
        <v>178</v>
      </c>
      <c r="BE145" s="148">
        <f t="shared" ref="BE145:BE152" si="4">IF(N145="základná",J145,0)</f>
        <v>0</v>
      </c>
      <c r="BF145" s="148">
        <f t="shared" ref="BF145:BF152" si="5">IF(N145="znížená",J145,0)</f>
        <v>0</v>
      </c>
      <c r="BG145" s="148">
        <f t="shared" ref="BG145:BG152" si="6">IF(N145="zákl. prenesená",J145,0)</f>
        <v>0</v>
      </c>
      <c r="BH145" s="148">
        <f t="shared" ref="BH145:BH152" si="7">IF(N145="zníž. prenesená",J145,0)</f>
        <v>0</v>
      </c>
      <c r="BI145" s="148">
        <f t="shared" ref="BI145:BI152" si="8">IF(N145="nulová",J145,0)</f>
        <v>0</v>
      </c>
      <c r="BJ145" s="13" t="s">
        <v>83</v>
      </c>
      <c r="BK145" s="148">
        <f t="shared" ref="BK145:BK152" si="9">ROUND(I145*H145,2)</f>
        <v>0</v>
      </c>
      <c r="BL145" s="13" t="s">
        <v>184</v>
      </c>
      <c r="BM145" s="147" t="s">
        <v>185</v>
      </c>
    </row>
    <row r="146" spans="2:65" s="1" customFormat="1" ht="24.2" customHeight="1">
      <c r="B146" s="135"/>
      <c r="C146" s="136" t="s">
        <v>83</v>
      </c>
      <c r="D146" s="136" t="s">
        <v>180</v>
      </c>
      <c r="E146" s="137" t="s">
        <v>186</v>
      </c>
      <c r="F146" s="138" t="s">
        <v>187</v>
      </c>
      <c r="G146" s="139" t="s">
        <v>183</v>
      </c>
      <c r="H146" s="140">
        <v>1.962</v>
      </c>
      <c r="I146" s="141"/>
      <c r="J146" s="141">
        <f t="shared" si="0"/>
        <v>0</v>
      </c>
      <c r="K146" s="142"/>
      <c r="L146" s="25"/>
      <c r="M146" s="143" t="s">
        <v>1</v>
      </c>
      <c r="N146" s="144" t="s">
        <v>36</v>
      </c>
      <c r="O146" s="145">
        <v>0.24299999999999999</v>
      </c>
      <c r="P146" s="145">
        <f t="shared" si="1"/>
        <v>0.47676599999999997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184</v>
      </c>
      <c r="AT146" s="147" t="s">
        <v>180</v>
      </c>
      <c r="AU146" s="147" t="s">
        <v>83</v>
      </c>
      <c r="AY146" s="13" t="s">
        <v>178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83</v>
      </c>
      <c r="BK146" s="148">
        <f t="shared" si="9"/>
        <v>0</v>
      </c>
      <c r="BL146" s="13" t="s">
        <v>184</v>
      </c>
      <c r="BM146" s="147" t="s">
        <v>188</v>
      </c>
    </row>
    <row r="147" spans="2:65" s="1" customFormat="1" ht="24.2" customHeight="1">
      <c r="B147" s="135"/>
      <c r="C147" s="136" t="s">
        <v>189</v>
      </c>
      <c r="D147" s="136" t="s">
        <v>180</v>
      </c>
      <c r="E147" s="137" t="s">
        <v>190</v>
      </c>
      <c r="F147" s="138" t="s">
        <v>191</v>
      </c>
      <c r="G147" s="139" t="s">
        <v>183</v>
      </c>
      <c r="H147" s="140">
        <v>184.48699999999999</v>
      </c>
      <c r="I147" s="141"/>
      <c r="J147" s="141">
        <f t="shared" si="0"/>
        <v>0</v>
      </c>
      <c r="K147" s="142"/>
      <c r="L147" s="25"/>
      <c r="M147" s="143" t="s">
        <v>1</v>
      </c>
      <c r="N147" s="144" t="s">
        <v>36</v>
      </c>
      <c r="O147" s="145">
        <v>5.6000000000000001E-2</v>
      </c>
      <c r="P147" s="145">
        <f t="shared" si="1"/>
        <v>10.331272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184</v>
      </c>
      <c r="AT147" s="147" t="s">
        <v>180</v>
      </c>
      <c r="AU147" s="147" t="s">
        <v>83</v>
      </c>
      <c r="AY147" s="13" t="s">
        <v>178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83</v>
      </c>
      <c r="BK147" s="148">
        <f t="shared" si="9"/>
        <v>0</v>
      </c>
      <c r="BL147" s="13" t="s">
        <v>184</v>
      </c>
      <c r="BM147" s="147" t="s">
        <v>192</v>
      </c>
    </row>
    <row r="148" spans="2:65" s="1" customFormat="1" ht="16.5" customHeight="1">
      <c r="B148" s="135"/>
      <c r="C148" s="136" t="s">
        <v>184</v>
      </c>
      <c r="D148" s="136" t="s">
        <v>180</v>
      </c>
      <c r="E148" s="137" t="s">
        <v>193</v>
      </c>
      <c r="F148" s="138" t="s">
        <v>194</v>
      </c>
      <c r="G148" s="139" t="s">
        <v>183</v>
      </c>
      <c r="H148" s="140">
        <v>121.61</v>
      </c>
      <c r="I148" s="141"/>
      <c r="J148" s="141">
        <f t="shared" si="0"/>
        <v>0</v>
      </c>
      <c r="K148" s="142"/>
      <c r="L148" s="25"/>
      <c r="M148" s="143" t="s">
        <v>1</v>
      </c>
      <c r="N148" s="144" t="s">
        <v>36</v>
      </c>
      <c r="O148" s="145">
        <v>1.5089999999999999</v>
      </c>
      <c r="P148" s="145">
        <f t="shared" si="1"/>
        <v>183.50949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184</v>
      </c>
      <c r="AT148" s="147" t="s">
        <v>180</v>
      </c>
      <c r="AU148" s="147" t="s">
        <v>83</v>
      </c>
      <c r="AY148" s="13" t="s">
        <v>178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83</v>
      </c>
      <c r="BK148" s="148">
        <f t="shared" si="9"/>
        <v>0</v>
      </c>
      <c r="BL148" s="13" t="s">
        <v>184</v>
      </c>
      <c r="BM148" s="147" t="s">
        <v>195</v>
      </c>
    </row>
    <row r="149" spans="2:65" s="1" customFormat="1" ht="37.9" customHeight="1">
      <c r="B149" s="135"/>
      <c r="C149" s="136" t="s">
        <v>196</v>
      </c>
      <c r="D149" s="136" t="s">
        <v>180</v>
      </c>
      <c r="E149" s="137" t="s">
        <v>197</v>
      </c>
      <c r="F149" s="138" t="s">
        <v>198</v>
      </c>
      <c r="G149" s="139" t="s">
        <v>183</v>
      </c>
      <c r="H149" s="140">
        <v>36.482999999999997</v>
      </c>
      <c r="I149" s="141"/>
      <c r="J149" s="141">
        <f t="shared" si="0"/>
        <v>0</v>
      </c>
      <c r="K149" s="142"/>
      <c r="L149" s="25"/>
      <c r="M149" s="143" t="s">
        <v>1</v>
      </c>
      <c r="N149" s="144" t="s">
        <v>36</v>
      </c>
      <c r="O149" s="145">
        <v>0.08</v>
      </c>
      <c r="P149" s="145">
        <f t="shared" si="1"/>
        <v>2.9186399999999999</v>
      </c>
      <c r="Q149" s="145">
        <v>0</v>
      </c>
      <c r="R149" s="145">
        <f t="shared" si="2"/>
        <v>0</v>
      </c>
      <c r="S149" s="145">
        <v>0</v>
      </c>
      <c r="T149" s="146">
        <f t="shared" si="3"/>
        <v>0</v>
      </c>
      <c r="AR149" s="147" t="s">
        <v>184</v>
      </c>
      <c r="AT149" s="147" t="s">
        <v>180</v>
      </c>
      <c r="AU149" s="147" t="s">
        <v>83</v>
      </c>
      <c r="AY149" s="13" t="s">
        <v>178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3" t="s">
        <v>83</v>
      </c>
      <c r="BK149" s="148">
        <f t="shared" si="9"/>
        <v>0</v>
      </c>
      <c r="BL149" s="13" t="s">
        <v>184</v>
      </c>
      <c r="BM149" s="147" t="s">
        <v>199</v>
      </c>
    </row>
    <row r="150" spans="2:65" s="1" customFormat="1" ht="21.75" customHeight="1">
      <c r="B150" s="135"/>
      <c r="C150" s="136" t="s">
        <v>200</v>
      </c>
      <c r="D150" s="136" t="s">
        <v>180</v>
      </c>
      <c r="E150" s="137" t="s">
        <v>201</v>
      </c>
      <c r="F150" s="138" t="s">
        <v>202</v>
      </c>
      <c r="G150" s="139" t="s">
        <v>183</v>
      </c>
      <c r="H150" s="140">
        <v>95.878</v>
      </c>
      <c r="I150" s="141"/>
      <c r="J150" s="141">
        <f t="shared" si="0"/>
        <v>0</v>
      </c>
      <c r="K150" s="142"/>
      <c r="L150" s="25"/>
      <c r="M150" s="143" t="s">
        <v>1</v>
      </c>
      <c r="N150" s="144" t="s">
        <v>36</v>
      </c>
      <c r="O150" s="145">
        <v>2.9609999999999999</v>
      </c>
      <c r="P150" s="145">
        <f t="shared" si="1"/>
        <v>283.89475799999997</v>
      </c>
      <c r="Q150" s="145">
        <v>0</v>
      </c>
      <c r="R150" s="145">
        <f t="shared" si="2"/>
        <v>0</v>
      </c>
      <c r="S150" s="145">
        <v>0</v>
      </c>
      <c r="T150" s="146">
        <f t="shared" si="3"/>
        <v>0</v>
      </c>
      <c r="AR150" s="147" t="s">
        <v>184</v>
      </c>
      <c r="AT150" s="147" t="s">
        <v>180</v>
      </c>
      <c r="AU150" s="147" t="s">
        <v>83</v>
      </c>
      <c r="AY150" s="13" t="s">
        <v>178</v>
      </c>
      <c r="BE150" s="148">
        <f t="shared" si="4"/>
        <v>0</v>
      </c>
      <c r="BF150" s="148">
        <f t="shared" si="5"/>
        <v>0</v>
      </c>
      <c r="BG150" s="148">
        <f t="shared" si="6"/>
        <v>0</v>
      </c>
      <c r="BH150" s="148">
        <f t="shared" si="7"/>
        <v>0</v>
      </c>
      <c r="BI150" s="148">
        <f t="shared" si="8"/>
        <v>0</v>
      </c>
      <c r="BJ150" s="13" t="s">
        <v>83</v>
      </c>
      <c r="BK150" s="148">
        <f t="shared" si="9"/>
        <v>0</v>
      </c>
      <c r="BL150" s="13" t="s">
        <v>184</v>
      </c>
      <c r="BM150" s="147" t="s">
        <v>203</v>
      </c>
    </row>
    <row r="151" spans="2:65" s="1" customFormat="1" ht="16.5" customHeight="1">
      <c r="B151" s="135"/>
      <c r="C151" s="136" t="s">
        <v>204</v>
      </c>
      <c r="D151" s="136" t="s">
        <v>180</v>
      </c>
      <c r="E151" s="137" t="s">
        <v>205</v>
      </c>
      <c r="F151" s="138" t="s">
        <v>206</v>
      </c>
      <c r="G151" s="139" t="s">
        <v>183</v>
      </c>
      <c r="H151" s="140">
        <v>28.763000000000002</v>
      </c>
      <c r="I151" s="141"/>
      <c r="J151" s="141">
        <f t="shared" si="0"/>
        <v>0</v>
      </c>
      <c r="K151" s="142"/>
      <c r="L151" s="25"/>
      <c r="M151" s="143" t="s">
        <v>1</v>
      </c>
      <c r="N151" s="144" t="s">
        <v>36</v>
      </c>
      <c r="O151" s="145">
        <v>0.44700000000000001</v>
      </c>
      <c r="P151" s="145">
        <f t="shared" si="1"/>
        <v>12.857061000000002</v>
      </c>
      <c r="Q151" s="145">
        <v>0</v>
      </c>
      <c r="R151" s="145">
        <f t="shared" si="2"/>
        <v>0</v>
      </c>
      <c r="S151" s="145">
        <v>0</v>
      </c>
      <c r="T151" s="146">
        <f t="shared" si="3"/>
        <v>0</v>
      </c>
      <c r="AR151" s="147" t="s">
        <v>184</v>
      </c>
      <c r="AT151" s="147" t="s">
        <v>180</v>
      </c>
      <c r="AU151" s="147" t="s">
        <v>83</v>
      </c>
      <c r="AY151" s="13" t="s">
        <v>178</v>
      </c>
      <c r="BE151" s="148">
        <f t="shared" si="4"/>
        <v>0</v>
      </c>
      <c r="BF151" s="148">
        <f t="shared" si="5"/>
        <v>0</v>
      </c>
      <c r="BG151" s="148">
        <f t="shared" si="6"/>
        <v>0</v>
      </c>
      <c r="BH151" s="148">
        <f t="shared" si="7"/>
        <v>0</v>
      </c>
      <c r="BI151" s="148">
        <f t="shared" si="8"/>
        <v>0</v>
      </c>
      <c r="BJ151" s="13" t="s">
        <v>83</v>
      </c>
      <c r="BK151" s="148">
        <f t="shared" si="9"/>
        <v>0</v>
      </c>
      <c r="BL151" s="13" t="s">
        <v>184</v>
      </c>
      <c r="BM151" s="147" t="s">
        <v>207</v>
      </c>
    </row>
    <row r="152" spans="2:65" s="1" customFormat="1" ht="33" customHeight="1">
      <c r="B152" s="135"/>
      <c r="C152" s="136" t="s">
        <v>208</v>
      </c>
      <c r="D152" s="136" t="s">
        <v>180</v>
      </c>
      <c r="E152" s="137" t="s">
        <v>209</v>
      </c>
      <c r="F152" s="138" t="s">
        <v>210</v>
      </c>
      <c r="G152" s="139" t="s">
        <v>183</v>
      </c>
      <c r="H152" s="140">
        <v>832.44299999999998</v>
      </c>
      <c r="I152" s="141"/>
      <c r="J152" s="141">
        <f t="shared" si="0"/>
        <v>0</v>
      </c>
      <c r="K152" s="142"/>
      <c r="L152" s="25"/>
      <c r="M152" s="143" t="s">
        <v>1</v>
      </c>
      <c r="N152" s="144" t="s">
        <v>36</v>
      </c>
      <c r="O152" s="145">
        <v>7.0999999999999994E-2</v>
      </c>
      <c r="P152" s="145">
        <f t="shared" si="1"/>
        <v>59.103452999999995</v>
      </c>
      <c r="Q152" s="145">
        <v>0</v>
      </c>
      <c r="R152" s="145">
        <f t="shared" si="2"/>
        <v>0</v>
      </c>
      <c r="S152" s="145">
        <v>0</v>
      </c>
      <c r="T152" s="146">
        <f t="shared" si="3"/>
        <v>0</v>
      </c>
      <c r="AR152" s="147" t="s">
        <v>184</v>
      </c>
      <c r="AT152" s="147" t="s">
        <v>180</v>
      </c>
      <c r="AU152" s="147" t="s">
        <v>83</v>
      </c>
      <c r="AY152" s="13" t="s">
        <v>178</v>
      </c>
      <c r="BE152" s="148">
        <f t="shared" si="4"/>
        <v>0</v>
      </c>
      <c r="BF152" s="148">
        <f t="shared" si="5"/>
        <v>0</v>
      </c>
      <c r="BG152" s="148">
        <f t="shared" si="6"/>
        <v>0</v>
      </c>
      <c r="BH152" s="148">
        <f t="shared" si="7"/>
        <v>0</v>
      </c>
      <c r="BI152" s="148">
        <f t="shared" si="8"/>
        <v>0</v>
      </c>
      <c r="BJ152" s="13" t="s">
        <v>83</v>
      </c>
      <c r="BK152" s="148">
        <f t="shared" si="9"/>
        <v>0</v>
      </c>
      <c r="BL152" s="13" t="s">
        <v>184</v>
      </c>
      <c r="BM152" s="147" t="s">
        <v>211</v>
      </c>
    </row>
    <row r="153" spans="2:65" s="11" customFormat="1" ht="22.9" customHeight="1">
      <c r="B153" s="124"/>
      <c r="D153" s="125" t="s">
        <v>69</v>
      </c>
      <c r="E153" s="133" t="s">
        <v>83</v>
      </c>
      <c r="F153" s="133" t="s">
        <v>212</v>
      </c>
      <c r="J153" s="134">
        <f>BK153</f>
        <v>0</v>
      </c>
      <c r="L153" s="124"/>
      <c r="M153" s="128"/>
      <c r="P153" s="129">
        <f>SUM(P154:P172)</f>
        <v>11846.30423777</v>
      </c>
      <c r="R153" s="129">
        <f>SUM(R154:R172)</f>
        <v>2873.4828763547698</v>
      </c>
      <c r="T153" s="130">
        <f>SUM(T154:T172)</f>
        <v>0</v>
      </c>
      <c r="AR153" s="125" t="s">
        <v>77</v>
      </c>
      <c r="AT153" s="131" t="s">
        <v>69</v>
      </c>
      <c r="AU153" s="131" t="s">
        <v>77</v>
      </c>
      <c r="AY153" s="125" t="s">
        <v>178</v>
      </c>
      <c r="BK153" s="132">
        <f>SUM(BK154:BK172)</f>
        <v>0</v>
      </c>
    </row>
    <row r="154" spans="2:65" s="1" customFormat="1" ht="24.2" customHeight="1">
      <c r="B154" s="135"/>
      <c r="C154" s="136" t="s">
        <v>213</v>
      </c>
      <c r="D154" s="136" t="s">
        <v>180</v>
      </c>
      <c r="E154" s="137" t="s">
        <v>214</v>
      </c>
      <c r="F154" s="138" t="s">
        <v>215</v>
      </c>
      <c r="G154" s="139" t="s">
        <v>216</v>
      </c>
      <c r="H154" s="140">
        <v>1459.4190000000001</v>
      </c>
      <c r="I154" s="141"/>
      <c r="J154" s="141">
        <f t="shared" ref="J154:J172" si="10">ROUND(I154*H154,2)</f>
        <v>0</v>
      </c>
      <c r="K154" s="142"/>
      <c r="L154" s="25"/>
      <c r="M154" s="143" t="s">
        <v>1</v>
      </c>
      <c r="N154" s="144" t="s">
        <v>36</v>
      </c>
      <c r="O154" s="145">
        <v>4.0000000000000001E-3</v>
      </c>
      <c r="P154" s="145">
        <f t="shared" ref="P154:P172" si="11">O154*H154</f>
        <v>5.8376760000000001</v>
      </c>
      <c r="Q154" s="145">
        <v>0</v>
      </c>
      <c r="R154" s="145">
        <f t="shared" ref="R154:R172" si="12">Q154*H154</f>
        <v>0</v>
      </c>
      <c r="S154" s="145">
        <v>0</v>
      </c>
      <c r="T154" s="146">
        <f t="shared" ref="T154:T172" si="13">S154*H154</f>
        <v>0</v>
      </c>
      <c r="AR154" s="147" t="s">
        <v>184</v>
      </c>
      <c r="AT154" s="147" t="s">
        <v>180</v>
      </c>
      <c r="AU154" s="147" t="s">
        <v>83</v>
      </c>
      <c r="AY154" s="13" t="s">
        <v>178</v>
      </c>
      <c r="BE154" s="148">
        <f t="shared" ref="BE154:BE172" si="14">IF(N154="základná",J154,0)</f>
        <v>0</v>
      </c>
      <c r="BF154" s="148">
        <f t="shared" ref="BF154:BF172" si="15">IF(N154="znížená",J154,0)</f>
        <v>0</v>
      </c>
      <c r="BG154" s="148">
        <f t="shared" ref="BG154:BG172" si="16">IF(N154="zákl. prenesená",J154,0)</f>
        <v>0</v>
      </c>
      <c r="BH154" s="148">
        <f t="shared" ref="BH154:BH172" si="17">IF(N154="zníž. prenesená",J154,0)</f>
        <v>0</v>
      </c>
      <c r="BI154" s="148">
        <f t="shared" ref="BI154:BI172" si="18">IF(N154="nulová",J154,0)</f>
        <v>0</v>
      </c>
      <c r="BJ154" s="13" t="s">
        <v>83</v>
      </c>
      <c r="BK154" s="148">
        <f t="shared" ref="BK154:BK172" si="19">ROUND(I154*H154,2)</f>
        <v>0</v>
      </c>
      <c r="BL154" s="13" t="s">
        <v>184</v>
      </c>
      <c r="BM154" s="147" t="s">
        <v>217</v>
      </c>
    </row>
    <row r="155" spans="2:65" s="1" customFormat="1" ht="24.2" customHeight="1">
      <c r="B155" s="135"/>
      <c r="C155" s="136" t="s">
        <v>218</v>
      </c>
      <c r="D155" s="136" t="s">
        <v>180</v>
      </c>
      <c r="E155" s="137" t="s">
        <v>219</v>
      </c>
      <c r="F155" s="138" t="s">
        <v>220</v>
      </c>
      <c r="G155" s="139" t="s">
        <v>183</v>
      </c>
      <c r="H155" s="140">
        <v>490.39400000000001</v>
      </c>
      <c r="I155" s="141"/>
      <c r="J155" s="141">
        <f t="shared" si="10"/>
        <v>0</v>
      </c>
      <c r="K155" s="142"/>
      <c r="L155" s="25"/>
      <c r="M155" s="143" t="s">
        <v>1</v>
      </c>
      <c r="N155" s="144" t="s">
        <v>36</v>
      </c>
      <c r="O155" s="145">
        <v>1.1317999999999999</v>
      </c>
      <c r="P155" s="145">
        <f t="shared" si="11"/>
        <v>555.02792920000002</v>
      </c>
      <c r="Q155" s="145">
        <v>2.0699999999999998</v>
      </c>
      <c r="R155" s="145">
        <f t="shared" si="12"/>
        <v>1015.1155799999999</v>
      </c>
      <c r="S155" s="145">
        <v>0</v>
      </c>
      <c r="T155" s="146">
        <f t="shared" si="13"/>
        <v>0</v>
      </c>
      <c r="AR155" s="147" t="s">
        <v>184</v>
      </c>
      <c r="AT155" s="147" t="s">
        <v>180</v>
      </c>
      <c r="AU155" s="147" t="s">
        <v>83</v>
      </c>
      <c r="AY155" s="13" t="s">
        <v>178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3" t="s">
        <v>83</v>
      </c>
      <c r="BK155" s="148">
        <f t="shared" si="19"/>
        <v>0</v>
      </c>
      <c r="BL155" s="13" t="s">
        <v>184</v>
      </c>
      <c r="BM155" s="147" t="s">
        <v>221</v>
      </c>
    </row>
    <row r="156" spans="2:65" s="1" customFormat="1" ht="37.9" customHeight="1">
      <c r="B156" s="135"/>
      <c r="C156" s="136" t="s">
        <v>222</v>
      </c>
      <c r="D156" s="136" t="s">
        <v>180</v>
      </c>
      <c r="E156" s="137" t="s">
        <v>223</v>
      </c>
      <c r="F156" s="138" t="s">
        <v>224</v>
      </c>
      <c r="G156" s="139" t="s">
        <v>183</v>
      </c>
      <c r="H156" s="140">
        <v>1.4590000000000001</v>
      </c>
      <c r="I156" s="141"/>
      <c r="J156" s="141">
        <f t="shared" si="10"/>
        <v>0</v>
      </c>
      <c r="K156" s="142"/>
      <c r="L156" s="25"/>
      <c r="M156" s="143" t="s">
        <v>1</v>
      </c>
      <c r="N156" s="144" t="s">
        <v>36</v>
      </c>
      <c r="O156" s="145">
        <v>1.1317999999999999</v>
      </c>
      <c r="P156" s="145">
        <f t="shared" si="11"/>
        <v>1.6512962</v>
      </c>
      <c r="Q156" s="145">
        <v>2.0699999999999998</v>
      </c>
      <c r="R156" s="145">
        <f t="shared" si="12"/>
        <v>3.02013</v>
      </c>
      <c r="S156" s="145">
        <v>0</v>
      </c>
      <c r="T156" s="146">
        <f t="shared" si="13"/>
        <v>0</v>
      </c>
      <c r="AR156" s="147" t="s">
        <v>184</v>
      </c>
      <c r="AT156" s="147" t="s">
        <v>180</v>
      </c>
      <c r="AU156" s="147" t="s">
        <v>83</v>
      </c>
      <c r="AY156" s="13" t="s">
        <v>178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83</v>
      </c>
      <c r="BK156" s="148">
        <f t="shared" si="19"/>
        <v>0</v>
      </c>
      <c r="BL156" s="13" t="s">
        <v>184</v>
      </c>
      <c r="BM156" s="147" t="s">
        <v>225</v>
      </c>
    </row>
    <row r="157" spans="2:65" s="1" customFormat="1" ht="21.75" customHeight="1">
      <c r="B157" s="135"/>
      <c r="C157" s="136" t="s">
        <v>226</v>
      </c>
      <c r="D157" s="136" t="s">
        <v>180</v>
      </c>
      <c r="E157" s="137" t="s">
        <v>227</v>
      </c>
      <c r="F157" s="138" t="s">
        <v>228</v>
      </c>
      <c r="G157" s="139" t="s">
        <v>183</v>
      </c>
      <c r="H157" s="140">
        <v>14.348000000000001</v>
      </c>
      <c r="I157" s="141"/>
      <c r="J157" s="141">
        <f t="shared" si="10"/>
        <v>0</v>
      </c>
      <c r="K157" s="142"/>
      <c r="L157" s="25"/>
      <c r="M157" s="143" t="s">
        <v>1</v>
      </c>
      <c r="N157" s="144" t="s">
        <v>36</v>
      </c>
      <c r="O157" s="145">
        <v>0.90824000000000005</v>
      </c>
      <c r="P157" s="145">
        <f t="shared" si="11"/>
        <v>13.031427520000001</v>
      </c>
      <c r="Q157" s="145">
        <v>2.0663999999999998</v>
      </c>
      <c r="R157" s="145">
        <f t="shared" si="12"/>
        <v>29.648707199999997</v>
      </c>
      <c r="S157" s="145">
        <v>0</v>
      </c>
      <c r="T157" s="146">
        <f t="shared" si="13"/>
        <v>0</v>
      </c>
      <c r="AR157" s="147" t="s">
        <v>184</v>
      </c>
      <c r="AT157" s="147" t="s">
        <v>180</v>
      </c>
      <c r="AU157" s="147" t="s">
        <v>83</v>
      </c>
      <c r="AY157" s="13" t="s">
        <v>178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3" t="s">
        <v>83</v>
      </c>
      <c r="BK157" s="148">
        <f t="shared" si="19"/>
        <v>0</v>
      </c>
      <c r="BL157" s="13" t="s">
        <v>184</v>
      </c>
      <c r="BM157" s="147" t="s">
        <v>229</v>
      </c>
    </row>
    <row r="158" spans="2:65" s="1" customFormat="1" ht="24.2" customHeight="1">
      <c r="B158" s="135"/>
      <c r="C158" s="136" t="s">
        <v>230</v>
      </c>
      <c r="D158" s="136" t="s">
        <v>180</v>
      </c>
      <c r="E158" s="137" t="s">
        <v>231</v>
      </c>
      <c r="F158" s="138" t="s">
        <v>232</v>
      </c>
      <c r="G158" s="139" t="s">
        <v>183</v>
      </c>
      <c r="H158" s="140">
        <v>279</v>
      </c>
      <c r="I158" s="141"/>
      <c r="J158" s="141">
        <f t="shared" si="10"/>
        <v>0</v>
      </c>
      <c r="K158" s="142"/>
      <c r="L158" s="25"/>
      <c r="M158" s="143" t="s">
        <v>1</v>
      </c>
      <c r="N158" s="144" t="s">
        <v>36</v>
      </c>
      <c r="O158" s="145">
        <v>0.61890999999999996</v>
      </c>
      <c r="P158" s="145">
        <f t="shared" si="11"/>
        <v>172.67588999999998</v>
      </c>
      <c r="Q158" s="145">
        <v>2.4157202</v>
      </c>
      <c r="R158" s="145">
        <f t="shared" si="12"/>
        <v>673.98593579999999</v>
      </c>
      <c r="S158" s="145">
        <v>0</v>
      </c>
      <c r="T158" s="146">
        <f t="shared" si="13"/>
        <v>0</v>
      </c>
      <c r="AR158" s="147" t="s">
        <v>184</v>
      </c>
      <c r="AT158" s="147" t="s">
        <v>180</v>
      </c>
      <c r="AU158" s="147" t="s">
        <v>83</v>
      </c>
      <c r="AY158" s="13" t="s">
        <v>178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3" t="s">
        <v>83</v>
      </c>
      <c r="BK158" s="148">
        <f t="shared" si="19"/>
        <v>0</v>
      </c>
      <c r="BL158" s="13" t="s">
        <v>184</v>
      </c>
      <c r="BM158" s="147" t="s">
        <v>233</v>
      </c>
    </row>
    <row r="159" spans="2:65" s="1" customFormat="1" ht="24.2" customHeight="1">
      <c r="B159" s="135"/>
      <c r="C159" s="136" t="s">
        <v>234</v>
      </c>
      <c r="D159" s="136" t="s">
        <v>180</v>
      </c>
      <c r="E159" s="137" t="s">
        <v>235</v>
      </c>
      <c r="F159" s="138" t="s">
        <v>236</v>
      </c>
      <c r="G159" s="139" t="s">
        <v>183</v>
      </c>
      <c r="H159" s="140">
        <v>0.51900000000000002</v>
      </c>
      <c r="I159" s="141"/>
      <c r="J159" s="141">
        <f t="shared" si="10"/>
        <v>0</v>
      </c>
      <c r="K159" s="142"/>
      <c r="L159" s="25"/>
      <c r="M159" s="143" t="s">
        <v>1</v>
      </c>
      <c r="N159" s="144" t="s">
        <v>36</v>
      </c>
      <c r="O159" s="145">
        <v>0.61890999999999996</v>
      </c>
      <c r="P159" s="145">
        <f t="shared" si="11"/>
        <v>0.32121429000000001</v>
      </c>
      <c r="Q159" s="145">
        <v>2.4157202</v>
      </c>
      <c r="R159" s="145">
        <f t="shared" si="12"/>
        <v>1.2537587837999999</v>
      </c>
      <c r="S159" s="145">
        <v>0</v>
      </c>
      <c r="T159" s="146">
        <f t="shared" si="13"/>
        <v>0</v>
      </c>
      <c r="AR159" s="147" t="s">
        <v>184</v>
      </c>
      <c r="AT159" s="147" t="s">
        <v>180</v>
      </c>
      <c r="AU159" s="147" t="s">
        <v>83</v>
      </c>
      <c r="AY159" s="13" t="s">
        <v>178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3" t="s">
        <v>83</v>
      </c>
      <c r="BK159" s="148">
        <f t="shared" si="19"/>
        <v>0</v>
      </c>
      <c r="BL159" s="13" t="s">
        <v>184</v>
      </c>
      <c r="BM159" s="147" t="s">
        <v>237</v>
      </c>
    </row>
    <row r="160" spans="2:65" s="1" customFormat="1" ht="24.2" customHeight="1">
      <c r="B160" s="135"/>
      <c r="C160" s="136" t="s">
        <v>238</v>
      </c>
      <c r="D160" s="136" t="s">
        <v>180</v>
      </c>
      <c r="E160" s="137" t="s">
        <v>239</v>
      </c>
      <c r="F160" s="138" t="s">
        <v>240</v>
      </c>
      <c r="G160" s="139" t="s">
        <v>216</v>
      </c>
      <c r="H160" s="140">
        <v>47.3</v>
      </c>
      <c r="I160" s="141"/>
      <c r="J160" s="141">
        <f t="shared" si="10"/>
        <v>0</v>
      </c>
      <c r="K160" s="142"/>
      <c r="L160" s="25"/>
      <c r="M160" s="143" t="s">
        <v>1</v>
      </c>
      <c r="N160" s="144" t="s">
        <v>36</v>
      </c>
      <c r="O160" s="145">
        <v>0.78800000000000003</v>
      </c>
      <c r="P160" s="145">
        <f t="shared" si="11"/>
        <v>37.272399999999998</v>
      </c>
      <c r="Q160" s="145">
        <v>3.7677600000000002E-3</v>
      </c>
      <c r="R160" s="145">
        <f t="shared" si="12"/>
        <v>0.17821504799999999</v>
      </c>
      <c r="S160" s="145">
        <v>0</v>
      </c>
      <c r="T160" s="146">
        <f t="shared" si="13"/>
        <v>0</v>
      </c>
      <c r="AR160" s="147" t="s">
        <v>184</v>
      </c>
      <c r="AT160" s="147" t="s">
        <v>180</v>
      </c>
      <c r="AU160" s="147" t="s">
        <v>83</v>
      </c>
      <c r="AY160" s="13" t="s">
        <v>178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3" t="s">
        <v>83</v>
      </c>
      <c r="BK160" s="148">
        <f t="shared" si="19"/>
        <v>0</v>
      </c>
      <c r="BL160" s="13" t="s">
        <v>184</v>
      </c>
      <c r="BM160" s="147" t="s">
        <v>241</v>
      </c>
    </row>
    <row r="161" spans="2:65" s="1" customFormat="1" ht="24.2" customHeight="1">
      <c r="B161" s="135"/>
      <c r="C161" s="136" t="s">
        <v>242</v>
      </c>
      <c r="D161" s="136" t="s">
        <v>180</v>
      </c>
      <c r="E161" s="137" t="s">
        <v>243</v>
      </c>
      <c r="F161" s="138" t="s">
        <v>244</v>
      </c>
      <c r="G161" s="139" t="s">
        <v>216</v>
      </c>
      <c r="H161" s="140">
        <v>0.69199999999999995</v>
      </c>
      <c r="I161" s="141"/>
      <c r="J161" s="141">
        <f t="shared" si="10"/>
        <v>0</v>
      </c>
      <c r="K161" s="142"/>
      <c r="L161" s="25"/>
      <c r="M161" s="143" t="s">
        <v>1</v>
      </c>
      <c r="N161" s="144" t="s">
        <v>36</v>
      </c>
      <c r="O161" s="145">
        <v>0.78800000000000003</v>
      </c>
      <c r="P161" s="145">
        <f t="shared" si="11"/>
        <v>0.545296</v>
      </c>
      <c r="Q161" s="145">
        <v>3.7677600000000002E-3</v>
      </c>
      <c r="R161" s="145">
        <f t="shared" si="12"/>
        <v>2.6072899199999998E-3</v>
      </c>
      <c r="S161" s="145">
        <v>0</v>
      </c>
      <c r="T161" s="146">
        <f t="shared" si="13"/>
        <v>0</v>
      </c>
      <c r="AR161" s="147" t="s">
        <v>184</v>
      </c>
      <c r="AT161" s="147" t="s">
        <v>180</v>
      </c>
      <c r="AU161" s="147" t="s">
        <v>83</v>
      </c>
      <c r="AY161" s="13" t="s">
        <v>178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3" t="s">
        <v>83</v>
      </c>
      <c r="BK161" s="148">
        <f t="shared" si="19"/>
        <v>0</v>
      </c>
      <c r="BL161" s="13" t="s">
        <v>184</v>
      </c>
      <c r="BM161" s="147" t="s">
        <v>245</v>
      </c>
    </row>
    <row r="162" spans="2:65" s="1" customFormat="1" ht="24.2" customHeight="1">
      <c r="B162" s="135"/>
      <c r="C162" s="136" t="s">
        <v>246</v>
      </c>
      <c r="D162" s="136" t="s">
        <v>180</v>
      </c>
      <c r="E162" s="137" t="s">
        <v>247</v>
      </c>
      <c r="F162" s="138" t="s">
        <v>248</v>
      </c>
      <c r="G162" s="139" t="s">
        <v>216</v>
      </c>
      <c r="H162" s="140">
        <v>47.3</v>
      </c>
      <c r="I162" s="141"/>
      <c r="J162" s="141">
        <f t="shared" si="10"/>
        <v>0</v>
      </c>
      <c r="K162" s="142"/>
      <c r="L162" s="25"/>
      <c r="M162" s="143" t="s">
        <v>1</v>
      </c>
      <c r="N162" s="144" t="s">
        <v>36</v>
      </c>
      <c r="O162" s="145">
        <v>0.32200000000000001</v>
      </c>
      <c r="P162" s="145">
        <f t="shared" si="11"/>
        <v>15.230599999999999</v>
      </c>
      <c r="Q162" s="145">
        <v>0</v>
      </c>
      <c r="R162" s="145">
        <f t="shared" si="12"/>
        <v>0</v>
      </c>
      <c r="S162" s="145">
        <v>0</v>
      </c>
      <c r="T162" s="146">
        <f t="shared" si="13"/>
        <v>0</v>
      </c>
      <c r="AR162" s="147" t="s">
        <v>184</v>
      </c>
      <c r="AT162" s="147" t="s">
        <v>180</v>
      </c>
      <c r="AU162" s="147" t="s">
        <v>83</v>
      </c>
      <c r="AY162" s="13" t="s">
        <v>178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3" t="s">
        <v>83</v>
      </c>
      <c r="BK162" s="148">
        <f t="shared" si="19"/>
        <v>0</v>
      </c>
      <c r="BL162" s="13" t="s">
        <v>184</v>
      </c>
      <c r="BM162" s="147" t="s">
        <v>249</v>
      </c>
    </row>
    <row r="163" spans="2:65" s="1" customFormat="1" ht="24.2" customHeight="1">
      <c r="B163" s="135"/>
      <c r="C163" s="136" t="s">
        <v>250</v>
      </c>
      <c r="D163" s="136" t="s">
        <v>180</v>
      </c>
      <c r="E163" s="137" t="s">
        <v>251</v>
      </c>
      <c r="F163" s="138" t="s">
        <v>252</v>
      </c>
      <c r="G163" s="139" t="s">
        <v>216</v>
      </c>
      <c r="H163" s="140">
        <v>0.69199999999999995</v>
      </c>
      <c r="I163" s="141"/>
      <c r="J163" s="141">
        <f t="shared" si="10"/>
        <v>0</v>
      </c>
      <c r="K163" s="142"/>
      <c r="L163" s="25"/>
      <c r="M163" s="143" t="s">
        <v>1</v>
      </c>
      <c r="N163" s="144" t="s">
        <v>36</v>
      </c>
      <c r="O163" s="145">
        <v>0.32200000000000001</v>
      </c>
      <c r="P163" s="145">
        <f t="shared" si="11"/>
        <v>0.22282399999999999</v>
      </c>
      <c r="Q163" s="145">
        <v>0</v>
      </c>
      <c r="R163" s="145">
        <f t="shared" si="12"/>
        <v>0</v>
      </c>
      <c r="S163" s="145">
        <v>0</v>
      </c>
      <c r="T163" s="146">
        <f t="shared" si="13"/>
        <v>0</v>
      </c>
      <c r="AR163" s="147" t="s">
        <v>184</v>
      </c>
      <c r="AT163" s="147" t="s">
        <v>180</v>
      </c>
      <c r="AU163" s="147" t="s">
        <v>83</v>
      </c>
      <c r="AY163" s="13" t="s">
        <v>178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3" t="s">
        <v>83</v>
      </c>
      <c r="BK163" s="148">
        <f t="shared" si="19"/>
        <v>0</v>
      </c>
      <c r="BL163" s="13" t="s">
        <v>184</v>
      </c>
      <c r="BM163" s="147" t="s">
        <v>253</v>
      </c>
    </row>
    <row r="164" spans="2:65" s="1" customFormat="1" ht="16.5" customHeight="1">
      <c r="B164" s="135"/>
      <c r="C164" s="136" t="s">
        <v>254</v>
      </c>
      <c r="D164" s="136" t="s">
        <v>180</v>
      </c>
      <c r="E164" s="137" t="s">
        <v>255</v>
      </c>
      <c r="F164" s="138" t="s">
        <v>256</v>
      </c>
      <c r="G164" s="139" t="s">
        <v>257</v>
      </c>
      <c r="H164" s="140">
        <v>18.213000000000001</v>
      </c>
      <c r="I164" s="141"/>
      <c r="J164" s="141">
        <f t="shared" si="10"/>
        <v>0</v>
      </c>
      <c r="K164" s="142"/>
      <c r="L164" s="25"/>
      <c r="M164" s="143" t="s">
        <v>1</v>
      </c>
      <c r="N164" s="144" t="s">
        <v>36</v>
      </c>
      <c r="O164" s="145">
        <v>15.11</v>
      </c>
      <c r="P164" s="145">
        <f t="shared" si="11"/>
        <v>275.19843000000003</v>
      </c>
      <c r="Q164" s="145">
        <v>1.2029614</v>
      </c>
      <c r="R164" s="145">
        <f t="shared" si="12"/>
        <v>21.909535978200001</v>
      </c>
      <c r="S164" s="145">
        <v>0</v>
      </c>
      <c r="T164" s="146">
        <f t="shared" si="13"/>
        <v>0</v>
      </c>
      <c r="AR164" s="147" t="s">
        <v>184</v>
      </c>
      <c r="AT164" s="147" t="s">
        <v>180</v>
      </c>
      <c r="AU164" s="147" t="s">
        <v>83</v>
      </c>
      <c r="AY164" s="13" t="s">
        <v>178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3" t="s">
        <v>83</v>
      </c>
      <c r="BK164" s="148">
        <f t="shared" si="19"/>
        <v>0</v>
      </c>
      <c r="BL164" s="13" t="s">
        <v>184</v>
      </c>
      <c r="BM164" s="147" t="s">
        <v>258</v>
      </c>
    </row>
    <row r="165" spans="2:65" s="1" customFormat="1" ht="16.5" customHeight="1">
      <c r="B165" s="135"/>
      <c r="C165" s="136" t="s">
        <v>259</v>
      </c>
      <c r="D165" s="136" t="s">
        <v>180</v>
      </c>
      <c r="E165" s="137" t="s">
        <v>260</v>
      </c>
      <c r="F165" s="138" t="s">
        <v>261</v>
      </c>
      <c r="G165" s="139" t="s">
        <v>262</v>
      </c>
      <c r="H165" s="140">
        <v>680</v>
      </c>
      <c r="I165" s="141"/>
      <c r="J165" s="141">
        <f t="shared" si="10"/>
        <v>0</v>
      </c>
      <c r="K165" s="142"/>
      <c r="L165" s="25"/>
      <c r="M165" s="143" t="s">
        <v>1</v>
      </c>
      <c r="N165" s="144" t="s">
        <v>36</v>
      </c>
      <c r="O165" s="145">
        <v>15.11</v>
      </c>
      <c r="P165" s="145">
        <f t="shared" si="11"/>
        <v>10274.799999999999</v>
      </c>
      <c r="Q165" s="145">
        <v>1.2029614</v>
      </c>
      <c r="R165" s="145">
        <f t="shared" si="12"/>
        <v>818.01375199999995</v>
      </c>
      <c r="S165" s="145">
        <v>0</v>
      </c>
      <c r="T165" s="146">
        <f t="shared" si="13"/>
        <v>0</v>
      </c>
      <c r="AR165" s="147" t="s">
        <v>184</v>
      </c>
      <c r="AT165" s="147" t="s">
        <v>180</v>
      </c>
      <c r="AU165" s="147" t="s">
        <v>83</v>
      </c>
      <c r="AY165" s="13" t="s">
        <v>178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3" t="s">
        <v>83</v>
      </c>
      <c r="BK165" s="148">
        <f t="shared" si="19"/>
        <v>0</v>
      </c>
      <c r="BL165" s="13" t="s">
        <v>184</v>
      </c>
      <c r="BM165" s="147" t="s">
        <v>263</v>
      </c>
    </row>
    <row r="166" spans="2:65" s="1" customFormat="1" ht="37.9" customHeight="1">
      <c r="B166" s="135"/>
      <c r="C166" s="136" t="s">
        <v>264</v>
      </c>
      <c r="D166" s="136" t="s">
        <v>180</v>
      </c>
      <c r="E166" s="137" t="s">
        <v>265</v>
      </c>
      <c r="F166" s="138" t="s">
        <v>266</v>
      </c>
      <c r="G166" s="139" t="s">
        <v>216</v>
      </c>
      <c r="H166" s="140">
        <v>2.5960000000000001</v>
      </c>
      <c r="I166" s="141"/>
      <c r="J166" s="141">
        <f t="shared" si="10"/>
        <v>0</v>
      </c>
      <c r="K166" s="142"/>
      <c r="L166" s="25"/>
      <c r="M166" s="143" t="s">
        <v>1</v>
      </c>
      <c r="N166" s="144" t="s">
        <v>36</v>
      </c>
      <c r="O166" s="145">
        <v>4.7059999999999998E-2</v>
      </c>
      <c r="P166" s="145">
        <f t="shared" si="11"/>
        <v>0.12216776</v>
      </c>
      <c r="Q166" s="145">
        <v>6.2736099999999998E-3</v>
      </c>
      <c r="R166" s="145">
        <f t="shared" si="12"/>
        <v>1.6286291559999999E-2</v>
      </c>
      <c r="S166" s="145">
        <v>0</v>
      </c>
      <c r="T166" s="146">
        <f t="shared" si="13"/>
        <v>0</v>
      </c>
      <c r="AR166" s="147" t="s">
        <v>184</v>
      </c>
      <c r="AT166" s="147" t="s">
        <v>180</v>
      </c>
      <c r="AU166" s="147" t="s">
        <v>83</v>
      </c>
      <c r="AY166" s="13" t="s">
        <v>178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3" t="s">
        <v>83</v>
      </c>
      <c r="BK166" s="148">
        <f t="shared" si="19"/>
        <v>0</v>
      </c>
      <c r="BL166" s="13" t="s">
        <v>184</v>
      </c>
      <c r="BM166" s="147" t="s">
        <v>267</v>
      </c>
    </row>
    <row r="167" spans="2:65" s="1" customFormat="1" ht="24.2" customHeight="1">
      <c r="B167" s="135"/>
      <c r="C167" s="136" t="s">
        <v>268</v>
      </c>
      <c r="D167" s="136" t="s">
        <v>180</v>
      </c>
      <c r="E167" s="137" t="s">
        <v>269</v>
      </c>
      <c r="F167" s="138" t="s">
        <v>270</v>
      </c>
      <c r="G167" s="139" t="s">
        <v>183</v>
      </c>
      <c r="H167" s="140">
        <v>66.040000000000006</v>
      </c>
      <c r="I167" s="141"/>
      <c r="J167" s="141">
        <f t="shared" si="10"/>
        <v>0</v>
      </c>
      <c r="K167" s="142"/>
      <c r="L167" s="25"/>
      <c r="M167" s="143" t="s">
        <v>1</v>
      </c>
      <c r="N167" s="144" t="s">
        <v>36</v>
      </c>
      <c r="O167" s="145">
        <v>0.58269000000000004</v>
      </c>
      <c r="P167" s="145">
        <f t="shared" si="11"/>
        <v>38.480847600000004</v>
      </c>
      <c r="Q167" s="145">
        <v>2.4157202</v>
      </c>
      <c r="R167" s="145">
        <f t="shared" si="12"/>
        <v>159.53416200800001</v>
      </c>
      <c r="S167" s="145">
        <v>0</v>
      </c>
      <c r="T167" s="146">
        <f t="shared" si="13"/>
        <v>0</v>
      </c>
      <c r="AR167" s="147" t="s">
        <v>184</v>
      </c>
      <c r="AT167" s="147" t="s">
        <v>180</v>
      </c>
      <c r="AU167" s="147" t="s">
        <v>83</v>
      </c>
      <c r="AY167" s="13" t="s">
        <v>178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3" t="s">
        <v>83</v>
      </c>
      <c r="BK167" s="148">
        <f t="shared" si="19"/>
        <v>0</v>
      </c>
      <c r="BL167" s="13" t="s">
        <v>184</v>
      </c>
      <c r="BM167" s="147" t="s">
        <v>271</v>
      </c>
    </row>
    <row r="168" spans="2:65" s="1" customFormat="1" ht="21.75" customHeight="1">
      <c r="B168" s="135"/>
      <c r="C168" s="136" t="s">
        <v>7</v>
      </c>
      <c r="D168" s="136" t="s">
        <v>180</v>
      </c>
      <c r="E168" s="137" t="s">
        <v>272</v>
      </c>
      <c r="F168" s="138" t="s">
        <v>273</v>
      </c>
      <c r="G168" s="139" t="s">
        <v>216</v>
      </c>
      <c r="H168" s="140">
        <v>59.67</v>
      </c>
      <c r="I168" s="141"/>
      <c r="J168" s="141">
        <f t="shared" si="10"/>
        <v>0</v>
      </c>
      <c r="K168" s="142"/>
      <c r="L168" s="25"/>
      <c r="M168" s="143" t="s">
        <v>1</v>
      </c>
      <c r="N168" s="144" t="s">
        <v>36</v>
      </c>
      <c r="O168" s="145">
        <v>0.35799999999999998</v>
      </c>
      <c r="P168" s="145">
        <f t="shared" si="11"/>
        <v>21.36186</v>
      </c>
      <c r="Q168" s="145">
        <v>1.5947400000000001E-3</v>
      </c>
      <c r="R168" s="145">
        <f t="shared" si="12"/>
        <v>9.5158135800000002E-2</v>
      </c>
      <c r="S168" s="145">
        <v>0</v>
      </c>
      <c r="T168" s="146">
        <f t="shared" si="13"/>
        <v>0</v>
      </c>
      <c r="AR168" s="147" t="s">
        <v>184</v>
      </c>
      <c r="AT168" s="147" t="s">
        <v>180</v>
      </c>
      <c r="AU168" s="147" t="s">
        <v>83</v>
      </c>
      <c r="AY168" s="13" t="s">
        <v>178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3" t="s">
        <v>83</v>
      </c>
      <c r="BK168" s="148">
        <f t="shared" si="19"/>
        <v>0</v>
      </c>
      <c r="BL168" s="13" t="s">
        <v>184</v>
      </c>
      <c r="BM168" s="147" t="s">
        <v>274</v>
      </c>
    </row>
    <row r="169" spans="2:65" s="1" customFormat="1" ht="21.75" customHeight="1">
      <c r="B169" s="135"/>
      <c r="C169" s="136" t="s">
        <v>275</v>
      </c>
      <c r="D169" s="136" t="s">
        <v>180</v>
      </c>
      <c r="E169" s="137" t="s">
        <v>276</v>
      </c>
      <c r="F169" s="138" t="s">
        <v>277</v>
      </c>
      <c r="G169" s="139" t="s">
        <v>216</v>
      </c>
      <c r="H169" s="140">
        <v>59.67</v>
      </c>
      <c r="I169" s="141"/>
      <c r="J169" s="141">
        <f t="shared" si="10"/>
        <v>0</v>
      </c>
      <c r="K169" s="142"/>
      <c r="L169" s="25"/>
      <c r="M169" s="143" t="s">
        <v>1</v>
      </c>
      <c r="N169" s="144" t="s">
        <v>36</v>
      </c>
      <c r="O169" s="145">
        <v>0.19900000000000001</v>
      </c>
      <c r="P169" s="145">
        <f t="shared" si="11"/>
        <v>11.87433</v>
      </c>
      <c r="Q169" s="145">
        <v>0</v>
      </c>
      <c r="R169" s="145">
        <f t="shared" si="12"/>
        <v>0</v>
      </c>
      <c r="S169" s="145">
        <v>0</v>
      </c>
      <c r="T169" s="146">
        <f t="shared" si="13"/>
        <v>0</v>
      </c>
      <c r="AR169" s="147" t="s">
        <v>184</v>
      </c>
      <c r="AT169" s="147" t="s">
        <v>180</v>
      </c>
      <c r="AU169" s="147" t="s">
        <v>83</v>
      </c>
      <c r="AY169" s="13" t="s">
        <v>178</v>
      </c>
      <c r="BE169" s="148">
        <f t="shared" si="14"/>
        <v>0</v>
      </c>
      <c r="BF169" s="148">
        <f t="shared" si="15"/>
        <v>0</v>
      </c>
      <c r="BG169" s="148">
        <f t="shared" si="16"/>
        <v>0</v>
      </c>
      <c r="BH169" s="148">
        <f t="shared" si="17"/>
        <v>0</v>
      </c>
      <c r="BI169" s="148">
        <f t="shared" si="18"/>
        <v>0</v>
      </c>
      <c r="BJ169" s="13" t="s">
        <v>83</v>
      </c>
      <c r="BK169" s="148">
        <f t="shared" si="19"/>
        <v>0</v>
      </c>
      <c r="BL169" s="13" t="s">
        <v>184</v>
      </c>
      <c r="BM169" s="147" t="s">
        <v>278</v>
      </c>
    </row>
    <row r="170" spans="2:65" s="1" customFormat="1" ht="24.2" customHeight="1">
      <c r="B170" s="135"/>
      <c r="C170" s="136" t="s">
        <v>279</v>
      </c>
      <c r="D170" s="136" t="s">
        <v>180</v>
      </c>
      <c r="E170" s="137" t="s">
        <v>280</v>
      </c>
      <c r="F170" s="138" t="s">
        <v>281</v>
      </c>
      <c r="G170" s="139" t="s">
        <v>257</v>
      </c>
      <c r="H170" s="140">
        <v>11.301</v>
      </c>
      <c r="I170" s="141"/>
      <c r="J170" s="141">
        <f t="shared" si="10"/>
        <v>0</v>
      </c>
      <c r="K170" s="142"/>
      <c r="L170" s="25"/>
      <c r="M170" s="143" t="s">
        <v>1</v>
      </c>
      <c r="N170" s="144" t="s">
        <v>36</v>
      </c>
      <c r="O170" s="145">
        <v>34.322000000000003</v>
      </c>
      <c r="P170" s="145">
        <f t="shared" si="11"/>
        <v>387.87292200000002</v>
      </c>
      <c r="Q170" s="145">
        <v>1.0189584899999999</v>
      </c>
      <c r="R170" s="145">
        <f t="shared" si="12"/>
        <v>11.515249895489999</v>
      </c>
      <c r="S170" s="145">
        <v>0</v>
      </c>
      <c r="T170" s="146">
        <f t="shared" si="13"/>
        <v>0</v>
      </c>
      <c r="AR170" s="147" t="s">
        <v>184</v>
      </c>
      <c r="AT170" s="147" t="s">
        <v>180</v>
      </c>
      <c r="AU170" s="147" t="s">
        <v>83</v>
      </c>
      <c r="AY170" s="13" t="s">
        <v>178</v>
      </c>
      <c r="BE170" s="148">
        <f t="shared" si="14"/>
        <v>0</v>
      </c>
      <c r="BF170" s="148">
        <f t="shared" si="15"/>
        <v>0</v>
      </c>
      <c r="BG170" s="148">
        <f t="shared" si="16"/>
        <v>0</v>
      </c>
      <c r="BH170" s="148">
        <f t="shared" si="17"/>
        <v>0</v>
      </c>
      <c r="BI170" s="148">
        <f t="shared" si="18"/>
        <v>0</v>
      </c>
      <c r="BJ170" s="13" t="s">
        <v>83</v>
      </c>
      <c r="BK170" s="148">
        <f t="shared" si="19"/>
        <v>0</v>
      </c>
      <c r="BL170" s="13" t="s">
        <v>184</v>
      </c>
      <c r="BM170" s="147" t="s">
        <v>282</v>
      </c>
    </row>
    <row r="171" spans="2:65" s="1" customFormat="1" ht="24.2" customHeight="1">
      <c r="B171" s="135"/>
      <c r="C171" s="136" t="s">
        <v>283</v>
      </c>
      <c r="D171" s="136" t="s">
        <v>180</v>
      </c>
      <c r="E171" s="137" t="s">
        <v>284</v>
      </c>
      <c r="F171" s="138" t="s">
        <v>285</v>
      </c>
      <c r="G171" s="139" t="s">
        <v>183</v>
      </c>
      <c r="H171" s="140">
        <v>56.62</v>
      </c>
      <c r="I171" s="141"/>
      <c r="J171" s="141">
        <f t="shared" si="10"/>
        <v>0</v>
      </c>
      <c r="K171" s="142"/>
      <c r="L171" s="25"/>
      <c r="M171" s="143" t="s">
        <v>1</v>
      </c>
      <c r="N171" s="144" t="s">
        <v>36</v>
      </c>
      <c r="O171" s="145">
        <v>0.60355999999999999</v>
      </c>
      <c r="P171" s="145">
        <f t="shared" si="11"/>
        <v>34.173567200000001</v>
      </c>
      <c r="Q171" s="145">
        <v>2.4157202</v>
      </c>
      <c r="R171" s="145">
        <f t="shared" si="12"/>
        <v>136.77807772399998</v>
      </c>
      <c r="S171" s="145">
        <v>0</v>
      </c>
      <c r="T171" s="146">
        <f t="shared" si="13"/>
        <v>0</v>
      </c>
      <c r="AR171" s="147" t="s">
        <v>184</v>
      </c>
      <c r="AT171" s="147" t="s">
        <v>180</v>
      </c>
      <c r="AU171" s="147" t="s">
        <v>83</v>
      </c>
      <c r="AY171" s="13" t="s">
        <v>178</v>
      </c>
      <c r="BE171" s="148">
        <f t="shared" si="14"/>
        <v>0</v>
      </c>
      <c r="BF171" s="148">
        <f t="shared" si="15"/>
        <v>0</v>
      </c>
      <c r="BG171" s="148">
        <f t="shared" si="16"/>
        <v>0</v>
      </c>
      <c r="BH171" s="148">
        <f t="shared" si="17"/>
        <v>0</v>
      </c>
      <c r="BI171" s="148">
        <f t="shared" si="18"/>
        <v>0</v>
      </c>
      <c r="BJ171" s="13" t="s">
        <v>83</v>
      </c>
      <c r="BK171" s="148">
        <f t="shared" si="19"/>
        <v>0</v>
      </c>
      <c r="BL171" s="13" t="s">
        <v>184</v>
      </c>
      <c r="BM171" s="147" t="s">
        <v>286</v>
      </c>
    </row>
    <row r="172" spans="2:65" s="1" customFormat="1" ht="16.5" customHeight="1">
      <c r="B172" s="135"/>
      <c r="C172" s="136" t="s">
        <v>287</v>
      </c>
      <c r="D172" s="136" t="s">
        <v>180</v>
      </c>
      <c r="E172" s="137" t="s">
        <v>288</v>
      </c>
      <c r="F172" s="138" t="s">
        <v>289</v>
      </c>
      <c r="G172" s="139" t="s">
        <v>290</v>
      </c>
      <c r="H172" s="140">
        <v>1</v>
      </c>
      <c r="I172" s="141"/>
      <c r="J172" s="141">
        <f t="shared" si="10"/>
        <v>0</v>
      </c>
      <c r="K172" s="142"/>
      <c r="L172" s="25"/>
      <c r="M172" s="143" t="s">
        <v>1</v>
      </c>
      <c r="N172" s="144" t="s">
        <v>36</v>
      </c>
      <c r="O172" s="145">
        <v>0.60355999999999999</v>
      </c>
      <c r="P172" s="145">
        <f t="shared" si="11"/>
        <v>0.60355999999999999</v>
      </c>
      <c r="Q172" s="145">
        <v>2.4157202</v>
      </c>
      <c r="R172" s="145">
        <f t="shared" si="12"/>
        <v>2.4157202</v>
      </c>
      <c r="S172" s="145">
        <v>0</v>
      </c>
      <c r="T172" s="146">
        <f t="shared" si="13"/>
        <v>0</v>
      </c>
      <c r="AR172" s="147" t="s">
        <v>184</v>
      </c>
      <c r="AT172" s="147" t="s">
        <v>180</v>
      </c>
      <c r="AU172" s="147" t="s">
        <v>83</v>
      </c>
      <c r="AY172" s="13" t="s">
        <v>178</v>
      </c>
      <c r="BE172" s="148">
        <f t="shared" si="14"/>
        <v>0</v>
      </c>
      <c r="BF172" s="148">
        <f t="shared" si="15"/>
        <v>0</v>
      </c>
      <c r="BG172" s="148">
        <f t="shared" si="16"/>
        <v>0</v>
      </c>
      <c r="BH172" s="148">
        <f t="shared" si="17"/>
        <v>0</v>
      </c>
      <c r="BI172" s="148">
        <f t="shared" si="18"/>
        <v>0</v>
      </c>
      <c r="BJ172" s="13" t="s">
        <v>83</v>
      </c>
      <c r="BK172" s="148">
        <f t="shared" si="19"/>
        <v>0</v>
      </c>
      <c r="BL172" s="13" t="s">
        <v>184</v>
      </c>
      <c r="BM172" s="147" t="s">
        <v>291</v>
      </c>
    </row>
    <row r="173" spans="2:65" s="11" customFormat="1" ht="22.9" customHeight="1">
      <c r="B173" s="124"/>
      <c r="D173" s="125" t="s">
        <v>69</v>
      </c>
      <c r="E173" s="133" t="s">
        <v>200</v>
      </c>
      <c r="F173" s="133" t="s">
        <v>292</v>
      </c>
      <c r="J173" s="134">
        <f>BK173</f>
        <v>0</v>
      </c>
      <c r="L173" s="124"/>
      <c r="M173" s="128"/>
      <c r="P173" s="129">
        <f>SUM(P174:P184)</f>
        <v>1782.9718817400003</v>
      </c>
      <c r="R173" s="129">
        <f>SUM(R174:R184)</f>
        <v>678.17326423019995</v>
      </c>
      <c r="T173" s="130">
        <f>SUM(T174:T184)</f>
        <v>0</v>
      </c>
      <c r="AR173" s="125" t="s">
        <v>77</v>
      </c>
      <c r="AT173" s="131" t="s">
        <v>69</v>
      </c>
      <c r="AU173" s="131" t="s">
        <v>77</v>
      </c>
      <c r="AY173" s="125" t="s">
        <v>178</v>
      </c>
      <c r="BK173" s="132">
        <f>SUM(BK174:BK184)</f>
        <v>0</v>
      </c>
    </row>
    <row r="174" spans="2:65" s="1" customFormat="1" ht="24.2" customHeight="1">
      <c r="B174" s="135"/>
      <c r="C174" s="136" t="s">
        <v>293</v>
      </c>
      <c r="D174" s="136" t="s">
        <v>180</v>
      </c>
      <c r="E174" s="137" t="s">
        <v>294</v>
      </c>
      <c r="F174" s="138" t="s">
        <v>295</v>
      </c>
      <c r="G174" s="139" t="s">
        <v>216</v>
      </c>
      <c r="H174" s="140">
        <v>1671.0830000000001</v>
      </c>
      <c r="I174" s="141"/>
      <c r="J174" s="141">
        <f t="shared" ref="J174:J184" si="20">ROUND(I174*H174,2)</f>
        <v>0</v>
      </c>
      <c r="K174" s="142"/>
      <c r="L174" s="25"/>
      <c r="M174" s="143" t="s">
        <v>1</v>
      </c>
      <c r="N174" s="144" t="s">
        <v>36</v>
      </c>
      <c r="O174" s="145">
        <v>5.2080000000000001E-2</v>
      </c>
      <c r="P174" s="145">
        <f t="shared" ref="P174:P184" si="21">O174*H174</f>
        <v>87.030002640000006</v>
      </c>
      <c r="Q174" s="145">
        <v>4.0000000000000002E-4</v>
      </c>
      <c r="R174" s="145">
        <f t="shared" ref="R174:R184" si="22">Q174*H174</f>
        <v>0.66843320000000006</v>
      </c>
      <c r="S174" s="145">
        <v>0</v>
      </c>
      <c r="T174" s="146">
        <f t="shared" ref="T174:T184" si="23">S174*H174</f>
        <v>0</v>
      </c>
      <c r="AR174" s="147" t="s">
        <v>184</v>
      </c>
      <c r="AT174" s="147" t="s">
        <v>180</v>
      </c>
      <c r="AU174" s="147" t="s">
        <v>83</v>
      </c>
      <c r="AY174" s="13" t="s">
        <v>178</v>
      </c>
      <c r="BE174" s="148">
        <f t="shared" ref="BE174:BE184" si="24">IF(N174="základná",J174,0)</f>
        <v>0</v>
      </c>
      <c r="BF174" s="148">
        <f t="shared" ref="BF174:BF184" si="25">IF(N174="znížená",J174,0)</f>
        <v>0</v>
      </c>
      <c r="BG174" s="148">
        <f t="shared" ref="BG174:BG184" si="26">IF(N174="zákl. prenesená",J174,0)</f>
        <v>0</v>
      </c>
      <c r="BH174" s="148">
        <f t="shared" ref="BH174:BH184" si="27">IF(N174="zníž. prenesená",J174,0)</f>
        <v>0</v>
      </c>
      <c r="BI174" s="148">
        <f t="shared" ref="BI174:BI184" si="28">IF(N174="nulová",J174,0)</f>
        <v>0</v>
      </c>
      <c r="BJ174" s="13" t="s">
        <v>83</v>
      </c>
      <c r="BK174" s="148">
        <f t="shared" ref="BK174:BK184" si="29">ROUND(I174*H174,2)</f>
        <v>0</v>
      </c>
      <c r="BL174" s="13" t="s">
        <v>184</v>
      </c>
      <c r="BM174" s="147" t="s">
        <v>296</v>
      </c>
    </row>
    <row r="175" spans="2:65" s="1" customFormat="1" ht="16.5" customHeight="1">
      <c r="B175" s="135"/>
      <c r="C175" s="136" t="s">
        <v>297</v>
      </c>
      <c r="D175" s="136" t="s">
        <v>180</v>
      </c>
      <c r="E175" s="137" t="s">
        <v>298</v>
      </c>
      <c r="F175" s="138" t="s">
        <v>299</v>
      </c>
      <c r="G175" s="139" t="s">
        <v>216</v>
      </c>
      <c r="H175" s="140">
        <v>1671.0830000000001</v>
      </c>
      <c r="I175" s="141"/>
      <c r="J175" s="141">
        <f t="shared" si="20"/>
        <v>0</v>
      </c>
      <c r="K175" s="142"/>
      <c r="L175" s="25"/>
      <c r="M175" s="143" t="s">
        <v>1</v>
      </c>
      <c r="N175" s="144" t="s">
        <v>36</v>
      </c>
      <c r="O175" s="145">
        <v>0.23819000000000001</v>
      </c>
      <c r="P175" s="145">
        <f t="shared" si="21"/>
        <v>398.03525977000004</v>
      </c>
      <c r="Q175" s="145">
        <v>9.4499999999999998E-4</v>
      </c>
      <c r="R175" s="145">
        <f t="shared" si="22"/>
        <v>1.579173435</v>
      </c>
      <c r="S175" s="145">
        <v>0</v>
      </c>
      <c r="T175" s="146">
        <f t="shared" si="23"/>
        <v>0</v>
      </c>
      <c r="AR175" s="147" t="s">
        <v>184</v>
      </c>
      <c r="AT175" s="147" t="s">
        <v>180</v>
      </c>
      <c r="AU175" s="147" t="s">
        <v>83</v>
      </c>
      <c r="AY175" s="13" t="s">
        <v>178</v>
      </c>
      <c r="BE175" s="148">
        <f t="shared" si="24"/>
        <v>0</v>
      </c>
      <c r="BF175" s="148">
        <f t="shared" si="25"/>
        <v>0</v>
      </c>
      <c r="BG175" s="148">
        <f t="shared" si="26"/>
        <v>0</v>
      </c>
      <c r="BH175" s="148">
        <f t="shared" si="27"/>
        <v>0</v>
      </c>
      <c r="BI175" s="148">
        <f t="shared" si="28"/>
        <v>0</v>
      </c>
      <c r="BJ175" s="13" t="s">
        <v>83</v>
      </c>
      <c r="BK175" s="148">
        <f t="shared" si="29"/>
        <v>0</v>
      </c>
      <c r="BL175" s="13" t="s">
        <v>184</v>
      </c>
      <c r="BM175" s="147" t="s">
        <v>300</v>
      </c>
    </row>
    <row r="176" spans="2:65" s="1" customFormat="1" ht="24.2" customHeight="1">
      <c r="B176" s="135"/>
      <c r="C176" s="136" t="s">
        <v>301</v>
      </c>
      <c r="D176" s="136" t="s">
        <v>180</v>
      </c>
      <c r="E176" s="137" t="s">
        <v>302</v>
      </c>
      <c r="F176" s="138" t="s">
        <v>303</v>
      </c>
      <c r="G176" s="139" t="s">
        <v>216</v>
      </c>
      <c r="H176" s="140">
        <v>111.155</v>
      </c>
      <c r="I176" s="141"/>
      <c r="J176" s="141">
        <f t="shared" si="20"/>
        <v>0</v>
      </c>
      <c r="K176" s="142"/>
      <c r="L176" s="25"/>
      <c r="M176" s="143" t="s">
        <v>1</v>
      </c>
      <c r="N176" s="144" t="s">
        <v>36</v>
      </c>
      <c r="O176" s="145">
        <v>0.20105999999999999</v>
      </c>
      <c r="P176" s="145">
        <f t="shared" si="21"/>
        <v>22.3488243</v>
      </c>
      <c r="Q176" s="145">
        <v>5.1539999999999997E-3</v>
      </c>
      <c r="R176" s="145">
        <f t="shared" si="22"/>
        <v>0.57289287</v>
      </c>
      <c r="S176" s="145">
        <v>0</v>
      </c>
      <c r="T176" s="146">
        <f t="shared" si="23"/>
        <v>0</v>
      </c>
      <c r="AR176" s="147" t="s">
        <v>184</v>
      </c>
      <c r="AT176" s="147" t="s">
        <v>180</v>
      </c>
      <c r="AU176" s="147" t="s">
        <v>83</v>
      </c>
      <c r="AY176" s="13" t="s">
        <v>178</v>
      </c>
      <c r="BE176" s="148">
        <f t="shared" si="24"/>
        <v>0</v>
      </c>
      <c r="BF176" s="148">
        <f t="shared" si="25"/>
        <v>0</v>
      </c>
      <c r="BG176" s="148">
        <f t="shared" si="26"/>
        <v>0</v>
      </c>
      <c r="BH176" s="148">
        <f t="shared" si="27"/>
        <v>0</v>
      </c>
      <c r="BI176" s="148">
        <f t="shared" si="28"/>
        <v>0</v>
      </c>
      <c r="BJ176" s="13" t="s">
        <v>83</v>
      </c>
      <c r="BK176" s="148">
        <f t="shared" si="29"/>
        <v>0</v>
      </c>
      <c r="BL176" s="13" t="s">
        <v>184</v>
      </c>
      <c r="BM176" s="147" t="s">
        <v>304</v>
      </c>
    </row>
    <row r="177" spans="2:65" s="1" customFormat="1" ht="37.9" customHeight="1">
      <c r="B177" s="135"/>
      <c r="C177" s="136" t="s">
        <v>305</v>
      </c>
      <c r="D177" s="136" t="s">
        <v>180</v>
      </c>
      <c r="E177" s="137" t="s">
        <v>306</v>
      </c>
      <c r="F177" s="138" t="s">
        <v>307</v>
      </c>
      <c r="G177" s="139" t="s">
        <v>216</v>
      </c>
      <c r="H177" s="140">
        <v>1333.9</v>
      </c>
      <c r="I177" s="141"/>
      <c r="J177" s="141">
        <f t="shared" si="20"/>
        <v>0</v>
      </c>
      <c r="K177" s="142"/>
      <c r="L177" s="25"/>
      <c r="M177" s="143" t="s">
        <v>1</v>
      </c>
      <c r="N177" s="144" t="s">
        <v>36</v>
      </c>
      <c r="O177" s="145">
        <v>0.25821</v>
      </c>
      <c r="P177" s="145">
        <f t="shared" si="21"/>
        <v>344.42631900000003</v>
      </c>
      <c r="Q177" s="145">
        <v>0.2415718</v>
      </c>
      <c r="R177" s="145">
        <f t="shared" si="22"/>
        <v>322.23262402</v>
      </c>
      <c r="S177" s="145">
        <v>0</v>
      </c>
      <c r="T177" s="146">
        <f t="shared" si="23"/>
        <v>0</v>
      </c>
      <c r="AR177" s="147" t="s">
        <v>184</v>
      </c>
      <c r="AT177" s="147" t="s">
        <v>180</v>
      </c>
      <c r="AU177" s="147" t="s">
        <v>83</v>
      </c>
      <c r="AY177" s="13" t="s">
        <v>178</v>
      </c>
      <c r="BE177" s="148">
        <f t="shared" si="24"/>
        <v>0</v>
      </c>
      <c r="BF177" s="148">
        <f t="shared" si="25"/>
        <v>0</v>
      </c>
      <c r="BG177" s="148">
        <f t="shared" si="26"/>
        <v>0</v>
      </c>
      <c r="BH177" s="148">
        <f t="shared" si="27"/>
        <v>0</v>
      </c>
      <c r="BI177" s="148">
        <f t="shared" si="28"/>
        <v>0</v>
      </c>
      <c r="BJ177" s="13" t="s">
        <v>83</v>
      </c>
      <c r="BK177" s="148">
        <f t="shared" si="29"/>
        <v>0</v>
      </c>
      <c r="BL177" s="13" t="s">
        <v>184</v>
      </c>
      <c r="BM177" s="147" t="s">
        <v>308</v>
      </c>
    </row>
    <row r="178" spans="2:65" s="1" customFormat="1" ht="24.2" customHeight="1">
      <c r="B178" s="135"/>
      <c r="C178" s="136" t="s">
        <v>309</v>
      </c>
      <c r="D178" s="136" t="s">
        <v>180</v>
      </c>
      <c r="E178" s="137" t="s">
        <v>310</v>
      </c>
      <c r="F178" s="138" t="s">
        <v>311</v>
      </c>
      <c r="G178" s="139" t="s">
        <v>183</v>
      </c>
      <c r="H178" s="140">
        <v>42.420999999999999</v>
      </c>
      <c r="I178" s="141"/>
      <c r="J178" s="141">
        <f t="shared" si="20"/>
        <v>0</v>
      </c>
      <c r="K178" s="142"/>
      <c r="L178" s="25"/>
      <c r="M178" s="143" t="s">
        <v>1</v>
      </c>
      <c r="N178" s="144" t="s">
        <v>36</v>
      </c>
      <c r="O178" s="145">
        <v>3.02461</v>
      </c>
      <c r="P178" s="145">
        <f t="shared" si="21"/>
        <v>128.30698081</v>
      </c>
      <c r="Q178" s="145">
        <v>2.4407212</v>
      </c>
      <c r="R178" s="145">
        <f t="shared" si="22"/>
        <v>103.5378340252</v>
      </c>
      <c r="S178" s="145">
        <v>0</v>
      </c>
      <c r="T178" s="146">
        <f t="shared" si="23"/>
        <v>0</v>
      </c>
      <c r="AR178" s="147" t="s">
        <v>184</v>
      </c>
      <c r="AT178" s="147" t="s">
        <v>180</v>
      </c>
      <c r="AU178" s="147" t="s">
        <v>83</v>
      </c>
      <c r="AY178" s="13" t="s">
        <v>178</v>
      </c>
      <c r="BE178" s="148">
        <f t="shared" si="24"/>
        <v>0</v>
      </c>
      <c r="BF178" s="148">
        <f t="shared" si="25"/>
        <v>0</v>
      </c>
      <c r="BG178" s="148">
        <f t="shared" si="26"/>
        <v>0</v>
      </c>
      <c r="BH178" s="148">
        <f t="shared" si="27"/>
        <v>0</v>
      </c>
      <c r="BI178" s="148">
        <f t="shared" si="28"/>
        <v>0</v>
      </c>
      <c r="BJ178" s="13" t="s">
        <v>83</v>
      </c>
      <c r="BK178" s="148">
        <f t="shared" si="29"/>
        <v>0</v>
      </c>
      <c r="BL178" s="13" t="s">
        <v>184</v>
      </c>
      <c r="BM178" s="147" t="s">
        <v>312</v>
      </c>
    </row>
    <row r="179" spans="2:65" s="1" customFormat="1" ht="24.2" customHeight="1">
      <c r="B179" s="135"/>
      <c r="C179" s="136" t="s">
        <v>313</v>
      </c>
      <c r="D179" s="136" t="s">
        <v>180</v>
      </c>
      <c r="E179" s="137" t="s">
        <v>314</v>
      </c>
      <c r="F179" s="138" t="s">
        <v>315</v>
      </c>
      <c r="G179" s="139" t="s">
        <v>216</v>
      </c>
      <c r="H179" s="140">
        <v>2750.6880000000001</v>
      </c>
      <c r="I179" s="141"/>
      <c r="J179" s="141">
        <f t="shared" si="20"/>
        <v>0</v>
      </c>
      <c r="K179" s="142"/>
      <c r="L179" s="25"/>
      <c r="M179" s="143" t="s">
        <v>1</v>
      </c>
      <c r="N179" s="144" t="s">
        <v>36</v>
      </c>
      <c r="O179" s="145">
        <v>1.001E-2</v>
      </c>
      <c r="P179" s="145">
        <f t="shared" si="21"/>
        <v>27.53438688</v>
      </c>
      <c r="Q179" s="145">
        <v>0</v>
      </c>
      <c r="R179" s="145">
        <f t="shared" si="22"/>
        <v>0</v>
      </c>
      <c r="S179" s="145">
        <v>0</v>
      </c>
      <c r="T179" s="146">
        <f t="shared" si="23"/>
        <v>0</v>
      </c>
      <c r="AR179" s="147" t="s">
        <v>184</v>
      </c>
      <c r="AT179" s="147" t="s">
        <v>180</v>
      </c>
      <c r="AU179" s="147" t="s">
        <v>83</v>
      </c>
      <c r="AY179" s="13" t="s">
        <v>178</v>
      </c>
      <c r="BE179" s="148">
        <f t="shared" si="24"/>
        <v>0</v>
      </c>
      <c r="BF179" s="148">
        <f t="shared" si="25"/>
        <v>0</v>
      </c>
      <c r="BG179" s="148">
        <f t="shared" si="26"/>
        <v>0</v>
      </c>
      <c r="BH179" s="148">
        <f t="shared" si="27"/>
        <v>0</v>
      </c>
      <c r="BI179" s="148">
        <f t="shared" si="28"/>
        <v>0</v>
      </c>
      <c r="BJ179" s="13" t="s">
        <v>83</v>
      </c>
      <c r="BK179" s="148">
        <f t="shared" si="29"/>
        <v>0</v>
      </c>
      <c r="BL179" s="13" t="s">
        <v>184</v>
      </c>
      <c r="BM179" s="147" t="s">
        <v>316</v>
      </c>
    </row>
    <row r="180" spans="2:65" s="1" customFormat="1" ht="16.5" customHeight="1">
      <c r="B180" s="135"/>
      <c r="C180" s="149" t="s">
        <v>317</v>
      </c>
      <c r="D180" s="149" t="s">
        <v>318</v>
      </c>
      <c r="E180" s="150" t="s">
        <v>319</v>
      </c>
      <c r="F180" s="151" t="s">
        <v>320</v>
      </c>
      <c r="G180" s="152" t="s">
        <v>216</v>
      </c>
      <c r="H180" s="153">
        <v>3163.2910000000002</v>
      </c>
      <c r="I180" s="154"/>
      <c r="J180" s="154">
        <f t="shared" si="20"/>
        <v>0</v>
      </c>
      <c r="K180" s="155"/>
      <c r="L180" s="156"/>
      <c r="M180" s="157" t="s">
        <v>1</v>
      </c>
      <c r="N180" s="158" t="s">
        <v>36</v>
      </c>
      <c r="O180" s="145">
        <v>0</v>
      </c>
      <c r="P180" s="145">
        <f t="shared" si="21"/>
        <v>0</v>
      </c>
      <c r="Q180" s="145">
        <v>1E-4</v>
      </c>
      <c r="R180" s="145">
        <f t="shared" si="22"/>
        <v>0.31632910000000003</v>
      </c>
      <c r="S180" s="145">
        <v>0</v>
      </c>
      <c r="T180" s="146">
        <f t="shared" si="23"/>
        <v>0</v>
      </c>
      <c r="AR180" s="147" t="s">
        <v>208</v>
      </c>
      <c r="AT180" s="147" t="s">
        <v>318</v>
      </c>
      <c r="AU180" s="147" t="s">
        <v>83</v>
      </c>
      <c r="AY180" s="13" t="s">
        <v>178</v>
      </c>
      <c r="BE180" s="148">
        <f t="shared" si="24"/>
        <v>0</v>
      </c>
      <c r="BF180" s="148">
        <f t="shared" si="25"/>
        <v>0</v>
      </c>
      <c r="BG180" s="148">
        <f t="shared" si="26"/>
        <v>0</v>
      </c>
      <c r="BH180" s="148">
        <f t="shared" si="27"/>
        <v>0</v>
      </c>
      <c r="BI180" s="148">
        <f t="shared" si="28"/>
        <v>0</v>
      </c>
      <c r="BJ180" s="13" t="s">
        <v>83</v>
      </c>
      <c r="BK180" s="148">
        <f t="shared" si="29"/>
        <v>0</v>
      </c>
      <c r="BL180" s="13" t="s">
        <v>184</v>
      </c>
      <c r="BM180" s="147" t="s">
        <v>321</v>
      </c>
    </row>
    <row r="181" spans="2:65" s="1" customFormat="1" ht="24.2" customHeight="1">
      <c r="B181" s="135"/>
      <c r="C181" s="136" t="s">
        <v>322</v>
      </c>
      <c r="D181" s="136" t="s">
        <v>180</v>
      </c>
      <c r="E181" s="137" t="s">
        <v>323</v>
      </c>
      <c r="F181" s="138" t="s">
        <v>324</v>
      </c>
      <c r="G181" s="139" t="s">
        <v>216</v>
      </c>
      <c r="H181" s="140">
        <v>112.28</v>
      </c>
      <c r="I181" s="141"/>
      <c r="J181" s="141">
        <f t="shared" si="20"/>
        <v>0</v>
      </c>
      <c r="K181" s="142"/>
      <c r="L181" s="25"/>
      <c r="M181" s="143" t="s">
        <v>1</v>
      </c>
      <c r="N181" s="144" t="s">
        <v>36</v>
      </c>
      <c r="O181" s="145">
        <v>0.18665000000000001</v>
      </c>
      <c r="P181" s="145">
        <f t="shared" si="21"/>
        <v>20.957062000000001</v>
      </c>
      <c r="Q181" s="145">
        <v>8.5680000000000006E-2</v>
      </c>
      <c r="R181" s="145">
        <f t="shared" si="22"/>
        <v>9.6201504</v>
      </c>
      <c r="S181" s="145">
        <v>0</v>
      </c>
      <c r="T181" s="146">
        <f t="shared" si="23"/>
        <v>0</v>
      </c>
      <c r="AR181" s="147" t="s">
        <v>184</v>
      </c>
      <c r="AT181" s="147" t="s">
        <v>180</v>
      </c>
      <c r="AU181" s="147" t="s">
        <v>83</v>
      </c>
      <c r="AY181" s="13" t="s">
        <v>178</v>
      </c>
      <c r="BE181" s="148">
        <f t="shared" si="24"/>
        <v>0</v>
      </c>
      <c r="BF181" s="148">
        <f t="shared" si="25"/>
        <v>0</v>
      </c>
      <c r="BG181" s="148">
        <f t="shared" si="26"/>
        <v>0</v>
      </c>
      <c r="BH181" s="148">
        <f t="shared" si="27"/>
        <v>0</v>
      </c>
      <c r="BI181" s="148">
        <f t="shared" si="28"/>
        <v>0</v>
      </c>
      <c r="BJ181" s="13" t="s">
        <v>83</v>
      </c>
      <c r="BK181" s="148">
        <f t="shared" si="29"/>
        <v>0</v>
      </c>
      <c r="BL181" s="13" t="s">
        <v>184</v>
      </c>
      <c r="BM181" s="147" t="s">
        <v>325</v>
      </c>
    </row>
    <row r="182" spans="2:65" s="1" customFormat="1" ht="16.5" customHeight="1">
      <c r="B182" s="135"/>
      <c r="C182" s="136" t="s">
        <v>326</v>
      </c>
      <c r="D182" s="136" t="s">
        <v>180</v>
      </c>
      <c r="E182" s="137" t="s">
        <v>327</v>
      </c>
      <c r="F182" s="138" t="s">
        <v>328</v>
      </c>
      <c r="G182" s="139" t="s">
        <v>329</v>
      </c>
      <c r="H182" s="140">
        <v>2.9</v>
      </c>
      <c r="I182" s="141"/>
      <c r="J182" s="141">
        <f t="shared" si="20"/>
        <v>0</v>
      </c>
      <c r="K182" s="142"/>
      <c r="L182" s="25"/>
      <c r="M182" s="143" t="s">
        <v>1</v>
      </c>
      <c r="N182" s="144" t="s">
        <v>36</v>
      </c>
      <c r="O182" s="145">
        <v>0.60355999999999999</v>
      </c>
      <c r="P182" s="145">
        <f t="shared" si="21"/>
        <v>1.750324</v>
      </c>
      <c r="Q182" s="145">
        <v>2.4157202</v>
      </c>
      <c r="R182" s="145">
        <f t="shared" si="22"/>
        <v>7.0055885799999995</v>
      </c>
      <c r="S182" s="145">
        <v>0</v>
      </c>
      <c r="T182" s="146">
        <f t="shared" si="23"/>
        <v>0</v>
      </c>
      <c r="AR182" s="147" t="s">
        <v>184</v>
      </c>
      <c r="AT182" s="147" t="s">
        <v>180</v>
      </c>
      <c r="AU182" s="147" t="s">
        <v>83</v>
      </c>
      <c r="AY182" s="13" t="s">
        <v>178</v>
      </c>
      <c r="BE182" s="148">
        <f t="shared" si="24"/>
        <v>0</v>
      </c>
      <c r="BF182" s="148">
        <f t="shared" si="25"/>
        <v>0</v>
      </c>
      <c r="BG182" s="148">
        <f t="shared" si="26"/>
        <v>0</v>
      </c>
      <c r="BH182" s="148">
        <f t="shared" si="27"/>
        <v>0</v>
      </c>
      <c r="BI182" s="148">
        <f t="shared" si="28"/>
        <v>0</v>
      </c>
      <c r="BJ182" s="13" t="s">
        <v>83</v>
      </c>
      <c r="BK182" s="148">
        <f t="shared" si="29"/>
        <v>0</v>
      </c>
      <c r="BL182" s="13" t="s">
        <v>184</v>
      </c>
      <c r="BM182" s="147" t="s">
        <v>330</v>
      </c>
    </row>
    <row r="183" spans="2:65" s="1" customFormat="1" ht="24.2" customHeight="1">
      <c r="B183" s="135"/>
      <c r="C183" s="136" t="s">
        <v>331</v>
      </c>
      <c r="D183" s="136" t="s">
        <v>180</v>
      </c>
      <c r="E183" s="137" t="s">
        <v>332</v>
      </c>
      <c r="F183" s="138" t="s">
        <v>333</v>
      </c>
      <c r="G183" s="139" t="s">
        <v>216</v>
      </c>
      <c r="H183" s="140">
        <v>783.35</v>
      </c>
      <c r="I183" s="141"/>
      <c r="J183" s="141">
        <f t="shared" si="20"/>
        <v>0</v>
      </c>
      <c r="K183" s="142"/>
      <c r="L183" s="25"/>
      <c r="M183" s="143" t="s">
        <v>1</v>
      </c>
      <c r="N183" s="144" t="s">
        <v>36</v>
      </c>
      <c r="O183" s="145">
        <v>0.21390999999999999</v>
      </c>
      <c r="P183" s="145">
        <f t="shared" si="21"/>
        <v>167.56639849999999</v>
      </c>
      <c r="Q183" s="145">
        <v>0.1071</v>
      </c>
      <c r="R183" s="145">
        <f t="shared" si="22"/>
        <v>83.896785000000008</v>
      </c>
      <c r="S183" s="145">
        <v>0</v>
      </c>
      <c r="T183" s="146">
        <f t="shared" si="23"/>
        <v>0</v>
      </c>
      <c r="AR183" s="147" t="s">
        <v>184</v>
      </c>
      <c r="AT183" s="147" t="s">
        <v>180</v>
      </c>
      <c r="AU183" s="147" t="s">
        <v>83</v>
      </c>
      <c r="AY183" s="13" t="s">
        <v>178</v>
      </c>
      <c r="BE183" s="148">
        <f t="shared" si="24"/>
        <v>0</v>
      </c>
      <c r="BF183" s="148">
        <f t="shared" si="25"/>
        <v>0</v>
      </c>
      <c r="BG183" s="148">
        <f t="shared" si="26"/>
        <v>0</v>
      </c>
      <c r="BH183" s="148">
        <f t="shared" si="27"/>
        <v>0</v>
      </c>
      <c r="BI183" s="148">
        <f t="shared" si="28"/>
        <v>0</v>
      </c>
      <c r="BJ183" s="13" t="s">
        <v>83</v>
      </c>
      <c r="BK183" s="148">
        <f t="shared" si="29"/>
        <v>0</v>
      </c>
      <c r="BL183" s="13" t="s">
        <v>184</v>
      </c>
      <c r="BM183" s="147" t="s">
        <v>334</v>
      </c>
    </row>
    <row r="184" spans="2:65" s="1" customFormat="1" ht="24.2" customHeight="1">
      <c r="B184" s="135"/>
      <c r="C184" s="136" t="s">
        <v>335</v>
      </c>
      <c r="D184" s="136" t="s">
        <v>180</v>
      </c>
      <c r="E184" s="137" t="s">
        <v>336</v>
      </c>
      <c r="F184" s="138" t="s">
        <v>337</v>
      </c>
      <c r="G184" s="139" t="s">
        <v>216</v>
      </c>
      <c r="H184" s="140">
        <v>1375.3440000000001</v>
      </c>
      <c r="I184" s="141"/>
      <c r="J184" s="141">
        <f t="shared" si="20"/>
        <v>0</v>
      </c>
      <c r="K184" s="142"/>
      <c r="L184" s="25"/>
      <c r="M184" s="143" t="s">
        <v>1</v>
      </c>
      <c r="N184" s="144" t="s">
        <v>36</v>
      </c>
      <c r="O184" s="145">
        <v>0.42536000000000002</v>
      </c>
      <c r="P184" s="145">
        <f t="shared" si="21"/>
        <v>585.01632384000004</v>
      </c>
      <c r="Q184" s="145">
        <v>0.10815</v>
      </c>
      <c r="R184" s="145">
        <f t="shared" si="22"/>
        <v>148.74345360000001</v>
      </c>
      <c r="S184" s="145">
        <v>0</v>
      </c>
      <c r="T184" s="146">
        <f t="shared" si="23"/>
        <v>0</v>
      </c>
      <c r="AR184" s="147" t="s">
        <v>184</v>
      </c>
      <c r="AT184" s="147" t="s">
        <v>180</v>
      </c>
      <c r="AU184" s="147" t="s">
        <v>83</v>
      </c>
      <c r="AY184" s="13" t="s">
        <v>178</v>
      </c>
      <c r="BE184" s="148">
        <f t="shared" si="24"/>
        <v>0</v>
      </c>
      <c r="BF184" s="148">
        <f t="shared" si="25"/>
        <v>0</v>
      </c>
      <c r="BG184" s="148">
        <f t="shared" si="26"/>
        <v>0</v>
      </c>
      <c r="BH184" s="148">
        <f t="shared" si="27"/>
        <v>0</v>
      </c>
      <c r="BI184" s="148">
        <f t="shared" si="28"/>
        <v>0</v>
      </c>
      <c r="BJ184" s="13" t="s">
        <v>83</v>
      </c>
      <c r="BK184" s="148">
        <f t="shared" si="29"/>
        <v>0</v>
      </c>
      <c r="BL184" s="13" t="s">
        <v>184</v>
      </c>
      <c r="BM184" s="147" t="s">
        <v>338</v>
      </c>
    </row>
    <row r="185" spans="2:65" s="11" customFormat="1" ht="22.9" customHeight="1">
      <c r="B185" s="124"/>
      <c r="D185" s="125" t="s">
        <v>69</v>
      </c>
      <c r="E185" s="133" t="s">
        <v>213</v>
      </c>
      <c r="F185" s="133" t="s">
        <v>339</v>
      </c>
      <c r="J185" s="134">
        <f>BK185</f>
        <v>0</v>
      </c>
      <c r="L185" s="124"/>
      <c r="M185" s="128"/>
      <c r="P185" s="129">
        <f>SUM(P186:P187)</f>
        <v>610.18119390000004</v>
      </c>
      <c r="R185" s="129">
        <f>SUM(R186:R187)</f>
        <v>2.6060567022000001</v>
      </c>
      <c r="T185" s="130">
        <f>SUM(T186:T187)</f>
        <v>0</v>
      </c>
      <c r="AR185" s="125" t="s">
        <v>77</v>
      </c>
      <c r="AT185" s="131" t="s">
        <v>69</v>
      </c>
      <c r="AU185" s="131" t="s">
        <v>77</v>
      </c>
      <c r="AY185" s="125" t="s">
        <v>178</v>
      </c>
      <c r="BK185" s="132">
        <f>SUM(BK186:BK187)</f>
        <v>0</v>
      </c>
    </row>
    <row r="186" spans="2:65" s="1" customFormat="1" ht="24.2" customHeight="1">
      <c r="B186" s="135"/>
      <c r="C186" s="136" t="s">
        <v>340</v>
      </c>
      <c r="D186" s="136" t="s">
        <v>180</v>
      </c>
      <c r="E186" s="137" t="s">
        <v>341</v>
      </c>
      <c r="F186" s="138" t="s">
        <v>342</v>
      </c>
      <c r="G186" s="139" t="s">
        <v>216</v>
      </c>
      <c r="H186" s="140">
        <v>1319.91</v>
      </c>
      <c r="I186" s="141"/>
      <c r="J186" s="141">
        <f>ROUND(I186*H186,2)</f>
        <v>0</v>
      </c>
      <c r="K186" s="142"/>
      <c r="L186" s="25"/>
      <c r="M186" s="143" t="s">
        <v>1</v>
      </c>
      <c r="N186" s="144" t="s">
        <v>36</v>
      </c>
      <c r="O186" s="145">
        <v>0.13827999999999999</v>
      </c>
      <c r="P186" s="145">
        <f>O186*H186</f>
        <v>182.51715479999999</v>
      </c>
      <c r="Q186" s="145">
        <v>1.92542E-3</v>
      </c>
      <c r="R186" s="145">
        <f>Q186*H186</f>
        <v>2.5413811122000003</v>
      </c>
      <c r="S186" s="145">
        <v>0</v>
      </c>
      <c r="T186" s="146">
        <f>S186*H186</f>
        <v>0</v>
      </c>
      <c r="AR186" s="147" t="s">
        <v>184</v>
      </c>
      <c r="AT186" s="147" t="s">
        <v>180</v>
      </c>
      <c r="AU186" s="147" t="s">
        <v>83</v>
      </c>
      <c r="AY186" s="13" t="s">
        <v>178</v>
      </c>
      <c r="BE186" s="148">
        <f>IF(N186="základná",J186,0)</f>
        <v>0</v>
      </c>
      <c r="BF186" s="148">
        <f>IF(N186="znížená",J186,0)</f>
        <v>0</v>
      </c>
      <c r="BG186" s="148">
        <f>IF(N186="zákl. prenesená",J186,0)</f>
        <v>0</v>
      </c>
      <c r="BH186" s="148">
        <f>IF(N186="zníž. prenesená",J186,0)</f>
        <v>0</v>
      </c>
      <c r="BI186" s="148">
        <f>IF(N186="nulová",J186,0)</f>
        <v>0</v>
      </c>
      <c r="BJ186" s="13" t="s">
        <v>83</v>
      </c>
      <c r="BK186" s="148">
        <f>ROUND(I186*H186,2)</f>
        <v>0</v>
      </c>
      <c r="BL186" s="13" t="s">
        <v>184</v>
      </c>
      <c r="BM186" s="147" t="s">
        <v>343</v>
      </c>
    </row>
    <row r="187" spans="2:65" s="1" customFormat="1" ht="16.5" customHeight="1">
      <c r="B187" s="135"/>
      <c r="C187" s="136" t="s">
        <v>344</v>
      </c>
      <c r="D187" s="136" t="s">
        <v>180</v>
      </c>
      <c r="E187" s="137" t="s">
        <v>345</v>
      </c>
      <c r="F187" s="138" t="s">
        <v>346</v>
      </c>
      <c r="G187" s="139" t="s">
        <v>216</v>
      </c>
      <c r="H187" s="140">
        <v>1319.91</v>
      </c>
      <c r="I187" s="141"/>
      <c r="J187" s="141">
        <f>ROUND(I187*H187,2)</f>
        <v>0</v>
      </c>
      <c r="K187" s="142"/>
      <c r="L187" s="25"/>
      <c r="M187" s="143" t="s">
        <v>1</v>
      </c>
      <c r="N187" s="144" t="s">
        <v>36</v>
      </c>
      <c r="O187" s="145">
        <v>0.32401000000000002</v>
      </c>
      <c r="P187" s="145">
        <f>O187*H187</f>
        <v>427.66403910000002</v>
      </c>
      <c r="Q187" s="145">
        <v>4.8999999999999998E-5</v>
      </c>
      <c r="R187" s="145">
        <f>Q187*H187</f>
        <v>6.4675590000000005E-2</v>
      </c>
      <c r="S187" s="145">
        <v>0</v>
      </c>
      <c r="T187" s="146">
        <f>S187*H187</f>
        <v>0</v>
      </c>
      <c r="AR187" s="147" t="s">
        <v>184</v>
      </c>
      <c r="AT187" s="147" t="s">
        <v>180</v>
      </c>
      <c r="AU187" s="147" t="s">
        <v>83</v>
      </c>
      <c r="AY187" s="13" t="s">
        <v>178</v>
      </c>
      <c r="BE187" s="148">
        <f>IF(N187="základná",J187,0)</f>
        <v>0</v>
      </c>
      <c r="BF187" s="148">
        <f>IF(N187="znížená",J187,0)</f>
        <v>0</v>
      </c>
      <c r="BG187" s="148">
        <f>IF(N187="zákl. prenesená",J187,0)</f>
        <v>0</v>
      </c>
      <c r="BH187" s="148">
        <f>IF(N187="zníž. prenesená",J187,0)</f>
        <v>0</v>
      </c>
      <c r="BI187" s="148">
        <f>IF(N187="nulová",J187,0)</f>
        <v>0</v>
      </c>
      <c r="BJ187" s="13" t="s">
        <v>83</v>
      </c>
      <c r="BK187" s="148">
        <f>ROUND(I187*H187,2)</f>
        <v>0</v>
      </c>
      <c r="BL187" s="13" t="s">
        <v>184</v>
      </c>
      <c r="BM187" s="147" t="s">
        <v>347</v>
      </c>
    </row>
    <row r="188" spans="2:65" s="11" customFormat="1" ht="22.9" customHeight="1">
      <c r="B188" s="124"/>
      <c r="D188" s="125" t="s">
        <v>69</v>
      </c>
      <c r="E188" s="133" t="s">
        <v>348</v>
      </c>
      <c r="F188" s="133" t="s">
        <v>349</v>
      </c>
      <c r="J188" s="134">
        <f>BK188</f>
        <v>0</v>
      </c>
      <c r="L188" s="124"/>
      <c r="M188" s="128"/>
      <c r="P188" s="129">
        <f>P189</f>
        <v>3191.7272760000001</v>
      </c>
      <c r="R188" s="129">
        <f>R189</f>
        <v>0</v>
      </c>
      <c r="T188" s="130">
        <f>T189</f>
        <v>0</v>
      </c>
      <c r="AR188" s="125" t="s">
        <v>77</v>
      </c>
      <c r="AT188" s="131" t="s">
        <v>69</v>
      </c>
      <c r="AU188" s="131" t="s">
        <v>77</v>
      </c>
      <c r="AY188" s="125" t="s">
        <v>178</v>
      </c>
      <c r="BK188" s="132">
        <f>BK189</f>
        <v>0</v>
      </c>
    </row>
    <row r="189" spans="2:65" s="1" customFormat="1" ht="24.2" customHeight="1">
      <c r="B189" s="135"/>
      <c r="C189" s="136" t="s">
        <v>350</v>
      </c>
      <c r="D189" s="136" t="s">
        <v>180</v>
      </c>
      <c r="E189" s="137" t="s">
        <v>351</v>
      </c>
      <c r="F189" s="138" t="s">
        <v>352</v>
      </c>
      <c r="G189" s="139" t="s">
        <v>257</v>
      </c>
      <c r="H189" s="140">
        <v>3554.2620000000002</v>
      </c>
      <c r="I189" s="141"/>
      <c r="J189" s="141">
        <f>ROUND(I189*H189,2)</f>
        <v>0</v>
      </c>
      <c r="K189" s="142"/>
      <c r="L189" s="25"/>
      <c r="M189" s="143" t="s">
        <v>1</v>
      </c>
      <c r="N189" s="144" t="s">
        <v>36</v>
      </c>
      <c r="O189" s="145">
        <v>0.89800000000000002</v>
      </c>
      <c r="P189" s="145">
        <f>O189*H189</f>
        <v>3191.7272760000001</v>
      </c>
      <c r="Q189" s="145">
        <v>0</v>
      </c>
      <c r="R189" s="145">
        <f>Q189*H189</f>
        <v>0</v>
      </c>
      <c r="S189" s="145">
        <v>0</v>
      </c>
      <c r="T189" s="146">
        <f>S189*H189</f>
        <v>0</v>
      </c>
      <c r="AR189" s="147" t="s">
        <v>184</v>
      </c>
      <c r="AT189" s="147" t="s">
        <v>180</v>
      </c>
      <c r="AU189" s="147" t="s">
        <v>83</v>
      </c>
      <c r="AY189" s="13" t="s">
        <v>178</v>
      </c>
      <c r="BE189" s="148">
        <f>IF(N189="základná",J189,0)</f>
        <v>0</v>
      </c>
      <c r="BF189" s="148">
        <f>IF(N189="znížená",J189,0)</f>
        <v>0</v>
      </c>
      <c r="BG189" s="148">
        <f>IF(N189="zákl. prenesená",J189,0)</f>
        <v>0</v>
      </c>
      <c r="BH189" s="148">
        <f>IF(N189="zníž. prenesená",J189,0)</f>
        <v>0</v>
      </c>
      <c r="BI189" s="148">
        <f>IF(N189="nulová",J189,0)</f>
        <v>0</v>
      </c>
      <c r="BJ189" s="13" t="s">
        <v>83</v>
      </c>
      <c r="BK189" s="148">
        <f>ROUND(I189*H189,2)</f>
        <v>0</v>
      </c>
      <c r="BL189" s="13" t="s">
        <v>184</v>
      </c>
      <c r="BM189" s="147" t="s">
        <v>353</v>
      </c>
    </row>
    <row r="190" spans="2:65" s="11" customFormat="1" ht="25.9" customHeight="1">
      <c r="B190" s="124"/>
      <c r="D190" s="125" t="s">
        <v>69</v>
      </c>
      <c r="E190" s="126" t="s">
        <v>354</v>
      </c>
      <c r="F190" s="126" t="s">
        <v>355</v>
      </c>
      <c r="J190" s="127">
        <f>BK190</f>
        <v>0</v>
      </c>
      <c r="L190" s="124"/>
      <c r="M190" s="128"/>
      <c r="P190" s="129">
        <f>P191+P197+P226+P245+P250+P264+P271+P278+P316+P320+P329+P332+P336</f>
        <v>17056.478104965998</v>
      </c>
      <c r="R190" s="129">
        <f>R191+R197+R226+R245+R250+R264+R271+R278+R316+R320+R329+R332+R336</f>
        <v>564.54406552469993</v>
      </c>
      <c r="T190" s="130">
        <f>T191+T197+T226+T245+T250+T264+T271+T278+T316+T320+T329+T332+T336</f>
        <v>0</v>
      </c>
      <c r="AR190" s="125" t="s">
        <v>83</v>
      </c>
      <c r="AT190" s="131" t="s">
        <v>69</v>
      </c>
      <c r="AU190" s="131" t="s">
        <v>70</v>
      </c>
      <c r="AY190" s="125" t="s">
        <v>178</v>
      </c>
      <c r="BK190" s="132">
        <f>BK191+BK197+BK226+BK245+BK250+BK264+BK271+BK278+BK316+BK320+BK329+BK332+BK336</f>
        <v>0</v>
      </c>
    </row>
    <row r="191" spans="2:65" s="11" customFormat="1" ht="22.9" customHeight="1">
      <c r="B191" s="124"/>
      <c r="D191" s="125" t="s">
        <v>69</v>
      </c>
      <c r="E191" s="133" t="s">
        <v>356</v>
      </c>
      <c r="F191" s="133" t="s">
        <v>357</v>
      </c>
      <c r="J191" s="134">
        <f>BK191</f>
        <v>0</v>
      </c>
      <c r="L191" s="124"/>
      <c r="M191" s="128"/>
      <c r="P191" s="129">
        <f>SUM(P192:P196)</f>
        <v>332.87450832000002</v>
      </c>
      <c r="R191" s="129">
        <f>SUM(R192:R196)</f>
        <v>9.2726380174400003</v>
      </c>
      <c r="T191" s="130">
        <f>SUM(T192:T196)</f>
        <v>0</v>
      </c>
      <c r="AR191" s="125" t="s">
        <v>83</v>
      </c>
      <c r="AT191" s="131" t="s">
        <v>69</v>
      </c>
      <c r="AU191" s="131" t="s">
        <v>77</v>
      </c>
      <c r="AY191" s="125" t="s">
        <v>178</v>
      </c>
      <c r="BK191" s="132">
        <f>SUM(BK192:BK196)</f>
        <v>0</v>
      </c>
    </row>
    <row r="192" spans="2:65" s="1" customFormat="1" ht="24.2" customHeight="1">
      <c r="B192" s="135"/>
      <c r="C192" s="136" t="s">
        <v>358</v>
      </c>
      <c r="D192" s="136" t="s">
        <v>180</v>
      </c>
      <c r="E192" s="137" t="s">
        <v>359</v>
      </c>
      <c r="F192" s="138" t="s">
        <v>360</v>
      </c>
      <c r="G192" s="139" t="s">
        <v>216</v>
      </c>
      <c r="H192" s="140">
        <v>1375.3440000000001</v>
      </c>
      <c r="I192" s="141"/>
      <c r="J192" s="141">
        <f>ROUND(I192*H192,2)</f>
        <v>0</v>
      </c>
      <c r="K192" s="142"/>
      <c r="L192" s="25"/>
      <c r="M192" s="143" t="s">
        <v>1</v>
      </c>
      <c r="N192" s="144" t="s">
        <v>36</v>
      </c>
      <c r="O192" s="145">
        <v>3.1029999999999999E-2</v>
      </c>
      <c r="P192" s="145">
        <f>O192*H192</f>
        <v>42.676924319999998</v>
      </c>
      <c r="Q192" s="145">
        <v>0</v>
      </c>
      <c r="R192" s="145">
        <f>Q192*H192</f>
        <v>0</v>
      </c>
      <c r="S192" s="145">
        <v>0</v>
      </c>
      <c r="T192" s="146">
        <f>S192*H192</f>
        <v>0</v>
      </c>
      <c r="AR192" s="147" t="s">
        <v>242</v>
      </c>
      <c r="AT192" s="147" t="s">
        <v>180</v>
      </c>
      <c r="AU192" s="147" t="s">
        <v>83</v>
      </c>
      <c r="AY192" s="13" t="s">
        <v>178</v>
      </c>
      <c r="BE192" s="148">
        <f>IF(N192="základná",J192,0)</f>
        <v>0</v>
      </c>
      <c r="BF192" s="148">
        <f>IF(N192="znížená",J192,0)</f>
        <v>0</v>
      </c>
      <c r="BG192" s="148">
        <f>IF(N192="zákl. prenesená",J192,0)</f>
        <v>0</v>
      </c>
      <c r="BH192" s="148">
        <f>IF(N192="zníž. prenesená",J192,0)</f>
        <v>0</v>
      </c>
      <c r="BI192" s="148">
        <f>IF(N192="nulová",J192,0)</f>
        <v>0</v>
      </c>
      <c r="BJ192" s="13" t="s">
        <v>83</v>
      </c>
      <c r="BK192" s="148">
        <f>ROUND(I192*H192,2)</f>
        <v>0</v>
      </c>
      <c r="BL192" s="13" t="s">
        <v>242</v>
      </c>
      <c r="BM192" s="147" t="s">
        <v>361</v>
      </c>
    </row>
    <row r="193" spans="2:65" s="1" customFormat="1" ht="16.5" customHeight="1">
      <c r="B193" s="135"/>
      <c r="C193" s="149" t="s">
        <v>362</v>
      </c>
      <c r="D193" s="149" t="s">
        <v>318</v>
      </c>
      <c r="E193" s="150" t="s">
        <v>363</v>
      </c>
      <c r="F193" s="151" t="s">
        <v>364</v>
      </c>
      <c r="G193" s="152" t="s">
        <v>257</v>
      </c>
      <c r="H193" s="153">
        <v>0.41299999999999998</v>
      </c>
      <c r="I193" s="154"/>
      <c r="J193" s="154">
        <f>ROUND(I193*H193,2)</f>
        <v>0</v>
      </c>
      <c r="K193" s="155"/>
      <c r="L193" s="156"/>
      <c r="M193" s="157" t="s">
        <v>1</v>
      </c>
      <c r="N193" s="158" t="s">
        <v>36</v>
      </c>
      <c r="O193" s="145">
        <v>0</v>
      </c>
      <c r="P193" s="145">
        <f>O193*H193</f>
        <v>0</v>
      </c>
      <c r="Q193" s="145">
        <v>1</v>
      </c>
      <c r="R193" s="145">
        <f>Q193*H193</f>
        <v>0.41299999999999998</v>
      </c>
      <c r="S193" s="145">
        <v>0</v>
      </c>
      <c r="T193" s="146">
        <f>S193*H193</f>
        <v>0</v>
      </c>
      <c r="AR193" s="147" t="s">
        <v>309</v>
      </c>
      <c r="AT193" s="147" t="s">
        <v>318</v>
      </c>
      <c r="AU193" s="147" t="s">
        <v>83</v>
      </c>
      <c r="AY193" s="13" t="s">
        <v>178</v>
      </c>
      <c r="BE193" s="148">
        <f>IF(N193="základná",J193,0)</f>
        <v>0</v>
      </c>
      <c r="BF193" s="148">
        <f>IF(N193="znížená",J193,0)</f>
        <v>0</v>
      </c>
      <c r="BG193" s="148">
        <f>IF(N193="zákl. prenesená",J193,0)</f>
        <v>0</v>
      </c>
      <c r="BH193" s="148">
        <f>IF(N193="zníž. prenesená",J193,0)</f>
        <v>0</v>
      </c>
      <c r="BI193" s="148">
        <f>IF(N193="nulová",J193,0)</f>
        <v>0</v>
      </c>
      <c r="BJ193" s="13" t="s">
        <v>83</v>
      </c>
      <c r="BK193" s="148">
        <f>ROUND(I193*H193,2)</f>
        <v>0</v>
      </c>
      <c r="BL193" s="13" t="s">
        <v>242</v>
      </c>
      <c r="BM193" s="147" t="s">
        <v>365</v>
      </c>
    </row>
    <row r="194" spans="2:65" s="1" customFormat="1" ht="24.2" customHeight="1">
      <c r="B194" s="135"/>
      <c r="C194" s="136" t="s">
        <v>366</v>
      </c>
      <c r="D194" s="136" t="s">
        <v>180</v>
      </c>
      <c r="E194" s="137" t="s">
        <v>367</v>
      </c>
      <c r="F194" s="138" t="s">
        <v>368</v>
      </c>
      <c r="G194" s="139" t="s">
        <v>216</v>
      </c>
      <c r="H194" s="140">
        <v>1375.3440000000001</v>
      </c>
      <c r="I194" s="141"/>
      <c r="J194" s="141">
        <f>ROUND(I194*H194,2)</f>
        <v>0</v>
      </c>
      <c r="K194" s="142"/>
      <c r="L194" s="25"/>
      <c r="M194" s="143" t="s">
        <v>1</v>
      </c>
      <c r="N194" s="144" t="s">
        <v>36</v>
      </c>
      <c r="O194" s="145">
        <v>0.21099999999999999</v>
      </c>
      <c r="P194" s="145">
        <f>O194*H194</f>
        <v>290.19758400000001</v>
      </c>
      <c r="Q194" s="145">
        <v>5.4226000000000003E-4</v>
      </c>
      <c r="R194" s="145">
        <f>Q194*H194</f>
        <v>0.74579403744000006</v>
      </c>
      <c r="S194" s="145">
        <v>0</v>
      </c>
      <c r="T194" s="146">
        <f>S194*H194</f>
        <v>0</v>
      </c>
      <c r="AR194" s="147" t="s">
        <v>242</v>
      </c>
      <c r="AT194" s="147" t="s">
        <v>180</v>
      </c>
      <c r="AU194" s="147" t="s">
        <v>83</v>
      </c>
      <c r="AY194" s="13" t="s">
        <v>178</v>
      </c>
      <c r="BE194" s="148">
        <f>IF(N194="základná",J194,0)</f>
        <v>0</v>
      </c>
      <c r="BF194" s="148">
        <f>IF(N194="znížená",J194,0)</f>
        <v>0</v>
      </c>
      <c r="BG194" s="148">
        <f>IF(N194="zákl. prenesená",J194,0)</f>
        <v>0</v>
      </c>
      <c r="BH194" s="148">
        <f>IF(N194="zníž. prenesená",J194,0)</f>
        <v>0</v>
      </c>
      <c r="BI194" s="148">
        <f>IF(N194="nulová",J194,0)</f>
        <v>0</v>
      </c>
      <c r="BJ194" s="13" t="s">
        <v>83</v>
      </c>
      <c r="BK194" s="148">
        <f>ROUND(I194*H194,2)</f>
        <v>0</v>
      </c>
      <c r="BL194" s="13" t="s">
        <v>242</v>
      </c>
      <c r="BM194" s="147" t="s">
        <v>369</v>
      </c>
    </row>
    <row r="195" spans="2:65" s="1" customFormat="1" ht="24.2" customHeight="1">
      <c r="B195" s="135"/>
      <c r="C195" s="149" t="s">
        <v>370</v>
      </c>
      <c r="D195" s="149" t="s">
        <v>318</v>
      </c>
      <c r="E195" s="150" t="s">
        <v>371</v>
      </c>
      <c r="F195" s="151" t="s">
        <v>372</v>
      </c>
      <c r="G195" s="152" t="s">
        <v>216</v>
      </c>
      <c r="H195" s="153">
        <v>1581.646</v>
      </c>
      <c r="I195" s="154"/>
      <c r="J195" s="154">
        <f>ROUND(I195*H195,2)</f>
        <v>0</v>
      </c>
      <c r="K195" s="155"/>
      <c r="L195" s="156"/>
      <c r="M195" s="157" t="s">
        <v>1</v>
      </c>
      <c r="N195" s="158" t="s">
        <v>36</v>
      </c>
      <c r="O195" s="145">
        <v>0</v>
      </c>
      <c r="P195" s="145">
        <f>O195*H195</f>
        <v>0</v>
      </c>
      <c r="Q195" s="145">
        <v>5.13E-3</v>
      </c>
      <c r="R195" s="145">
        <f>Q195*H195</f>
        <v>8.1138439800000004</v>
      </c>
      <c r="S195" s="145">
        <v>0</v>
      </c>
      <c r="T195" s="146">
        <f>S195*H195</f>
        <v>0</v>
      </c>
      <c r="AR195" s="147" t="s">
        <v>309</v>
      </c>
      <c r="AT195" s="147" t="s">
        <v>318</v>
      </c>
      <c r="AU195" s="147" t="s">
        <v>83</v>
      </c>
      <c r="AY195" s="13" t="s">
        <v>178</v>
      </c>
      <c r="BE195" s="148">
        <f>IF(N195="základná",J195,0)</f>
        <v>0</v>
      </c>
      <c r="BF195" s="148">
        <f>IF(N195="znížená",J195,0)</f>
        <v>0</v>
      </c>
      <c r="BG195" s="148">
        <f>IF(N195="zákl. prenesená",J195,0)</f>
        <v>0</v>
      </c>
      <c r="BH195" s="148">
        <f>IF(N195="zníž. prenesená",J195,0)</f>
        <v>0</v>
      </c>
      <c r="BI195" s="148">
        <f>IF(N195="nulová",J195,0)</f>
        <v>0</v>
      </c>
      <c r="BJ195" s="13" t="s">
        <v>83</v>
      </c>
      <c r="BK195" s="148">
        <f>ROUND(I195*H195,2)</f>
        <v>0</v>
      </c>
      <c r="BL195" s="13" t="s">
        <v>242</v>
      </c>
      <c r="BM195" s="147" t="s">
        <v>373</v>
      </c>
    </row>
    <row r="196" spans="2:65" s="1" customFormat="1" ht="24.2" customHeight="1">
      <c r="B196" s="135"/>
      <c r="C196" s="136" t="s">
        <v>374</v>
      </c>
      <c r="D196" s="136" t="s">
        <v>180</v>
      </c>
      <c r="E196" s="137" t="s">
        <v>375</v>
      </c>
      <c r="F196" s="138" t="s">
        <v>376</v>
      </c>
      <c r="G196" s="139" t="s">
        <v>377</v>
      </c>
      <c r="H196" s="140">
        <v>210.077</v>
      </c>
      <c r="I196" s="141"/>
      <c r="J196" s="141">
        <f>ROUND(I196*H196,2)</f>
        <v>0</v>
      </c>
      <c r="K196" s="142"/>
      <c r="L196" s="25"/>
      <c r="M196" s="143" t="s">
        <v>1</v>
      </c>
      <c r="N196" s="144" t="s">
        <v>36</v>
      </c>
      <c r="O196" s="145">
        <v>0</v>
      </c>
      <c r="P196" s="145">
        <f>O196*H196</f>
        <v>0</v>
      </c>
      <c r="Q196" s="145">
        <v>0</v>
      </c>
      <c r="R196" s="145">
        <f>Q196*H196</f>
        <v>0</v>
      </c>
      <c r="S196" s="145">
        <v>0</v>
      </c>
      <c r="T196" s="146">
        <f>S196*H196</f>
        <v>0</v>
      </c>
      <c r="AR196" s="147" t="s">
        <v>242</v>
      </c>
      <c r="AT196" s="147" t="s">
        <v>180</v>
      </c>
      <c r="AU196" s="147" t="s">
        <v>83</v>
      </c>
      <c r="AY196" s="13" t="s">
        <v>178</v>
      </c>
      <c r="BE196" s="148">
        <f>IF(N196="základná",J196,0)</f>
        <v>0</v>
      </c>
      <c r="BF196" s="148">
        <f>IF(N196="znížená",J196,0)</f>
        <v>0</v>
      </c>
      <c r="BG196" s="148">
        <f>IF(N196="zákl. prenesená",J196,0)</f>
        <v>0</v>
      </c>
      <c r="BH196" s="148">
        <f>IF(N196="zníž. prenesená",J196,0)</f>
        <v>0</v>
      </c>
      <c r="BI196" s="148">
        <f>IF(N196="nulová",J196,0)</f>
        <v>0</v>
      </c>
      <c r="BJ196" s="13" t="s">
        <v>83</v>
      </c>
      <c r="BK196" s="148">
        <f>ROUND(I196*H196,2)</f>
        <v>0</v>
      </c>
      <c r="BL196" s="13" t="s">
        <v>242</v>
      </c>
      <c r="BM196" s="147" t="s">
        <v>378</v>
      </c>
    </row>
    <row r="197" spans="2:65" s="11" customFormat="1" ht="22.9" customHeight="1">
      <c r="B197" s="124"/>
      <c r="D197" s="125" t="s">
        <v>69</v>
      </c>
      <c r="E197" s="133" t="s">
        <v>379</v>
      </c>
      <c r="F197" s="133" t="s">
        <v>380</v>
      </c>
      <c r="J197" s="134">
        <f>BK197</f>
        <v>0</v>
      </c>
      <c r="L197" s="124"/>
      <c r="M197" s="128"/>
      <c r="P197" s="129">
        <f>SUM(P198:P225)</f>
        <v>3791.7346537399999</v>
      </c>
      <c r="R197" s="129">
        <f>SUM(R198:R225)</f>
        <v>412.2396189900399</v>
      </c>
      <c r="T197" s="130">
        <f>SUM(T198:T225)</f>
        <v>0</v>
      </c>
      <c r="AR197" s="125" t="s">
        <v>83</v>
      </c>
      <c r="AT197" s="131" t="s">
        <v>69</v>
      </c>
      <c r="AU197" s="131" t="s">
        <v>77</v>
      </c>
      <c r="AY197" s="125" t="s">
        <v>178</v>
      </c>
      <c r="BK197" s="132">
        <f>SUM(BK198:BK225)</f>
        <v>0</v>
      </c>
    </row>
    <row r="198" spans="2:65" s="1" customFormat="1" ht="24.2" customHeight="1">
      <c r="B198" s="135"/>
      <c r="C198" s="136" t="s">
        <v>381</v>
      </c>
      <c r="D198" s="136" t="s">
        <v>180</v>
      </c>
      <c r="E198" s="137" t="s">
        <v>382</v>
      </c>
      <c r="F198" s="138" t="s">
        <v>383</v>
      </c>
      <c r="G198" s="139" t="s">
        <v>290</v>
      </c>
      <c r="H198" s="140">
        <v>20</v>
      </c>
      <c r="I198" s="141"/>
      <c r="J198" s="141">
        <f t="shared" ref="J198:J225" si="30">ROUND(I198*H198,2)</f>
        <v>0</v>
      </c>
      <c r="K198" s="142"/>
      <c r="L198" s="25"/>
      <c r="M198" s="143" t="s">
        <v>1</v>
      </c>
      <c r="N198" s="144" t="s">
        <v>36</v>
      </c>
      <c r="O198" s="145">
        <v>0.27116000000000001</v>
      </c>
      <c r="P198" s="145">
        <f t="shared" ref="P198:P225" si="31">O198*H198</f>
        <v>5.4232000000000005</v>
      </c>
      <c r="Q198" s="145">
        <v>5.5000000000000002E-5</v>
      </c>
      <c r="R198" s="145">
        <f t="shared" ref="R198:R225" si="32">Q198*H198</f>
        <v>1.1000000000000001E-3</v>
      </c>
      <c r="S198" s="145">
        <v>0</v>
      </c>
      <c r="T198" s="146">
        <f t="shared" ref="T198:T225" si="33">S198*H198</f>
        <v>0</v>
      </c>
      <c r="AR198" s="147" t="s">
        <v>242</v>
      </c>
      <c r="AT198" s="147" t="s">
        <v>180</v>
      </c>
      <c r="AU198" s="147" t="s">
        <v>83</v>
      </c>
      <c r="AY198" s="13" t="s">
        <v>178</v>
      </c>
      <c r="BE198" s="148">
        <f t="shared" ref="BE198:BE225" si="34">IF(N198="základná",J198,0)</f>
        <v>0</v>
      </c>
      <c r="BF198" s="148">
        <f t="shared" ref="BF198:BF225" si="35">IF(N198="znížená",J198,0)</f>
        <v>0</v>
      </c>
      <c r="BG198" s="148">
        <f t="shared" ref="BG198:BG225" si="36">IF(N198="zákl. prenesená",J198,0)</f>
        <v>0</v>
      </c>
      <c r="BH198" s="148">
        <f t="shared" ref="BH198:BH225" si="37">IF(N198="zníž. prenesená",J198,0)</f>
        <v>0</v>
      </c>
      <c r="BI198" s="148">
        <f t="shared" ref="BI198:BI225" si="38">IF(N198="nulová",J198,0)</f>
        <v>0</v>
      </c>
      <c r="BJ198" s="13" t="s">
        <v>83</v>
      </c>
      <c r="BK198" s="148">
        <f t="shared" ref="BK198:BK225" si="39">ROUND(I198*H198,2)</f>
        <v>0</v>
      </c>
      <c r="BL198" s="13" t="s">
        <v>242</v>
      </c>
      <c r="BM198" s="147" t="s">
        <v>384</v>
      </c>
    </row>
    <row r="199" spans="2:65" s="1" customFormat="1" ht="24.2" customHeight="1">
      <c r="B199" s="135"/>
      <c r="C199" s="149" t="s">
        <v>385</v>
      </c>
      <c r="D199" s="149" t="s">
        <v>318</v>
      </c>
      <c r="E199" s="150" t="s">
        <v>386</v>
      </c>
      <c r="F199" s="151" t="s">
        <v>387</v>
      </c>
      <c r="G199" s="152" t="s">
        <v>290</v>
      </c>
      <c r="H199" s="153">
        <v>12</v>
      </c>
      <c r="I199" s="154"/>
      <c r="J199" s="154">
        <f t="shared" si="30"/>
        <v>0</v>
      </c>
      <c r="K199" s="155"/>
      <c r="L199" s="156"/>
      <c r="M199" s="157" t="s">
        <v>1</v>
      </c>
      <c r="N199" s="158" t="s">
        <v>36</v>
      </c>
      <c r="O199" s="145">
        <v>0</v>
      </c>
      <c r="P199" s="145">
        <f t="shared" si="31"/>
        <v>0</v>
      </c>
      <c r="Q199" s="145">
        <v>0</v>
      </c>
      <c r="R199" s="145">
        <f t="shared" si="32"/>
        <v>0</v>
      </c>
      <c r="S199" s="145">
        <v>0</v>
      </c>
      <c r="T199" s="146">
        <f t="shared" si="33"/>
        <v>0</v>
      </c>
      <c r="AR199" s="147" t="s">
        <v>309</v>
      </c>
      <c r="AT199" s="147" t="s">
        <v>318</v>
      </c>
      <c r="AU199" s="147" t="s">
        <v>83</v>
      </c>
      <c r="AY199" s="13" t="s">
        <v>178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3" t="s">
        <v>83</v>
      </c>
      <c r="BK199" s="148">
        <f t="shared" si="39"/>
        <v>0</v>
      </c>
      <c r="BL199" s="13" t="s">
        <v>242</v>
      </c>
      <c r="BM199" s="147" t="s">
        <v>388</v>
      </c>
    </row>
    <row r="200" spans="2:65" s="1" customFormat="1" ht="21.75" customHeight="1">
      <c r="B200" s="135"/>
      <c r="C200" s="149" t="s">
        <v>389</v>
      </c>
      <c r="D200" s="149" t="s">
        <v>318</v>
      </c>
      <c r="E200" s="150" t="s">
        <v>390</v>
      </c>
      <c r="F200" s="151" t="s">
        <v>391</v>
      </c>
      <c r="G200" s="152" t="s">
        <v>290</v>
      </c>
      <c r="H200" s="153">
        <v>8</v>
      </c>
      <c r="I200" s="154"/>
      <c r="J200" s="154">
        <f t="shared" si="30"/>
        <v>0</v>
      </c>
      <c r="K200" s="155"/>
      <c r="L200" s="156"/>
      <c r="M200" s="157" t="s">
        <v>1</v>
      </c>
      <c r="N200" s="158" t="s">
        <v>36</v>
      </c>
      <c r="O200" s="145">
        <v>0</v>
      </c>
      <c r="P200" s="145">
        <f t="shared" si="31"/>
        <v>0</v>
      </c>
      <c r="Q200" s="145">
        <v>0</v>
      </c>
      <c r="R200" s="145">
        <f t="shared" si="32"/>
        <v>0</v>
      </c>
      <c r="S200" s="145">
        <v>0</v>
      </c>
      <c r="T200" s="146">
        <f t="shared" si="33"/>
        <v>0</v>
      </c>
      <c r="AR200" s="147" t="s">
        <v>309</v>
      </c>
      <c r="AT200" s="147" t="s">
        <v>318</v>
      </c>
      <c r="AU200" s="147" t="s">
        <v>83</v>
      </c>
      <c r="AY200" s="13" t="s">
        <v>178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83</v>
      </c>
      <c r="BK200" s="148">
        <f t="shared" si="39"/>
        <v>0</v>
      </c>
      <c r="BL200" s="13" t="s">
        <v>242</v>
      </c>
      <c r="BM200" s="147" t="s">
        <v>392</v>
      </c>
    </row>
    <row r="201" spans="2:65" s="1" customFormat="1" ht="16.5" customHeight="1">
      <c r="B201" s="135"/>
      <c r="C201" s="149" t="s">
        <v>393</v>
      </c>
      <c r="D201" s="149" t="s">
        <v>318</v>
      </c>
      <c r="E201" s="150" t="s">
        <v>394</v>
      </c>
      <c r="F201" s="151" t="s">
        <v>395</v>
      </c>
      <c r="G201" s="152" t="s">
        <v>290</v>
      </c>
      <c r="H201" s="153">
        <v>60</v>
      </c>
      <c r="I201" s="154"/>
      <c r="J201" s="154">
        <f t="shared" si="30"/>
        <v>0</v>
      </c>
      <c r="K201" s="155"/>
      <c r="L201" s="156"/>
      <c r="M201" s="157" t="s">
        <v>1</v>
      </c>
      <c r="N201" s="158" t="s">
        <v>36</v>
      </c>
      <c r="O201" s="145">
        <v>0</v>
      </c>
      <c r="P201" s="145">
        <f t="shared" si="31"/>
        <v>0</v>
      </c>
      <c r="Q201" s="145">
        <v>1E-4</v>
      </c>
      <c r="R201" s="145">
        <f t="shared" si="32"/>
        <v>6.0000000000000001E-3</v>
      </c>
      <c r="S201" s="145">
        <v>0</v>
      </c>
      <c r="T201" s="146">
        <f t="shared" si="33"/>
        <v>0</v>
      </c>
      <c r="AR201" s="147" t="s">
        <v>309</v>
      </c>
      <c r="AT201" s="147" t="s">
        <v>318</v>
      </c>
      <c r="AU201" s="147" t="s">
        <v>83</v>
      </c>
      <c r="AY201" s="13" t="s">
        <v>178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83</v>
      </c>
      <c r="BK201" s="148">
        <f t="shared" si="39"/>
        <v>0</v>
      </c>
      <c r="BL201" s="13" t="s">
        <v>242</v>
      </c>
      <c r="BM201" s="147" t="s">
        <v>396</v>
      </c>
    </row>
    <row r="202" spans="2:65" s="1" customFormat="1" ht="24.2" customHeight="1">
      <c r="B202" s="135"/>
      <c r="C202" s="136" t="s">
        <v>397</v>
      </c>
      <c r="D202" s="136" t="s">
        <v>180</v>
      </c>
      <c r="E202" s="137" t="s">
        <v>398</v>
      </c>
      <c r="F202" s="138" t="s">
        <v>399</v>
      </c>
      <c r="G202" s="139" t="s">
        <v>216</v>
      </c>
      <c r="H202" s="140">
        <v>1778.5719999999999</v>
      </c>
      <c r="I202" s="141"/>
      <c r="J202" s="141">
        <f t="shared" si="30"/>
        <v>0</v>
      </c>
      <c r="K202" s="142"/>
      <c r="L202" s="25"/>
      <c r="M202" s="143" t="s">
        <v>1</v>
      </c>
      <c r="N202" s="144" t="s">
        <v>36</v>
      </c>
      <c r="O202" s="145">
        <v>2.802E-2</v>
      </c>
      <c r="P202" s="145">
        <f t="shared" si="31"/>
        <v>49.835587439999998</v>
      </c>
      <c r="Q202" s="145">
        <v>0</v>
      </c>
      <c r="R202" s="145">
        <f t="shared" si="32"/>
        <v>0</v>
      </c>
      <c r="S202" s="145">
        <v>0</v>
      </c>
      <c r="T202" s="146">
        <f t="shared" si="33"/>
        <v>0</v>
      </c>
      <c r="AR202" s="147" t="s">
        <v>242</v>
      </c>
      <c r="AT202" s="147" t="s">
        <v>180</v>
      </c>
      <c r="AU202" s="147" t="s">
        <v>83</v>
      </c>
      <c r="AY202" s="13" t="s">
        <v>178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83</v>
      </c>
      <c r="BK202" s="148">
        <f t="shared" si="39"/>
        <v>0</v>
      </c>
      <c r="BL202" s="13" t="s">
        <v>242</v>
      </c>
      <c r="BM202" s="147" t="s">
        <v>400</v>
      </c>
    </row>
    <row r="203" spans="2:65" s="1" customFormat="1" ht="16.5" customHeight="1">
      <c r="B203" s="135"/>
      <c r="C203" s="149" t="s">
        <v>401</v>
      </c>
      <c r="D203" s="149" t="s">
        <v>318</v>
      </c>
      <c r="E203" s="150" t="s">
        <v>402</v>
      </c>
      <c r="F203" s="151" t="s">
        <v>403</v>
      </c>
      <c r="G203" s="152" t="s">
        <v>216</v>
      </c>
      <c r="H203" s="153">
        <v>2045.3579999999999</v>
      </c>
      <c r="I203" s="154"/>
      <c r="J203" s="154">
        <f t="shared" si="30"/>
        <v>0</v>
      </c>
      <c r="K203" s="155"/>
      <c r="L203" s="156"/>
      <c r="M203" s="157" t="s">
        <v>1</v>
      </c>
      <c r="N203" s="158" t="s">
        <v>36</v>
      </c>
      <c r="O203" s="145">
        <v>0</v>
      </c>
      <c r="P203" s="145">
        <f t="shared" si="31"/>
        <v>0</v>
      </c>
      <c r="Q203" s="145">
        <v>2.9999999999999997E-4</v>
      </c>
      <c r="R203" s="145">
        <f t="shared" si="32"/>
        <v>0.61360739999999991</v>
      </c>
      <c r="S203" s="145">
        <v>0</v>
      </c>
      <c r="T203" s="146">
        <f t="shared" si="33"/>
        <v>0</v>
      </c>
      <c r="AR203" s="147" t="s">
        <v>309</v>
      </c>
      <c r="AT203" s="147" t="s">
        <v>318</v>
      </c>
      <c r="AU203" s="147" t="s">
        <v>83</v>
      </c>
      <c r="AY203" s="13" t="s">
        <v>178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3" t="s">
        <v>83</v>
      </c>
      <c r="BK203" s="148">
        <f t="shared" si="39"/>
        <v>0</v>
      </c>
      <c r="BL203" s="13" t="s">
        <v>242</v>
      </c>
      <c r="BM203" s="147" t="s">
        <v>404</v>
      </c>
    </row>
    <row r="204" spans="2:65" s="1" customFormat="1" ht="24.2" customHeight="1">
      <c r="B204" s="135"/>
      <c r="C204" s="136" t="s">
        <v>405</v>
      </c>
      <c r="D204" s="136" t="s">
        <v>180</v>
      </c>
      <c r="E204" s="137" t="s">
        <v>406</v>
      </c>
      <c r="F204" s="138" t="s">
        <v>407</v>
      </c>
      <c r="G204" s="139" t="s">
        <v>216</v>
      </c>
      <c r="H204" s="140">
        <v>803.35599999999999</v>
      </c>
      <c r="I204" s="141"/>
      <c r="J204" s="141">
        <f t="shared" si="30"/>
        <v>0</v>
      </c>
      <c r="K204" s="142"/>
      <c r="L204" s="25"/>
      <c r="M204" s="143" t="s">
        <v>1</v>
      </c>
      <c r="N204" s="144" t="s">
        <v>36</v>
      </c>
      <c r="O204" s="145">
        <v>0.54349999999999998</v>
      </c>
      <c r="P204" s="145">
        <f t="shared" si="31"/>
        <v>436.623986</v>
      </c>
      <c r="Q204" s="145">
        <v>6.3863279999999994E-2</v>
      </c>
      <c r="R204" s="145">
        <f t="shared" si="32"/>
        <v>51.304949167679993</v>
      </c>
      <c r="S204" s="145">
        <v>0</v>
      </c>
      <c r="T204" s="146">
        <f t="shared" si="33"/>
        <v>0</v>
      </c>
      <c r="AR204" s="147" t="s">
        <v>242</v>
      </c>
      <c r="AT204" s="147" t="s">
        <v>180</v>
      </c>
      <c r="AU204" s="147" t="s">
        <v>83</v>
      </c>
      <c r="AY204" s="13" t="s">
        <v>178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3" t="s">
        <v>83</v>
      </c>
      <c r="BK204" s="148">
        <f t="shared" si="39"/>
        <v>0</v>
      </c>
      <c r="BL204" s="13" t="s">
        <v>242</v>
      </c>
      <c r="BM204" s="147" t="s">
        <v>408</v>
      </c>
    </row>
    <row r="205" spans="2:65" s="1" customFormat="1" ht="16.5" customHeight="1">
      <c r="B205" s="135"/>
      <c r="C205" s="136" t="s">
        <v>409</v>
      </c>
      <c r="D205" s="136" t="s">
        <v>180</v>
      </c>
      <c r="E205" s="137" t="s">
        <v>410</v>
      </c>
      <c r="F205" s="138" t="s">
        <v>411</v>
      </c>
      <c r="G205" s="139" t="s">
        <v>216</v>
      </c>
      <c r="H205" s="140">
        <v>803.35599999999999</v>
      </c>
      <c r="I205" s="141"/>
      <c r="J205" s="141">
        <f t="shared" si="30"/>
        <v>0</v>
      </c>
      <c r="K205" s="142"/>
      <c r="L205" s="25"/>
      <c r="M205" s="143" t="s">
        <v>1</v>
      </c>
      <c r="N205" s="144" t="s">
        <v>36</v>
      </c>
      <c r="O205" s="145">
        <v>0.54349999999999998</v>
      </c>
      <c r="P205" s="145">
        <f t="shared" si="31"/>
        <v>436.623986</v>
      </c>
      <c r="Q205" s="145">
        <v>6.3863279999999994E-2</v>
      </c>
      <c r="R205" s="145">
        <f t="shared" si="32"/>
        <v>51.304949167679993</v>
      </c>
      <c r="S205" s="145">
        <v>0</v>
      </c>
      <c r="T205" s="146">
        <f t="shared" si="33"/>
        <v>0</v>
      </c>
      <c r="AR205" s="147" t="s">
        <v>242</v>
      </c>
      <c r="AT205" s="147" t="s">
        <v>180</v>
      </c>
      <c r="AU205" s="147" t="s">
        <v>83</v>
      </c>
      <c r="AY205" s="13" t="s">
        <v>178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83</v>
      </c>
      <c r="BK205" s="148">
        <f t="shared" si="39"/>
        <v>0</v>
      </c>
      <c r="BL205" s="13" t="s">
        <v>242</v>
      </c>
      <c r="BM205" s="147" t="s">
        <v>412</v>
      </c>
    </row>
    <row r="206" spans="2:65" s="1" customFormat="1" ht="24.2" customHeight="1">
      <c r="B206" s="135"/>
      <c r="C206" s="136" t="s">
        <v>413</v>
      </c>
      <c r="D206" s="136" t="s">
        <v>180</v>
      </c>
      <c r="E206" s="137" t="s">
        <v>414</v>
      </c>
      <c r="F206" s="138" t="s">
        <v>415</v>
      </c>
      <c r="G206" s="139" t="s">
        <v>216</v>
      </c>
      <c r="H206" s="140">
        <v>803.35599999999999</v>
      </c>
      <c r="I206" s="141"/>
      <c r="J206" s="141">
        <f t="shared" si="30"/>
        <v>0</v>
      </c>
      <c r="K206" s="142"/>
      <c r="L206" s="25"/>
      <c r="M206" s="143" t="s">
        <v>1</v>
      </c>
      <c r="N206" s="144" t="s">
        <v>36</v>
      </c>
      <c r="O206" s="145">
        <v>0.54349999999999998</v>
      </c>
      <c r="P206" s="145">
        <f t="shared" si="31"/>
        <v>436.623986</v>
      </c>
      <c r="Q206" s="145">
        <v>6.3863279999999994E-2</v>
      </c>
      <c r="R206" s="145">
        <f t="shared" si="32"/>
        <v>51.304949167679993</v>
      </c>
      <c r="S206" s="145">
        <v>0</v>
      </c>
      <c r="T206" s="146">
        <f t="shared" si="33"/>
        <v>0</v>
      </c>
      <c r="AR206" s="147" t="s">
        <v>242</v>
      </c>
      <c r="AT206" s="147" t="s">
        <v>180</v>
      </c>
      <c r="AU206" s="147" t="s">
        <v>83</v>
      </c>
      <c r="AY206" s="13" t="s">
        <v>178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83</v>
      </c>
      <c r="BK206" s="148">
        <f t="shared" si="39"/>
        <v>0</v>
      </c>
      <c r="BL206" s="13" t="s">
        <v>242</v>
      </c>
      <c r="BM206" s="147" t="s">
        <v>416</v>
      </c>
    </row>
    <row r="207" spans="2:65" s="1" customFormat="1" ht="24.2" customHeight="1">
      <c r="B207" s="135"/>
      <c r="C207" s="136" t="s">
        <v>417</v>
      </c>
      <c r="D207" s="136" t="s">
        <v>180</v>
      </c>
      <c r="E207" s="137" t="s">
        <v>418</v>
      </c>
      <c r="F207" s="138" t="s">
        <v>419</v>
      </c>
      <c r="G207" s="139" t="s">
        <v>216</v>
      </c>
      <c r="H207" s="140">
        <v>803.35599999999999</v>
      </c>
      <c r="I207" s="141"/>
      <c r="J207" s="141">
        <f t="shared" si="30"/>
        <v>0</v>
      </c>
      <c r="K207" s="142"/>
      <c r="L207" s="25"/>
      <c r="M207" s="143" t="s">
        <v>1</v>
      </c>
      <c r="N207" s="144" t="s">
        <v>36</v>
      </c>
      <c r="O207" s="145">
        <v>0.54349999999999998</v>
      </c>
      <c r="P207" s="145">
        <f t="shared" si="31"/>
        <v>436.623986</v>
      </c>
      <c r="Q207" s="145">
        <v>6.3863279999999994E-2</v>
      </c>
      <c r="R207" s="145">
        <f t="shared" si="32"/>
        <v>51.304949167679993</v>
      </c>
      <c r="S207" s="145">
        <v>0</v>
      </c>
      <c r="T207" s="146">
        <f t="shared" si="33"/>
        <v>0</v>
      </c>
      <c r="AR207" s="147" t="s">
        <v>242</v>
      </c>
      <c r="AT207" s="147" t="s">
        <v>180</v>
      </c>
      <c r="AU207" s="147" t="s">
        <v>83</v>
      </c>
      <c r="AY207" s="13" t="s">
        <v>178</v>
      </c>
      <c r="BE207" s="148">
        <f t="shared" si="34"/>
        <v>0</v>
      </c>
      <c r="BF207" s="148">
        <f t="shared" si="35"/>
        <v>0</v>
      </c>
      <c r="BG207" s="148">
        <f t="shared" si="36"/>
        <v>0</v>
      </c>
      <c r="BH207" s="148">
        <f t="shared" si="37"/>
        <v>0</v>
      </c>
      <c r="BI207" s="148">
        <f t="shared" si="38"/>
        <v>0</v>
      </c>
      <c r="BJ207" s="13" t="s">
        <v>83</v>
      </c>
      <c r="BK207" s="148">
        <f t="shared" si="39"/>
        <v>0</v>
      </c>
      <c r="BL207" s="13" t="s">
        <v>242</v>
      </c>
      <c r="BM207" s="147" t="s">
        <v>420</v>
      </c>
    </row>
    <row r="208" spans="2:65" s="1" customFormat="1" ht="16.5" customHeight="1">
      <c r="B208" s="135"/>
      <c r="C208" s="136" t="s">
        <v>421</v>
      </c>
      <c r="D208" s="136" t="s">
        <v>180</v>
      </c>
      <c r="E208" s="137" t="s">
        <v>422</v>
      </c>
      <c r="F208" s="138" t="s">
        <v>423</v>
      </c>
      <c r="G208" s="139" t="s">
        <v>216</v>
      </c>
      <c r="H208" s="140">
        <v>803.35599999999999</v>
      </c>
      <c r="I208" s="141"/>
      <c r="J208" s="141">
        <f t="shared" si="30"/>
        <v>0</v>
      </c>
      <c r="K208" s="142"/>
      <c r="L208" s="25"/>
      <c r="M208" s="143" t="s">
        <v>1</v>
      </c>
      <c r="N208" s="144" t="s">
        <v>36</v>
      </c>
      <c r="O208" s="145">
        <v>0.54349999999999998</v>
      </c>
      <c r="P208" s="145">
        <f t="shared" si="31"/>
        <v>436.623986</v>
      </c>
      <c r="Q208" s="145">
        <v>6.3863279999999994E-2</v>
      </c>
      <c r="R208" s="145">
        <f t="shared" si="32"/>
        <v>51.304949167679993</v>
      </c>
      <c r="S208" s="145">
        <v>0</v>
      </c>
      <c r="T208" s="146">
        <f t="shared" si="33"/>
        <v>0</v>
      </c>
      <c r="AR208" s="147" t="s">
        <v>242</v>
      </c>
      <c r="AT208" s="147" t="s">
        <v>180</v>
      </c>
      <c r="AU208" s="147" t="s">
        <v>83</v>
      </c>
      <c r="AY208" s="13" t="s">
        <v>178</v>
      </c>
      <c r="BE208" s="148">
        <f t="shared" si="34"/>
        <v>0</v>
      </c>
      <c r="BF208" s="148">
        <f t="shared" si="35"/>
        <v>0</v>
      </c>
      <c r="BG208" s="148">
        <f t="shared" si="36"/>
        <v>0</v>
      </c>
      <c r="BH208" s="148">
        <f t="shared" si="37"/>
        <v>0</v>
      </c>
      <c r="BI208" s="148">
        <f t="shared" si="38"/>
        <v>0</v>
      </c>
      <c r="BJ208" s="13" t="s">
        <v>83</v>
      </c>
      <c r="BK208" s="148">
        <f t="shared" si="39"/>
        <v>0</v>
      </c>
      <c r="BL208" s="13" t="s">
        <v>242</v>
      </c>
      <c r="BM208" s="147" t="s">
        <v>424</v>
      </c>
    </row>
    <row r="209" spans="2:65" s="1" customFormat="1" ht="24.2" customHeight="1">
      <c r="B209" s="135"/>
      <c r="C209" s="136" t="s">
        <v>425</v>
      </c>
      <c r="D209" s="136" t="s">
        <v>180</v>
      </c>
      <c r="E209" s="137" t="s">
        <v>426</v>
      </c>
      <c r="F209" s="138" t="s">
        <v>427</v>
      </c>
      <c r="G209" s="139" t="s">
        <v>216</v>
      </c>
      <c r="H209" s="140">
        <v>803.35599999999999</v>
      </c>
      <c r="I209" s="141"/>
      <c r="J209" s="141">
        <f t="shared" si="30"/>
        <v>0</v>
      </c>
      <c r="K209" s="142"/>
      <c r="L209" s="25"/>
      <c r="M209" s="143" t="s">
        <v>1</v>
      </c>
      <c r="N209" s="144" t="s">
        <v>36</v>
      </c>
      <c r="O209" s="145">
        <v>0.54349999999999998</v>
      </c>
      <c r="P209" s="145">
        <f t="shared" si="31"/>
        <v>436.623986</v>
      </c>
      <c r="Q209" s="145">
        <v>6.3863279999999994E-2</v>
      </c>
      <c r="R209" s="145">
        <f t="shared" si="32"/>
        <v>51.304949167679993</v>
      </c>
      <c r="S209" s="145">
        <v>0</v>
      </c>
      <c r="T209" s="146">
        <f t="shared" si="33"/>
        <v>0</v>
      </c>
      <c r="AR209" s="147" t="s">
        <v>242</v>
      </c>
      <c r="AT209" s="147" t="s">
        <v>180</v>
      </c>
      <c r="AU209" s="147" t="s">
        <v>83</v>
      </c>
      <c r="AY209" s="13" t="s">
        <v>178</v>
      </c>
      <c r="BE209" s="148">
        <f t="shared" si="34"/>
        <v>0</v>
      </c>
      <c r="BF209" s="148">
        <f t="shared" si="35"/>
        <v>0</v>
      </c>
      <c r="BG209" s="148">
        <f t="shared" si="36"/>
        <v>0</v>
      </c>
      <c r="BH209" s="148">
        <f t="shared" si="37"/>
        <v>0</v>
      </c>
      <c r="BI209" s="148">
        <f t="shared" si="38"/>
        <v>0</v>
      </c>
      <c r="BJ209" s="13" t="s">
        <v>83</v>
      </c>
      <c r="BK209" s="148">
        <f t="shared" si="39"/>
        <v>0</v>
      </c>
      <c r="BL209" s="13" t="s">
        <v>242</v>
      </c>
      <c r="BM209" s="147" t="s">
        <v>428</v>
      </c>
    </row>
    <row r="210" spans="2:65" s="1" customFormat="1" ht="16.5" customHeight="1">
      <c r="B210" s="135"/>
      <c r="C210" s="136" t="s">
        <v>429</v>
      </c>
      <c r="D210" s="136" t="s">
        <v>180</v>
      </c>
      <c r="E210" s="137" t="s">
        <v>430</v>
      </c>
      <c r="F210" s="138" t="s">
        <v>431</v>
      </c>
      <c r="G210" s="139" t="s">
        <v>216</v>
      </c>
      <c r="H210" s="140">
        <v>803.35599999999999</v>
      </c>
      <c r="I210" s="141"/>
      <c r="J210" s="141">
        <f t="shared" si="30"/>
        <v>0</v>
      </c>
      <c r="K210" s="142"/>
      <c r="L210" s="25"/>
      <c r="M210" s="143" t="s">
        <v>1</v>
      </c>
      <c r="N210" s="144" t="s">
        <v>36</v>
      </c>
      <c r="O210" s="145">
        <v>0.54349999999999998</v>
      </c>
      <c r="P210" s="145">
        <f t="shared" si="31"/>
        <v>436.623986</v>
      </c>
      <c r="Q210" s="145">
        <v>6.3863279999999994E-2</v>
      </c>
      <c r="R210" s="145">
        <f t="shared" si="32"/>
        <v>51.304949167679993</v>
      </c>
      <c r="S210" s="145">
        <v>0</v>
      </c>
      <c r="T210" s="146">
        <f t="shared" si="33"/>
        <v>0</v>
      </c>
      <c r="AR210" s="147" t="s">
        <v>242</v>
      </c>
      <c r="AT210" s="147" t="s">
        <v>180</v>
      </c>
      <c r="AU210" s="147" t="s">
        <v>83</v>
      </c>
      <c r="AY210" s="13" t="s">
        <v>178</v>
      </c>
      <c r="BE210" s="148">
        <f t="shared" si="34"/>
        <v>0</v>
      </c>
      <c r="BF210" s="148">
        <f t="shared" si="35"/>
        <v>0</v>
      </c>
      <c r="BG210" s="148">
        <f t="shared" si="36"/>
        <v>0</v>
      </c>
      <c r="BH210" s="148">
        <f t="shared" si="37"/>
        <v>0</v>
      </c>
      <c r="BI210" s="148">
        <f t="shared" si="38"/>
        <v>0</v>
      </c>
      <c r="BJ210" s="13" t="s">
        <v>83</v>
      </c>
      <c r="BK210" s="148">
        <f t="shared" si="39"/>
        <v>0</v>
      </c>
      <c r="BL210" s="13" t="s">
        <v>242</v>
      </c>
      <c r="BM210" s="147" t="s">
        <v>432</v>
      </c>
    </row>
    <row r="211" spans="2:65" s="1" customFormat="1" ht="24.2" customHeight="1">
      <c r="B211" s="135"/>
      <c r="C211" s="136" t="s">
        <v>433</v>
      </c>
      <c r="D211" s="136" t="s">
        <v>180</v>
      </c>
      <c r="E211" s="137" t="s">
        <v>434</v>
      </c>
      <c r="F211" s="138" t="s">
        <v>435</v>
      </c>
      <c r="G211" s="139" t="s">
        <v>216</v>
      </c>
      <c r="H211" s="140">
        <v>803.35599999999999</v>
      </c>
      <c r="I211" s="141"/>
      <c r="J211" s="141">
        <f t="shared" si="30"/>
        <v>0</v>
      </c>
      <c r="K211" s="142"/>
      <c r="L211" s="25"/>
      <c r="M211" s="143" t="s">
        <v>1</v>
      </c>
      <c r="N211" s="144" t="s">
        <v>36</v>
      </c>
      <c r="O211" s="145">
        <v>0.54349999999999998</v>
      </c>
      <c r="P211" s="145">
        <f t="shared" si="31"/>
        <v>436.623986</v>
      </c>
      <c r="Q211" s="145">
        <v>6.3863279999999994E-2</v>
      </c>
      <c r="R211" s="145">
        <f t="shared" si="32"/>
        <v>51.304949167679993</v>
      </c>
      <c r="S211" s="145">
        <v>0</v>
      </c>
      <c r="T211" s="146">
        <f t="shared" si="33"/>
        <v>0</v>
      </c>
      <c r="AR211" s="147" t="s">
        <v>242</v>
      </c>
      <c r="AT211" s="147" t="s">
        <v>180</v>
      </c>
      <c r="AU211" s="147" t="s">
        <v>83</v>
      </c>
      <c r="AY211" s="13" t="s">
        <v>178</v>
      </c>
      <c r="BE211" s="148">
        <f t="shared" si="34"/>
        <v>0</v>
      </c>
      <c r="BF211" s="148">
        <f t="shared" si="35"/>
        <v>0</v>
      </c>
      <c r="BG211" s="148">
        <f t="shared" si="36"/>
        <v>0</v>
      </c>
      <c r="BH211" s="148">
        <f t="shared" si="37"/>
        <v>0</v>
      </c>
      <c r="BI211" s="148">
        <f t="shared" si="38"/>
        <v>0</v>
      </c>
      <c r="BJ211" s="13" t="s">
        <v>83</v>
      </c>
      <c r="BK211" s="148">
        <f t="shared" si="39"/>
        <v>0</v>
      </c>
      <c r="BL211" s="13" t="s">
        <v>242</v>
      </c>
      <c r="BM211" s="147" t="s">
        <v>436</v>
      </c>
    </row>
    <row r="212" spans="2:65" s="1" customFormat="1" ht="44.25" customHeight="1">
      <c r="B212" s="135"/>
      <c r="C212" s="149" t="s">
        <v>437</v>
      </c>
      <c r="D212" s="149" t="s">
        <v>318</v>
      </c>
      <c r="E212" s="150" t="s">
        <v>438</v>
      </c>
      <c r="F212" s="151" t="s">
        <v>439</v>
      </c>
      <c r="G212" s="152" t="s">
        <v>290</v>
      </c>
      <c r="H212" s="153">
        <v>16</v>
      </c>
      <c r="I212" s="154"/>
      <c r="J212" s="154">
        <f t="shared" si="30"/>
        <v>0</v>
      </c>
      <c r="K212" s="155"/>
      <c r="L212" s="156"/>
      <c r="M212" s="157" t="s">
        <v>1</v>
      </c>
      <c r="N212" s="158" t="s">
        <v>36</v>
      </c>
      <c r="O212" s="145">
        <v>0</v>
      </c>
      <c r="P212" s="145">
        <f t="shared" si="31"/>
        <v>0</v>
      </c>
      <c r="Q212" s="145">
        <v>6.9999999999999994E-5</v>
      </c>
      <c r="R212" s="145">
        <f t="shared" si="32"/>
        <v>1.1199999999999999E-3</v>
      </c>
      <c r="S212" s="145">
        <v>0</v>
      </c>
      <c r="T212" s="146">
        <f t="shared" si="33"/>
        <v>0</v>
      </c>
      <c r="AR212" s="147" t="s">
        <v>309</v>
      </c>
      <c r="AT212" s="147" t="s">
        <v>318</v>
      </c>
      <c r="AU212" s="147" t="s">
        <v>83</v>
      </c>
      <c r="AY212" s="13" t="s">
        <v>178</v>
      </c>
      <c r="BE212" s="148">
        <f t="shared" si="34"/>
        <v>0</v>
      </c>
      <c r="BF212" s="148">
        <f t="shared" si="35"/>
        <v>0</v>
      </c>
      <c r="BG212" s="148">
        <f t="shared" si="36"/>
        <v>0</v>
      </c>
      <c r="BH212" s="148">
        <f t="shared" si="37"/>
        <v>0</v>
      </c>
      <c r="BI212" s="148">
        <f t="shared" si="38"/>
        <v>0</v>
      </c>
      <c r="BJ212" s="13" t="s">
        <v>83</v>
      </c>
      <c r="BK212" s="148">
        <f t="shared" si="39"/>
        <v>0</v>
      </c>
      <c r="BL212" s="13" t="s">
        <v>242</v>
      </c>
      <c r="BM212" s="147" t="s">
        <v>440</v>
      </c>
    </row>
    <row r="213" spans="2:65" s="1" customFormat="1" ht="24.2" customHeight="1">
      <c r="B213" s="135"/>
      <c r="C213" s="149" t="s">
        <v>441</v>
      </c>
      <c r="D213" s="149" t="s">
        <v>318</v>
      </c>
      <c r="E213" s="150" t="s">
        <v>442</v>
      </c>
      <c r="F213" s="151" t="s">
        <v>443</v>
      </c>
      <c r="G213" s="152" t="s">
        <v>290</v>
      </c>
      <c r="H213" s="153">
        <v>28</v>
      </c>
      <c r="I213" s="154"/>
      <c r="J213" s="154">
        <f t="shared" si="30"/>
        <v>0</v>
      </c>
      <c r="K213" s="155"/>
      <c r="L213" s="156"/>
      <c r="M213" s="157" t="s">
        <v>1</v>
      </c>
      <c r="N213" s="158" t="s">
        <v>36</v>
      </c>
      <c r="O213" s="145">
        <v>0</v>
      </c>
      <c r="P213" s="145">
        <f t="shared" si="31"/>
        <v>0</v>
      </c>
      <c r="Q213" s="145">
        <v>6.9999999999999994E-5</v>
      </c>
      <c r="R213" s="145">
        <f t="shared" si="32"/>
        <v>1.9599999999999999E-3</v>
      </c>
      <c r="S213" s="145">
        <v>0</v>
      </c>
      <c r="T213" s="146">
        <f t="shared" si="33"/>
        <v>0</v>
      </c>
      <c r="AR213" s="147" t="s">
        <v>309</v>
      </c>
      <c r="AT213" s="147" t="s">
        <v>318</v>
      </c>
      <c r="AU213" s="147" t="s">
        <v>83</v>
      </c>
      <c r="AY213" s="13" t="s">
        <v>178</v>
      </c>
      <c r="BE213" s="148">
        <f t="shared" si="34"/>
        <v>0</v>
      </c>
      <c r="BF213" s="148">
        <f t="shared" si="35"/>
        <v>0</v>
      </c>
      <c r="BG213" s="148">
        <f t="shared" si="36"/>
        <v>0</v>
      </c>
      <c r="BH213" s="148">
        <f t="shared" si="37"/>
        <v>0</v>
      </c>
      <c r="BI213" s="148">
        <f t="shared" si="38"/>
        <v>0</v>
      </c>
      <c r="BJ213" s="13" t="s">
        <v>83</v>
      </c>
      <c r="BK213" s="148">
        <f t="shared" si="39"/>
        <v>0</v>
      </c>
      <c r="BL213" s="13" t="s">
        <v>242</v>
      </c>
      <c r="BM213" s="147" t="s">
        <v>444</v>
      </c>
    </row>
    <row r="214" spans="2:65" s="1" customFormat="1" ht="16.5" customHeight="1">
      <c r="B214" s="135"/>
      <c r="C214" s="136" t="s">
        <v>445</v>
      </c>
      <c r="D214" s="136" t="s">
        <v>180</v>
      </c>
      <c r="E214" s="137" t="s">
        <v>446</v>
      </c>
      <c r="F214" s="138" t="s">
        <v>447</v>
      </c>
      <c r="G214" s="139" t="s">
        <v>290</v>
      </c>
      <c r="H214" s="140">
        <v>12</v>
      </c>
      <c r="I214" s="141"/>
      <c r="J214" s="141">
        <f t="shared" si="30"/>
        <v>0</v>
      </c>
      <c r="K214" s="142"/>
      <c r="L214" s="25"/>
      <c r="M214" s="143" t="s">
        <v>1</v>
      </c>
      <c r="N214" s="144" t="s">
        <v>36</v>
      </c>
      <c r="O214" s="145">
        <v>0.70520000000000005</v>
      </c>
      <c r="P214" s="145">
        <f t="shared" si="31"/>
        <v>8.4624000000000006</v>
      </c>
      <c r="Q214" s="145">
        <v>1.1491E-4</v>
      </c>
      <c r="R214" s="145">
        <f t="shared" si="32"/>
        <v>1.3789200000000001E-3</v>
      </c>
      <c r="S214" s="145">
        <v>0</v>
      </c>
      <c r="T214" s="146">
        <f t="shared" si="33"/>
        <v>0</v>
      </c>
      <c r="AR214" s="147" t="s">
        <v>242</v>
      </c>
      <c r="AT214" s="147" t="s">
        <v>180</v>
      </c>
      <c r="AU214" s="147" t="s">
        <v>83</v>
      </c>
      <c r="AY214" s="13" t="s">
        <v>178</v>
      </c>
      <c r="BE214" s="148">
        <f t="shared" si="34"/>
        <v>0</v>
      </c>
      <c r="BF214" s="148">
        <f t="shared" si="35"/>
        <v>0</v>
      </c>
      <c r="BG214" s="148">
        <f t="shared" si="36"/>
        <v>0</v>
      </c>
      <c r="BH214" s="148">
        <f t="shared" si="37"/>
        <v>0</v>
      </c>
      <c r="BI214" s="148">
        <f t="shared" si="38"/>
        <v>0</v>
      </c>
      <c r="BJ214" s="13" t="s">
        <v>83</v>
      </c>
      <c r="BK214" s="148">
        <f t="shared" si="39"/>
        <v>0</v>
      </c>
      <c r="BL214" s="13" t="s">
        <v>242</v>
      </c>
      <c r="BM214" s="147" t="s">
        <v>448</v>
      </c>
    </row>
    <row r="215" spans="2:65" s="1" customFormat="1" ht="21.75" customHeight="1">
      <c r="B215" s="135"/>
      <c r="C215" s="149" t="s">
        <v>449</v>
      </c>
      <c r="D215" s="149" t="s">
        <v>318</v>
      </c>
      <c r="E215" s="150" t="s">
        <v>450</v>
      </c>
      <c r="F215" s="151" t="s">
        <v>451</v>
      </c>
      <c r="G215" s="152" t="s">
        <v>290</v>
      </c>
      <c r="H215" s="153">
        <v>12</v>
      </c>
      <c r="I215" s="154"/>
      <c r="J215" s="154">
        <f t="shared" si="30"/>
        <v>0</v>
      </c>
      <c r="K215" s="155"/>
      <c r="L215" s="156"/>
      <c r="M215" s="157" t="s">
        <v>1</v>
      </c>
      <c r="N215" s="158" t="s">
        <v>36</v>
      </c>
      <c r="O215" s="145">
        <v>0</v>
      </c>
      <c r="P215" s="145">
        <f t="shared" si="31"/>
        <v>0</v>
      </c>
      <c r="Q215" s="145">
        <v>6.9999999999999994E-5</v>
      </c>
      <c r="R215" s="145">
        <f t="shared" si="32"/>
        <v>8.3999999999999993E-4</v>
      </c>
      <c r="S215" s="145">
        <v>0</v>
      </c>
      <c r="T215" s="146">
        <f t="shared" si="33"/>
        <v>0</v>
      </c>
      <c r="AR215" s="147" t="s">
        <v>309</v>
      </c>
      <c r="AT215" s="147" t="s">
        <v>318</v>
      </c>
      <c r="AU215" s="147" t="s">
        <v>83</v>
      </c>
      <c r="AY215" s="13" t="s">
        <v>178</v>
      </c>
      <c r="BE215" s="148">
        <f t="shared" si="34"/>
        <v>0</v>
      </c>
      <c r="BF215" s="148">
        <f t="shared" si="35"/>
        <v>0</v>
      </c>
      <c r="BG215" s="148">
        <f t="shared" si="36"/>
        <v>0</v>
      </c>
      <c r="BH215" s="148">
        <f t="shared" si="37"/>
        <v>0</v>
      </c>
      <c r="BI215" s="148">
        <f t="shared" si="38"/>
        <v>0</v>
      </c>
      <c r="BJ215" s="13" t="s">
        <v>83</v>
      </c>
      <c r="BK215" s="148">
        <f t="shared" si="39"/>
        <v>0</v>
      </c>
      <c r="BL215" s="13" t="s">
        <v>242</v>
      </c>
      <c r="BM215" s="147" t="s">
        <v>452</v>
      </c>
    </row>
    <row r="216" spans="2:65" s="1" customFormat="1" ht="24.2" customHeight="1">
      <c r="B216" s="135"/>
      <c r="C216" s="136" t="s">
        <v>453</v>
      </c>
      <c r="D216" s="136" t="s">
        <v>180</v>
      </c>
      <c r="E216" s="137" t="s">
        <v>454</v>
      </c>
      <c r="F216" s="138" t="s">
        <v>455</v>
      </c>
      <c r="G216" s="139" t="s">
        <v>329</v>
      </c>
      <c r="H216" s="140">
        <v>192.1</v>
      </c>
      <c r="I216" s="141"/>
      <c r="J216" s="141">
        <f t="shared" si="30"/>
        <v>0</v>
      </c>
      <c r="K216" s="142"/>
      <c r="L216" s="25"/>
      <c r="M216" s="143" t="s">
        <v>1</v>
      </c>
      <c r="N216" s="144" t="s">
        <v>36</v>
      </c>
      <c r="O216" s="145">
        <v>0.70520000000000005</v>
      </c>
      <c r="P216" s="145">
        <f t="shared" si="31"/>
        <v>135.46892</v>
      </c>
      <c r="Q216" s="145">
        <v>1.1491E-4</v>
      </c>
      <c r="R216" s="145">
        <f t="shared" si="32"/>
        <v>2.2074211E-2</v>
      </c>
      <c r="S216" s="145">
        <v>0</v>
      </c>
      <c r="T216" s="146">
        <f t="shared" si="33"/>
        <v>0</v>
      </c>
      <c r="AR216" s="147" t="s">
        <v>242</v>
      </c>
      <c r="AT216" s="147" t="s">
        <v>180</v>
      </c>
      <c r="AU216" s="147" t="s">
        <v>83</v>
      </c>
      <c r="AY216" s="13" t="s">
        <v>178</v>
      </c>
      <c r="BE216" s="148">
        <f t="shared" si="34"/>
        <v>0</v>
      </c>
      <c r="BF216" s="148">
        <f t="shared" si="35"/>
        <v>0</v>
      </c>
      <c r="BG216" s="148">
        <f t="shared" si="36"/>
        <v>0</v>
      </c>
      <c r="BH216" s="148">
        <f t="shared" si="37"/>
        <v>0</v>
      </c>
      <c r="BI216" s="148">
        <f t="shared" si="38"/>
        <v>0</v>
      </c>
      <c r="BJ216" s="13" t="s">
        <v>83</v>
      </c>
      <c r="BK216" s="148">
        <f t="shared" si="39"/>
        <v>0</v>
      </c>
      <c r="BL216" s="13" t="s">
        <v>242</v>
      </c>
      <c r="BM216" s="147" t="s">
        <v>456</v>
      </c>
    </row>
    <row r="217" spans="2:65" s="1" customFormat="1" ht="24.2" customHeight="1">
      <c r="B217" s="135"/>
      <c r="C217" s="149" t="s">
        <v>457</v>
      </c>
      <c r="D217" s="149" t="s">
        <v>318</v>
      </c>
      <c r="E217" s="150" t="s">
        <v>458</v>
      </c>
      <c r="F217" s="151" t="s">
        <v>459</v>
      </c>
      <c r="G217" s="152" t="s">
        <v>290</v>
      </c>
      <c r="H217" s="153">
        <v>80</v>
      </c>
      <c r="I217" s="154"/>
      <c r="J217" s="154">
        <f t="shared" si="30"/>
        <v>0</v>
      </c>
      <c r="K217" s="155"/>
      <c r="L217" s="156"/>
      <c r="M217" s="157" t="s">
        <v>1</v>
      </c>
      <c r="N217" s="158" t="s">
        <v>36</v>
      </c>
      <c r="O217" s="145">
        <v>0</v>
      </c>
      <c r="P217" s="145">
        <f t="shared" si="31"/>
        <v>0</v>
      </c>
      <c r="Q217" s="145">
        <v>6.9999999999999994E-5</v>
      </c>
      <c r="R217" s="145">
        <f t="shared" si="32"/>
        <v>5.5999999999999991E-3</v>
      </c>
      <c r="S217" s="145">
        <v>0</v>
      </c>
      <c r="T217" s="146">
        <f t="shared" si="33"/>
        <v>0</v>
      </c>
      <c r="AR217" s="147" t="s">
        <v>309</v>
      </c>
      <c r="AT217" s="147" t="s">
        <v>318</v>
      </c>
      <c r="AU217" s="147" t="s">
        <v>83</v>
      </c>
      <c r="AY217" s="13" t="s">
        <v>178</v>
      </c>
      <c r="BE217" s="148">
        <f t="shared" si="34"/>
        <v>0</v>
      </c>
      <c r="BF217" s="148">
        <f t="shared" si="35"/>
        <v>0</v>
      </c>
      <c r="BG217" s="148">
        <f t="shared" si="36"/>
        <v>0</v>
      </c>
      <c r="BH217" s="148">
        <f t="shared" si="37"/>
        <v>0</v>
      </c>
      <c r="BI217" s="148">
        <f t="shared" si="38"/>
        <v>0</v>
      </c>
      <c r="BJ217" s="13" t="s">
        <v>83</v>
      </c>
      <c r="BK217" s="148">
        <f t="shared" si="39"/>
        <v>0</v>
      </c>
      <c r="BL217" s="13" t="s">
        <v>242</v>
      </c>
      <c r="BM217" s="147" t="s">
        <v>460</v>
      </c>
    </row>
    <row r="218" spans="2:65" s="1" customFormat="1" ht="24.2" customHeight="1">
      <c r="B218" s="135"/>
      <c r="C218" s="149" t="s">
        <v>461</v>
      </c>
      <c r="D218" s="149" t="s">
        <v>318</v>
      </c>
      <c r="E218" s="150" t="s">
        <v>462</v>
      </c>
      <c r="F218" s="151" t="s">
        <v>463</v>
      </c>
      <c r="G218" s="152" t="s">
        <v>290</v>
      </c>
      <c r="H218" s="153">
        <v>67</v>
      </c>
      <c r="I218" s="154"/>
      <c r="J218" s="154">
        <f t="shared" si="30"/>
        <v>0</v>
      </c>
      <c r="K218" s="155"/>
      <c r="L218" s="156"/>
      <c r="M218" s="157" t="s">
        <v>1</v>
      </c>
      <c r="N218" s="158" t="s">
        <v>36</v>
      </c>
      <c r="O218" s="145">
        <v>0</v>
      </c>
      <c r="P218" s="145">
        <f t="shared" si="31"/>
        <v>0</v>
      </c>
      <c r="Q218" s="145">
        <v>6.9999999999999994E-5</v>
      </c>
      <c r="R218" s="145">
        <f t="shared" si="32"/>
        <v>4.6899999999999997E-3</v>
      </c>
      <c r="S218" s="145">
        <v>0</v>
      </c>
      <c r="T218" s="146">
        <f t="shared" si="33"/>
        <v>0</v>
      </c>
      <c r="AR218" s="147" t="s">
        <v>309</v>
      </c>
      <c r="AT218" s="147" t="s">
        <v>318</v>
      </c>
      <c r="AU218" s="147" t="s">
        <v>83</v>
      </c>
      <c r="AY218" s="13" t="s">
        <v>178</v>
      </c>
      <c r="BE218" s="148">
        <f t="shared" si="34"/>
        <v>0</v>
      </c>
      <c r="BF218" s="148">
        <f t="shared" si="35"/>
        <v>0</v>
      </c>
      <c r="BG218" s="148">
        <f t="shared" si="36"/>
        <v>0</v>
      </c>
      <c r="BH218" s="148">
        <f t="shared" si="37"/>
        <v>0</v>
      </c>
      <c r="BI218" s="148">
        <f t="shared" si="38"/>
        <v>0</v>
      </c>
      <c r="BJ218" s="13" t="s">
        <v>83</v>
      </c>
      <c r="BK218" s="148">
        <f t="shared" si="39"/>
        <v>0</v>
      </c>
      <c r="BL218" s="13" t="s">
        <v>242</v>
      </c>
      <c r="BM218" s="147" t="s">
        <v>464</v>
      </c>
    </row>
    <row r="219" spans="2:65" s="1" customFormat="1" ht="24.2" customHeight="1">
      <c r="B219" s="135"/>
      <c r="C219" s="149" t="s">
        <v>465</v>
      </c>
      <c r="D219" s="149" t="s">
        <v>318</v>
      </c>
      <c r="E219" s="150" t="s">
        <v>466</v>
      </c>
      <c r="F219" s="151" t="s">
        <v>467</v>
      </c>
      <c r="G219" s="152" t="s">
        <v>290</v>
      </c>
      <c r="H219" s="153">
        <v>14</v>
      </c>
      <c r="I219" s="154"/>
      <c r="J219" s="154">
        <f t="shared" si="30"/>
        <v>0</v>
      </c>
      <c r="K219" s="155"/>
      <c r="L219" s="156"/>
      <c r="M219" s="157" t="s">
        <v>1</v>
      </c>
      <c r="N219" s="158" t="s">
        <v>36</v>
      </c>
      <c r="O219" s="145">
        <v>0</v>
      </c>
      <c r="P219" s="145">
        <f t="shared" si="31"/>
        <v>0</v>
      </c>
      <c r="Q219" s="145">
        <v>6.9999999999999994E-5</v>
      </c>
      <c r="R219" s="145">
        <f t="shared" si="32"/>
        <v>9.7999999999999997E-4</v>
      </c>
      <c r="S219" s="145">
        <v>0</v>
      </c>
      <c r="T219" s="146">
        <f t="shared" si="33"/>
        <v>0</v>
      </c>
      <c r="AR219" s="147" t="s">
        <v>309</v>
      </c>
      <c r="AT219" s="147" t="s">
        <v>318</v>
      </c>
      <c r="AU219" s="147" t="s">
        <v>83</v>
      </c>
      <c r="AY219" s="13" t="s">
        <v>178</v>
      </c>
      <c r="BE219" s="148">
        <f t="shared" si="34"/>
        <v>0</v>
      </c>
      <c r="BF219" s="148">
        <f t="shared" si="35"/>
        <v>0</v>
      </c>
      <c r="BG219" s="148">
        <f t="shared" si="36"/>
        <v>0</v>
      </c>
      <c r="BH219" s="148">
        <f t="shared" si="37"/>
        <v>0</v>
      </c>
      <c r="BI219" s="148">
        <f t="shared" si="38"/>
        <v>0</v>
      </c>
      <c r="BJ219" s="13" t="s">
        <v>83</v>
      </c>
      <c r="BK219" s="148">
        <f t="shared" si="39"/>
        <v>0</v>
      </c>
      <c r="BL219" s="13" t="s">
        <v>242</v>
      </c>
      <c r="BM219" s="147" t="s">
        <v>468</v>
      </c>
    </row>
    <row r="220" spans="2:65" s="1" customFormat="1" ht="24.2" customHeight="1">
      <c r="B220" s="135"/>
      <c r="C220" s="136" t="s">
        <v>469</v>
      </c>
      <c r="D220" s="136" t="s">
        <v>180</v>
      </c>
      <c r="E220" s="137" t="s">
        <v>470</v>
      </c>
      <c r="F220" s="138" t="s">
        <v>471</v>
      </c>
      <c r="G220" s="139" t="s">
        <v>183</v>
      </c>
      <c r="H220" s="140">
        <v>9.5</v>
      </c>
      <c r="I220" s="141"/>
      <c r="J220" s="141">
        <f t="shared" si="30"/>
        <v>0</v>
      </c>
      <c r="K220" s="142"/>
      <c r="L220" s="25"/>
      <c r="M220" s="143" t="s">
        <v>1</v>
      </c>
      <c r="N220" s="144" t="s">
        <v>36</v>
      </c>
      <c r="O220" s="145">
        <v>0.70520000000000005</v>
      </c>
      <c r="P220" s="145">
        <f t="shared" si="31"/>
        <v>6.6994000000000007</v>
      </c>
      <c r="Q220" s="145">
        <v>1.1491E-4</v>
      </c>
      <c r="R220" s="145">
        <f t="shared" si="32"/>
        <v>1.091645E-3</v>
      </c>
      <c r="S220" s="145">
        <v>0</v>
      </c>
      <c r="T220" s="146">
        <f t="shared" si="33"/>
        <v>0</v>
      </c>
      <c r="AR220" s="147" t="s">
        <v>242</v>
      </c>
      <c r="AT220" s="147" t="s">
        <v>180</v>
      </c>
      <c r="AU220" s="147" t="s">
        <v>83</v>
      </c>
      <c r="AY220" s="13" t="s">
        <v>178</v>
      </c>
      <c r="BE220" s="148">
        <f t="shared" si="34"/>
        <v>0</v>
      </c>
      <c r="BF220" s="148">
        <f t="shared" si="35"/>
        <v>0</v>
      </c>
      <c r="BG220" s="148">
        <f t="shared" si="36"/>
        <v>0</v>
      </c>
      <c r="BH220" s="148">
        <f t="shared" si="37"/>
        <v>0</v>
      </c>
      <c r="BI220" s="148">
        <f t="shared" si="38"/>
        <v>0</v>
      </c>
      <c r="BJ220" s="13" t="s">
        <v>83</v>
      </c>
      <c r="BK220" s="148">
        <f t="shared" si="39"/>
        <v>0</v>
      </c>
      <c r="BL220" s="13" t="s">
        <v>242</v>
      </c>
      <c r="BM220" s="147" t="s">
        <v>472</v>
      </c>
    </row>
    <row r="221" spans="2:65" s="1" customFormat="1" ht="16.5" customHeight="1">
      <c r="B221" s="135"/>
      <c r="C221" s="149" t="s">
        <v>473</v>
      </c>
      <c r="D221" s="149" t="s">
        <v>318</v>
      </c>
      <c r="E221" s="150" t="s">
        <v>474</v>
      </c>
      <c r="F221" s="151" t="s">
        <v>475</v>
      </c>
      <c r="G221" s="152" t="s">
        <v>290</v>
      </c>
      <c r="H221" s="153">
        <v>10.5</v>
      </c>
      <c r="I221" s="154"/>
      <c r="J221" s="154">
        <f t="shared" si="30"/>
        <v>0</v>
      </c>
      <c r="K221" s="155"/>
      <c r="L221" s="156"/>
      <c r="M221" s="157" t="s">
        <v>1</v>
      </c>
      <c r="N221" s="158" t="s">
        <v>36</v>
      </c>
      <c r="O221" s="145">
        <v>0</v>
      </c>
      <c r="P221" s="145">
        <f t="shared" si="31"/>
        <v>0</v>
      </c>
      <c r="Q221" s="145">
        <v>6.9999999999999994E-5</v>
      </c>
      <c r="R221" s="145">
        <f t="shared" si="32"/>
        <v>7.3499999999999998E-4</v>
      </c>
      <c r="S221" s="145">
        <v>0</v>
      </c>
      <c r="T221" s="146">
        <f t="shared" si="33"/>
        <v>0</v>
      </c>
      <c r="AR221" s="147" t="s">
        <v>309</v>
      </c>
      <c r="AT221" s="147" t="s">
        <v>318</v>
      </c>
      <c r="AU221" s="147" t="s">
        <v>83</v>
      </c>
      <c r="AY221" s="13" t="s">
        <v>178</v>
      </c>
      <c r="BE221" s="148">
        <f t="shared" si="34"/>
        <v>0</v>
      </c>
      <c r="BF221" s="148">
        <f t="shared" si="35"/>
        <v>0</v>
      </c>
      <c r="BG221" s="148">
        <f t="shared" si="36"/>
        <v>0</v>
      </c>
      <c r="BH221" s="148">
        <f t="shared" si="37"/>
        <v>0</v>
      </c>
      <c r="BI221" s="148">
        <f t="shared" si="38"/>
        <v>0</v>
      </c>
      <c r="BJ221" s="13" t="s">
        <v>83</v>
      </c>
      <c r="BK221" s="148">
        <f t="shared" si="39"/>
        <v>0</v>
      </c>
      <c r="BL221" s="13" t="s">
        <v>242</v>
      </c>
      <c r="BM221" s="147" t="s">
        <v>476</v>
      </c>
    </row>
    <row r="222" spans="2:65" s="1" customFormat="1" ht="33" customHeight="1">
      <c r="B222" s="135"/>
      <c r="C222" s="136" t="s">
        <v>477</v>
      </c>
      <c r="D222" s="136" t="s">
        <v>180</v>
      </c>
      <c r="E222" s="137" t="s">
        <v>478</v>
      </c>
      <c r="F222" s="138" t="s">
        <v>479</v>
      </c>
      <c r="G222" s="139" t="s">
        <v>329</v>
      </c>
      <c r="H222" s="140">
        <v>198.29</v>
      </c>
      <c r="I222" s="141"/>
      <c r="J222" s="141">
        <f t="shared" si="30"/>
        <v>0</v>
      </c>
      <c r="K222" s="142"/>
      <c r="L222" s="25"/>
      <c r="M222" s="143" t="s">
        <v>1</v>
      </c>
      <c r="N222" s="144" t="s">
        <v>36</v>
      </c>
      <c r="O222" s="145">
        <v>0.46827000000000002</v>
      </c>
      <c r="P222" s="145">
        <f t="shared" si="31"/>
        <v>92.853258299999993</v>
      </c>
      <c r="Q222" s="145">
        <v>3.294E-5</v>
      </c>
      <c r="R222" s="145">
        <f t="shared" si="32"/>
        <v>6.5316725999999999E-3</v>
      </c>
      <c r="S222" s="145">
        <v>0</v>
      </c>
      <c r="T222" s="146">
        <f t="shared" si="33"/>
        <v>0</v>
      </c>
      <c r="AR222" s="147" t="s">
        <v>242</v>
      </c>
      <c r="AT222" s="147" t="s">
        <v>180</v>
      </c>
      <c r="AU222" s="147" t="s">
        <v>83</v>
      </c>
      <c r="AY222" s="13" t="s">
        <v>178</v>
      </c>
      <c r="BE222" s="148">
        <f t="shared" si="34"/>
        <v>0</v>
      </c>
      <c r="BF222" s="148">
        <f t="shared" si="35"/>
        <v>0</v>
      </c>
      <c r="BG222" s="148">
        <f t="shared" si="36"/>
        <v>0</v>
      </c>
      <c r="BH222" s="148">
        <f t="shared" si="37"/>
        <v>0</v>
      </c>
      <c r="BI222" s="148">
        <f t="shared" si="38"/>
        <v>0</v>
      </c>
      <c r="BJ222" s="13" t="s">
        <v>83</v>
      </c>
      <c r="BK222" s="148">
        <f t="shared" si="39"/>
        <v>0</v>
      </c>
      <c r="BL222" s="13" t="s">
        <v>242</v>
      </c>
      <c r="BM222" s="147" t="s">
        <v>480</v>
      </c>
    </row>
    <row r="223" spans="2:65" s="1" customFormat="1" ht="16.5" customHeight="1">
      <c r="B223" s="135"/>
      <c r="C223" s="149" t="s">
        <v>481</v>
      </c>
      <c r="D223" s="149" t="s">
        <v>318</v>
      </c>
      <c r="E223" s="150" t="s">
        <v>394</v>
      </c>
      <c r="F223" s="151" t="s">
        <v>395</v>
      </c>
      <c r="G223" s="152" t="s">
        <v>290</v>
      </c>
      <c r="H223" s="153">
        <v>1586.32</v>
      </c>
      <c r="I223" s="154"/>
      <c r="J223" s="154">
        <f t="shared" si="30"/>
        <v>0</v>
      </c>
      <c r="K223" s="155"/>
      <c r="L223" s="156"/>
      <c r="M223" s="157" t="s">
        <v>1</v>
      </c>
      <c r="N223" s="158" t="s">
        <v>36</v>
      </c>
      <c r="O223" s="145">
        <v>0</v>
      </c>
      <c r="P223" s="145">
        <f t="shared" si="31"/>
        <v>0</v>
      </c>
      <c r="Q223" s="145">
        <v>1E-4</v>
      </c>
      <c r="R223" s="145">
        <f t="shared" si="32"/>
        <v>0.158632</v>
      </c>
      <c r="S223" s="145">
        <v>0</v>
      </c>
      <c r="T223" s="146">
        <f t="shared" si="33"/>
        <v>0</v>
      </c>
      <c r="AR223" s="147" t="s">
        <v>309</v>
      </c>
      <c r="AT223" s="147" t="s">
        <v>318</v>
      </c>
      <c r="AU223" s="147" t="s">
        <v>83</v>
      </c>
      <c r="AY223" s="13" t="s">
        <v>178</v>
      </c>
      <c r="BE223" s="148">
        <f t="shared" si="34"/>
        <v>0</v>
      </c>
      <c r="BF223" s="148">
        <f t="shared" si="35"/>
        <v>0</v>
      </c>
      <c r="BG223" s="148">
        <f t="shared" si="36"/>
        <v>0</v>
      </c>
      <c r="BH223" s="148">
        <f t="shared" si="37"/>
        <v>0</v>
      </c>
      <c r="BI223" s="148">
        <f t="shared" si="38"/>
        <v>0</v>
      </c>
      <c r="BJ223" s="13" t="s">
        <v>83</v>
      </c>
      <c r="BK223" s="148">
        <f t="shared" si="39"/>
        <v>0</v>
      </c>
      <c r="BL223" s="13" t="s">
        <v>242</v>
      </c>
      <c r="BM223" s="147" t="s">
        <v>482</v>
      </c>
    </row>
    <row r="224" spans="2:65" s="1" customFormat="1" ht="16.5" customHeight="1">
      <c r="B224" s="135"/>
      <c r="C224" s="149" t="s">
        <v>483</v>
      </c>
      <c r="D224" s="149" t="s">
        <v>318</v>
      </c>
      <c r="E224" s="150" t="s">
        <v>484</v>
      </c>
      <c r="F224" s="151" t="s">
        <v>485</v>
      </c>
      <c r="G224" s="152" t="s">
        <v>216</v>
      </c>
      <c r="H224" s="153">
        <v>122.94</v>
      </c>
      <c r="I224" s="154"/>
      <c r="J224" s="154">
        <f t="shared" si="30"/>
        <v>0</v>
      </c>
      <c r="K224" s="155"/>
      <c r="L224" s="156"/>
      <c r="M224" s="157" t="s">
        <v>1</v>
      </c>
      <c r="N224" s="158" t="s">
        <v>36</v>
      </c>
      <c r="O224" s="145">
        <v>0</v>
      </c>
      <c r="P224" s="145">
        <f t="shared" si="31"/>
        <v>0</v>
      </c>
      <c r="Q224" s="145">
        <v>7.92E-3</v>
      </c>
      <c r="R224" s="145">
        <f t="shared" si="32"/>
        <v>0.97368480000000002</v>
      </c>
      <c r="S224" s="145">
        <v>0</v>
      </c>
      <c r="T224" s="146">
        <f t="shared" si="33"/>
        <v>0</v>
      </c>
      <c r="AR224" s="147" t="s">
        <v>309</v>
      </c>
      <c r="AT224" s="147" t="s">
        <v>318</v>
      </c>
      <c r="AU224" s="147" t="s">
        <v>83</v>
      </c>
      <c r="AY224" s="13" t="s">
        <v>178</v>
      </c>
      <c r="BE224" s="148">
        <f t="shared" si="34"/>
        <v>0</v>
      </c>
      <c r="BF224" s="148">
        <f t="shared" si="35"/>
        <v>0</v>
      </c>
      <c r="BG224" s="148">
        <f t="shared" si="36"/>
        <v>0</v>
      </c>
      <c r="BH224" s="148">
        <f t="shared" si="37"/>
        <v>0</v>
      </c>
      <c r="BI224" s="148">
        <f t="shared" si="38"/>
        <v>0</v>
      </c>
      <c r="BJ224" s="13" t="s">
        <v>83</v>
      </c>
      <c r="BK224" s="148">
        <f t="shared" si="39"/>
        <v>0</v>
      </c>
      <c r="BL224" s="13" t="s">
        <v>242</v>
      </c>
      <c r="BM224" s="147" t="s">
        <v>486</v>
      </c>
    </row>
    <row r="225" spans="2:65" s="1" customFormat="1" ht="24.2" customHeight="1">
      <c r="B225" s="135"/>
      <c r="C225" s="136" t="s">
        <v>487</v>
      </c>
      <c r="D225" s="136" t="s">
        <v>180</v>
      </c>
      <c r="E225" s="137" t="s">
        <v>488</v>
      </c>
      <c r="F225" s="138" t="s">
        <v>489</v>
      </c>
      <c r="G225" s="139" t="s">
        <v>377</v>
      </c>
      <c r="H225" s="140">
        <v>1266.492</v>
      </c>
      <c r="I225" s="141"/>
      <c r="J225" s="141">
        <f t="shared" si="30"/>
        <v>0</v>
      </c>
      <c r="K225" s="142"/>
      <c r="L225" s="25"/>
      <c r="M225" s="143" t="s">
        <v>1</v>
      </c>
      <c r="N225" s="144" t="s">
        <v>36</v>
      </c>
      <c r="O225" s="145">
        <v>0</v>
      </c>
      <c r="P225" s="145">
        <f t="shared" si="31"/>
        <v>0</v>
      </c>
      <c r="Q225" s="145">
        <v>0</v>
      </c>
      <c r="R225" s="145">
        <f t="shared" si="32"/>
        <v>0</v>
      </c>
      <c r="S225" s="145">
        <v>0</v>
      </c>
      <c r="T225" s="146">
        <f t="shared" si="33"/>
        <v>0</v>
      </c>
      <c r="AR225" s="147" t="s">
        <v>242</v>
      </c>
      <c r="AT225" s="147" t="s">
        <v>180</v>
      </c>
      <c r="AU225" s="147" t="s">
        <v>83</v>
      </c>
      <c r="AY225" s="13" t="s">
        <v>178</v>
      </c>
      <c r="BE225" s="148">
        <f t="shared" si="34"/>
        <v>0</v>
      </c>
      <c r="BF225" s="148">
        <f t="shared" si="35"/>
        <v>0</v>
      </c>
      <c r="BG225" s="148">
        <f t="shared" si="36"/>
        <v>0</v>
      </c>
      <c r="BH225" s="148">
        <f t="shared" si="37"/>
        <v>0</v>
      </c>
      <c r="BI225" s="148">
        <f t="shared" si="38"/>
        <v>0</v>
      </c>
      <c r="BJ225" s="13" t="s">
        <v>83</v>
      </c>
      <c r="BK225" s="148">
        <f t="shared" si="39"/>
        <v>0</v>
      </c>
      <c r="BL225" s="13" t="s">
        <v>242</v>
      </c>
      <c r="BM225" s="147" t="s">
        <v>490</v>
      </c>
    </row>
    <row r="226" spans="2:65" s="11" customFormat="1" ht="22.9" customHeight="1">
      <c r="B226" s="124"/>
      <c r="D226" s="125" t="s">
        <v>69</v>
      </c>
      <c r="E226" s="133" t="s">
        <v>491</v>
      </c>
      <c r="F226" s="133" t="s">
        <v>492</v>
      </c>
      <c r="J226" s="134">
        <f>BK226</f>
        <v>0</v>
      </c>
      <c r="L226" s="124"/>
      <c r="M226" s="128"/>
      <c r="P226" s="129">
        <f>SUM(P227:P244)</f>
        <v>753.10628078599996</v>
      </c>
      <c r="R226" s="129">
        <f>SUM(R227:R244)</f>
        <v>34.863081789999995</v>
      </c>
      <c r="T226" s="130">
        <f>SUM(T227:T244)</f>
        <v>0</v>
      </c>
      <c r="AR226" s="125" t="s">
        <v>83</v>
      </c>
      <c r="AT226" s="131" t="s">
        <v>69</v>
      </c>
      <c r="AU226" s="131" t="s">
        <v>77</v>
      </c>
      <c r="AY226" s="125" t="s">
        <v>178</v>
      </c>
      <c r="BK226" s="132">
        <f>SUM(BK227:BK244)</f>
        <v>0</v>
      </c>
    </row>
    <row r="227" spans="2:65" s="1" customFormat="1" ht="24.2" customHeight="1">
      <c r="B227" s="135"/>
      <c r="C227" s="136" t="s">
        <v>493</v>
      </c>
      <c r="D227" s="136" t="s">
        <v>180</v>
      </c>
      <c r="E227" s="137" t="s">
        <v>494</v>
      </c>
      <c r="F227" s="138" t="s">
        <v>495</v>
      </c>
      <c r="G227" s="139" t="s">
        <v>216</v>
      </c>
      <c r="H227" s="140">
        <v>1375.3440000000001</v>
      </c>
      <c r="I227" s="141"/>
      <c r="J227" s="141">
        <f t="shared" ref="J227:J244" si="40">ROUND(I227*H227,2)</f>
        <v>0</v>
      </c>
      <c r="K227" s="142"/>
      <c r="L227" s="25"/>
      <c r="M227" s="143" t="s">
        <v>1</v>
      </c>
      <c r="N227" s="144" t="s">
        <v>36</v>
      </c>
      <c r="O227" s="145">
        <v>6.4657999999999993E-2</v>
      </c>
      <c r="P227" s="145">
        <f t="shared" ref="P227:P244" si="41">O227*H227</f>
        <v>88.926992351999999</v>
      </c>
      <c r="Q227" s="145">
        <v>0</v>
      </c>
      <c r="R227" s="145">
        <f t="shared" ref="R227:R244" si="42">Q227*H227</f>
        <v>0</v>
      </c>
      <c r="S227" s="145">
        <v>0</v>
      </c>
      <c r="T227" s="146">
        <f t="shared" ref="T227:T244" si="43">S227*H227</f>
        <v>0</v>
      </c>
      <c r="AR227" s="147" t="s">
        <v>242</v>
      </c>
      <c r="AT227" s="147" t="s">
        <v>180</v>
      </c>
      <c r="AU227" s="147" t="s">
        <v>83</v>
      </c>
      <c r="AY227" s="13" t="s">
        <v>178</v>
      </c>
      <c r="BE227" s="148">
        <f t="shared" ref="BE227:BE244" si="44">IF(N227="základná",J227,0)</f>
        <v>0</v>
      </c>
      <c r="BF227" s="148">
        <f t="shared" ref="BF227:BF244" si="45">IF(N227="znížená",J227,0)</f>
        <v>0</v>
      </c>
      <c r="BG227" s="148">
        <f t="shared" ref="BG227:BG244" si="46">IF(N227="zákl. prenesená",J227,0)</f>
        <v>0</v>
      </c>
      <c r="BH227" s="148">
        <f t="shared" ref="BH227:BH244" si="47">IF(N227="zníž. prenesená",J227,0)</f>
        <v>0</v>
      </c>
      <c r="BI227" s="148">
        <f t="shared" ref="BI227:BI244" si="48">IF(N227="nulová",J227,0)</f>
        <v>0</v>
      </c>
      <c r="BJ227" s="13" t="s">
        <v>83</v>
      </c>
      <c r="BK227" s="148">
        <f t="shared" ref="BK227:BK244" si="49">ROUND(I227*H227,2)</f>
        <v>0</v>
      </c>
      <c r="BL227" s="13" t="s">
        <v>242</v>
      </c>
      <c r="BM227" s="147" t="s">
        <v>496</v>
      </c>
    </row>
    <row r="228" spans="2:65" s="1" customFormat="1" ht="24.2" customHeight="1">
      <c r="B228" s="135"/>
      <c r="C228" s="149" t="s">
        <v>497</v>
      </c>
      <c r="D228" s="149" t="s">
        <v>318</v>
      </c>
      <c r="E228" s="150" t="s">
        <v>498</v>
      </c>
      <c r="F228" s="151" t="s">
        <v>499</v>
      </c>
      <c r="G228" s="152" t="s">
        <v>216</v>
      </c>
      <c r="H228" s="153">
        <v>913.54300000000001</v>
      </c>
      <c r="I228" s="154"/>
      <c r="J228" s="154">
        <f t="shared" si="40"/>
        <v>0</v>
      </c>
      <c r="K228" s="155"/>
      <c r="L228" s="156"/>
      <c r="M228" s="157" t="s">
        <v>1</v>
      </c>
      <c r="N228" s="158" t="s">
        <v>36</v>
      </c>
      <c r="O228" s="145">
        <v>0</v>
      </c>
      <c r="P228" s="145">
        <f t="shared" si="41"/>
        <v>0</v>
      </c>
      <c r="Q228" s="145">
        <v>1.17E-3</v>
      </c>
      <c r="R228" s="145">
        <f t="shared" si="42"/>
        <v>1.0688453099999999</v>
      </c>
      <c r="S228" s="145">
        <v>0</v>
      </c>
      <c r="T228" s="146">
        <f t="shared" si="43"/>
        <v>0</v>
      </c>
      <c r="AR228" s="147" t="s">
        <v>309</v>
      </c>
      <c r="AT228" s="147" t="s">
        <v>318</v>
      </c>
      <c r="AU228" s="147" t="s">
        <v>83</v>
      </c>
      <c r="AY228" s="13" t="s">
        <v>178</v>
      </c>
      <c r="BE228" s="148">
        <f t="shared" si="44"/>
        <v>0</v>
      </c>
      <c r="BF228" s="148">
        <f t="shared" si="45"/>
        <v>0</v>
      </c>
      <c r="BG228" s="148">
        <f t="shared" si="46"/>
        <v>0</v>
      </c>
      <c r="BH228" s="148">
        <f t="shared" si="47"/>
        <v>0</v>
      </c>
      <c r="BI228" s="148">
        <f t="shared" si="48"/>
        <v>0</v>
      </c>
      <c r="BJ228" s="13" t="s">
        <v>83</v>
      </c>
      <c r="BK228" s="148">
        <f t="shared" si="49"/>
        <v>0</v>
      </c>
      <c r="BL228" s="13" t="s">
        <v>242</v>
      </c>
      <c r="BM228" s="147" t="s">
        <v>500</v>
      </c>
    </row>
    <row r="229" spans="2:65" s="1" customFormat="1" ht="24.2" customHeight="1">
      <c r="B229" s="135"/>
      <c r="C229" s="149" t="s">
        <v>501</v>
      </c>
      <c r="D229" s="149" t="s">
        <v>318</v>
      </c>
      <c r="E229" s="150" t="s">
        <v>502</v>
      </c>
      <c r="F229" s="151" t="s">
        <v>503</v>
      </c>
      <c r="G229" s="152" t="s">
        <v>216</v>
      </c>
      <c r="H229" s="153">
        <v>432.76600000000002</v>
      </c>
      <c r="I229" s="154"/>
      <c r="J229" s="154">
        <f t="shared" si="40"/>
        <v>0</v>
      </c>
      <c r="K229" s="155"/>
      <c r="L229" s="156"/>
      <c r="M229" s="157" t="s">
        <v>1</v>
      </c>
      <c r="N229" s="158" t="s">
        <v>36</v>
      </c>
      <c r="O229" s="145">
        <v>0</v>
      </c>
      <c r="P229" s="145">
        <f t="shared" si="41"/>
        <v>0</v>
      </c>
      <c r="Q229" s="145">
        <v>5.8E-4</v>
      </c>
      <c r="R229" s="145">
        <f t="shared" si="42"/>
        <v>0.25100428000000002</v>
      </c>
      <c r="S229" s="145">
        <v>0</v>
      </c>
      <c r="T229" s="146">
        <f t="shared" si="43"/>
        <v>0</v>
      </c>
      <c r="AR229" s="147" t="s">
        <v>309</v>
      </c>
      <c r="AT229" s="147" t="s">
        <v>318</v>
      </c>
      <c r="AU229" s="147" t="s">
        <v>83</v>
      </c>
      <c r="AY229" s="13" t="s">
        <v>178</v>
      </c>
      <c r="BE229" s="148">
        <f t="shared" si="44"/>
        <v>0</v>
      </c>
      <c r="BF229" s="148">
        <f t="shared" si="45"/>
        <v>0</v>
      </c>
      <c r="BG229" s="148">
        <f t="shared" si="46"/>
        <v>0</v>
      </c>
      <c r="BH229" s="148">
        <f t="shared" si="47"/>
        <v>0</v>
      </c>
      <c r="BI229" s="148">
        <f t="shared" si="48"/>
        <v>0</v>
      </c>
      <c r="BJ229" s="13" t="s">
        <v>83</v>
      </c>
      <c r="BK229" s="148">
        <f t="shared" si="49"/>
        <v>0</v>
      </c>
      <c r="BL229" s="13" t="s">
        <v>242</v>
      </c>
      <c r="BM229" s="147" t="s">
        <v>504</v>
      </c>
    </row>
    <row r="230" spans="2:65" s="1" customFormat="1" ht="24.2" customHeight="1">
      <c r="B230" s="135"/>
      <c r="C230" s="136" t="s">
        <v>505</v>
      </c>
      <c r="D230" s="136" t="s">
        <v>180</v>
      </c>
      <c r="E230" s="137" t="s">
        <v>506</v>
      </c>
      <c r="F230" s="138" t="s">
        <v>507</v>
      </c>
      <c r="G230" s="139" t="s">
        <v>216</v>
      </c>
      <c r="H230" s="140">
        <v>1375.3440000000001</v>
      </c>
      <c r="I230" s="141"/>
      <c r="J230" s="141">
        <f t="shared" si="40"/>
        <v>0</v>
      </c>
      <c r="K230" s="142"/>
      <c r="L230" s="25"/>
      <c r="M230" s="143" t="s">
        <v>1</v>
      </c>
      <c r="N230" s="144" t="s">
        <v>36</v>
      </c>
      <c r="O230" s="145">
        <v>0.131471</v>
      </c>
      <c r="P230" s="145">
        <f t="shared" si="41"/>
        <v>180.81785102400002</v>
      </c>
      <c r="Q230" s="145">
        <v>0</v>
      </c>
      <c r="R230" s="145">
        <f t="shared" si="42"/>
        <v>0</v>
      </c>
      <c r="S230" s="145">
        <v>0</v>
      </c>
      <c r="T230" s="146">
        <f t="shared" si="43"/>
        <v>0</v>
      </c>
      <c r="AR230" s="147" t="s">
        <v>242</v>
      </c>
      <c r="AT230" s="147" t="s">
        <v>180</v>
      </c>
      <c r="AU230" s="147" t="s">
        <v>83</v>
      </c>
      <c r="AY230" s="13" t="s">
        <v>178</v>
      </c>
      <c r="BE230" s="148">
        <f t="shared" si="44"/>
        <v>0</v>
      </c>
      <c r="BF230" s="148">
        <f t="shared" si="45"/>
        <v>0</v>
      </c>
      <c r="BG230" s="148">
        <f t="shared" si="46"/>
        <v>0</v>
      </c>
      <c r="BH230" s="148">
        <f t="shared" si="47"/>
        <v>0</v>
      </c>
      <c r="BI230" s="148">
        <f t="shared" si="48"/>
        <v>0</v>
      </c>
      <c r="BJ230" s="13" t="s">
        <v>83</v>
      </c>
      <c r="BK230" s="148">
        <f t="shared" si="49"/>
        <v>0</v>
      </c>
      <c r="BL230" s="13" t="s">
        <v>242</v>
      </c>
      <c r="BM230" s="147" t="s">
        <v>508</v>
      </c>
    </row>
    <row r="231" spans="2:65" s="1" customFormat="1" ht="24.2" customHeight="1">
      <c r="B231" s="135"/>
      <c r="C231" s="149" t="s">
        <v>509</v>
      </c>
      <c r="D231" s="149" t="s">
        <v>318</v>
      </c>
      <c r="E231" s="150" t="s">
        <v>510</v>
      </c>
      <c r="F231" s="151" t="s">
        <v>511</v>
      </c>
      <c r="G231" s="152" t="s">
        <v>216</v>
      </c>
      <c r="H231" s="153">
        <v>1827.085</v>
      </c>
      <c r="I231" s="154"/>
      <c r="J231" s="154">
        <f t="shared" si="40"/>
        <v>0</v>
      </c>
      <c r="K231" s="155"/>
      <c r="L231" s="156"/>
      <c r="M231" s="157" t="s">
        <v>1</v>
      </c>
      <c r="N231" s="158" t="s">
        <v>36</v>
      </c>
      <c r="O231" s="145">
        <v>0</v>
      </c>
      <c r="P231" s="145">
        <f t="shared" si="41"/>
        <v>0</v>
      </c>
      <c r="Q231" s="145">
        <v>9.7999999999999997E-4</v>
      </c>
      <c r="R231" s="145">
        <f t="shared" si="42"/>
        <v>1.7905432999999999</v>
      </c>
      <c r="S231" s="145">
        <v>0</v>
      </c>
      <c r="T231" s="146">
        <f t="shared" si="43"/>
        <v>0</v>
      </c>
      <c r="AR231" s="147" t="s">
        <v>309</v>
      </c>
      <c r="AT231" s="147" t="s">
        <v>318</v>
      </c>
      <c r="AU231" s="147" t="s">
        <v>83</v>
      </c>
      <c r="AY231" s="13" t="s">
        <v>178</v>
      </c>
      <c r="BE231" s="148">
        <f t="shared" si="44"/>
        <v>0</v>
      </c>
      <c r="BF231" s="148">
        <f t="shared" si="45"/>
        <v>0</v>
      </c>
      <c r="BG231" s="148">
        <f t="shared" si="46"/>
        <v>0</v>
      </c>
      <c r="BH231" s="148">
        <f t="shared" si="47"/>
        <v>0</v>
      </c>
      <c r="BI231" s="148">
        <f t="shared" si="48"/>
        <v>0</v>
      </c>
      <c r="BJ231" s="13" t="s">
        <v>83</v>
      </c>
      <c r="BK231" s="148">
        <f t="shared" si="49"/>
        <v>0</v>
      </c>
      <c r="BL231" s="13" t="s">
        <v>242</v>
      </c>
      <c r="BM231" s="147" t="s">
        <v>512</v>
      </c>
    </row>
    <row r="232" spans="2:65" s="1" customFormat="1" ht="24.2" customHeight="1">
      <c r="B232" s="135"/>
      <c r="C232" s="149" t="s">
        <v>513</v>
      </c>
      <c r="D232" s="149" t="s">
        <v>318</v>
      </c>
      <c r="E232" s="150" t="s">
        <v>514</v>
      </c>
      <c r="F232" s="151" t="s">
        <v>515</v>
      </c>
      <c r="G232" s="152" t="s">
        <v>216</v>
      </c>
      <c r="H232" s="153">
        <v>865.53099999999995</v>
      </c>
      <c r="I232" s="154"/>
      <c r="J232" s="154">
        <f t="shared" si="40"/>
        <v>0</v>
      </c>
      <c r="K232" s="155"/>
      <c r="L232" s="156"/>
      <c r="M232" s="157" t="s">
        <v>1</v>
      </c>
      <c r="N232" s="158" t="s">
        <v>36</v>
      </c>
      <c r="O232" s="145">
        <v>0</v>
      </c>
      <c r="P232" s="145">
        <f t="shared" si="41"/>
        <v>0</v>
      </c>
      <c r="Q232" s="145">
        <v>7.7999999999999999E-4</v>
      </c>
      <c r="R232" s="145">
        <f t="shared" si="42"/>
        <v>0.6751141799999999</v>
      </c>
      <c r="S232" s="145">
        <v>0</v>
      </c>
      <c r="T232" s="146">
        <f t="shared" si="43"/>
        <v>0</v>
      </c>
      <c r="AR232" s="147" t="s">
        <v>309</v>
      </c>
      <c r="AT232" s="147" t="s">
        <v>318</v>
      </c>
      <c r="AU232" s="147" t="s">
        <v>83</v>
      </c>
      <c r="AY232" s="13" t="s">
        <v>178</v>
      </c>
      <c r="BE232" s="148">
        <f t="shared" si="44"/>
        <v>0</v>
      </c>
      <c r="BF232" s="148">
        <f t="shared" si="45"/>
        <v>0</v>
      </c>
      <c r="BG232" s="148">
        <f t="shared" si="46"/>
        <v>0</v>
      </c>
      <c r="BH232" s="148">
        <f t="shared" si="47"/>
        <v>0</v>
      </c>
      <c r="BI232" s="148">
        <f t="shared" si="48"/>
        <v>0</v>
      </c>
      <c r="BJ232" s="13" t="s">
        <v>83</v>
      </c>
      <c r="BK232" s="148">
        <f t="shared" si="49"/>
        <v>0</v>
      </c>
      <c r="BL232" s="13" t="s">
        <v>242</v>
      </c>
      <c r="BM232" s="147" t="s">
        <v>516</v>
      </c>
    </row>
    <row r="233" spans="2:65" s="1" customFormat="1" ht="16.5" customHeight="1">
      <c r="B233" s="135"/>
      <c r="C233" s="136" t="s">
        <v>517</v>
      </c>
      <c r="D233" s="136" t="s">
        <v>180</v>
      </c>
      <c r="E233" s="137" t="s">
        <v>518</v>
      </c>
      <c r="F233" s="138" t="s">
        <v>519</v>
      </c>
      <c r="G233" s="139" t="s">
        <v>216</v>
      </c>
      <c r="H233" s="140">
        <v>1379.2940000000001</v>
      </c>
      <c r="I233" s="141"/>
      <c r="J233" s="141">
        <f t="shared" si="40"/>
        <v>0</v>
      </c>
      <c r="K233" s="142"/>
      <c r="L233" s="25"/>
      <c r="M233" s="143" t="s">
        <v>1</v>
      </c>
      <c r="N233" s="144" t="s">
        <v>36</v>
      </c>
      <c r="O233" s="145">
        <v>7.0050000000000001E-2</v>
      </c>
      <c r="P233" s="145">
        <f t="shared" si="41"/>
        <v>96.619544700000006</v>
      </c>
      <c r="Q233" s="145">
        <v>3.0000000000000001E-5</v>
      </c>
      <c r="R233" s="145">
        <f t="shared" si="42"/>
        <v>4.1378820000000004E-2</v>
      </c>
      <c r="S233" s="145">
        <v>0</v>
      </c>
      <c r="T233" s="146">
        <f t="shared" si="43"/>
        <v>0</v>
      </c>
      <c r="AR233" s="147" t="s">
        <v>242</v>
      </c>
      <c r="AT233" s="147" t="s">
        <v>180</v>
      </c>
      <c r="AU233" s="147" t="s">
        <v>83</v>
      </c>
      <c r="AY233" s="13" t="s">
        <v>178</v>
      </c>
      <c r="BE233" s="148">
        <f t="shared" si="44"/>
        <v>0</v>
      </c>
      <c r="BF233" s="148">
        <f t="shared" si="45"/>
        <v>0</v>
      </c>
      <c r="BG233" s="148">
        <f t="shared" si="46"/>
        <v>0</v>
      </c>
      <c r="BH233" s="148">
        <f t="shared" si="47"/>
        <v>0</v>
      </c>
      <c r="BI233" s="148">
        <f t="shared" si="48"/>
        <v>0</v>
      </c>
      <c r="BJ233" s="13" t="s">
        <v>83</v>
      </c>
      <c r="BK233" s="148">
        <f t="shared" si="49"/>
        <v>0</v>
      </c>
      <c r="BL233" s="13" t="s">
        <v>242</v>
      </c>
      <c r="BM233" s="147" t="s">
        <v>520</v>
      </c>
    </row>
    <row r="234" spans="2:65" s="1" customFormat="1" ht="49.15" customHeight="1">
      <c r="B234" s="135"/>
      <c r="C234" s="149" t="s">
        <v>521</v>
      </c>
      <c r="D234" s="149" t="s">
        <v>318</v>
      </c>
      <c r="E234" s="150" t="s">
        <v>522</v>
      </c>
      <c r="F234" s="151" t="s">
        <v>523</v>
      </c>
      <c r="G234" s="152" t="s">
        <v>216</v>
      </c>
      <c r="H234" s="153">
        <v>1586.1880000000001</v>
      </c>
      <c r="I234" s="154"/>
      <c r="J234" s="154">
        <f t="shared" si="40"/>
        <v>0</v>
      </c>
      <c r="K234" s="155"/>
      <c r="L234" s="156"/>
      <c r="M234" s="157" t="s">
        <v>1</v>
      </c>
      <c r="N234" s="158" t="s">
        <v>36</v>
      </c>
      <c r="O234" s="145">
        <v>0</v>
      </c>
      <c r="P234" s="145">
        <f t="shared" si="41"/>
        <v>0</v>
      </c>
      <c r="Q234" s="145">
        <v>1.8000000000000001E-4</v>
      </c>
      <c r="R234" s="145">
        <f t="shared" si="42"/>
        <v>0.28551384000000002</v>
      </c>
      <c r="S234" s="145">
        <v>0</v>
      </c>
      <c r="T234" s="146">
        <f t="shared" si="43"/>
        <v>0</v>
      </c>
      <c r="AR234" s="147" t="s">
        <v>309</v>
      </c>
      <c r="AT234" s="147" t="s">
        <v>318</v>
      </c>
      <c r="AU234" s="147" t="s">
        <v>83</v>
      </c>
      <c r="AY234" s="13" t="s">
        <v>178</v>
      </c>
      <c r="BE234" s="148">
        <f t="shared" si="44"/>
        <v>0</v>
      </c>
      <c r="BF234" s="148">
        <f t="shared" si="45"/>
        <v>0</v>
      </c>
      <c r="BG234" s="148">
        <f t="shared" si="46"/>
        <v>0</v>
      </c>
      <c r="BH234" s="148">
        <f t="shared" si="47"/>
        <v>0</v>
      </c>
      <c r="BI234" s="148">
        <f t="shared" si="48"/>
        <v>0</v>
      </c>
      <c r="BJ234" s="13" t="s">
        <v>83</v>
      </c>
      <c r="BK234" s="148">
        <f t="shared" si="49"/>
        <v>0</v>
      </c>
      <c r="BL234" s="13" t="s">
        <v>242</v>
      </c>
      <c r="BM234" s="147" t="s">
        <v>524</v>
      </c>
    </row>
    <row r="235" spans="2:65" s="1" customFormat="1" ht="16.5" customHeight="1">
      <c r="B235" s="135"/>
      <c r="C235" s="136" t="s">
        <v>525</v>
      </c>
      <c r="D235" s="136" t="s">
        <v>180</v>
      </c>
      <c r="E235" s="137" t="s">
        <v>526</v>
      </c>
      <c r="F235" s="138" t="s">
        <v>527</v>
      </c>
      <c r="G235" s="139" t="s">
        <v>216</v>
      </c>
      <c r="H235" s="140">
        <v>1379.2940000000001</v>
      </c>
      <c r="I235" s="141"/>
      <c r="J235" s="141">
        <f t="shared" si="40"/>
        <v>0</v>
      </c>
      <c r="K235" s="142"/>
      <c r="L235" s="25"/>
      <c r="M235" s="143" t="s">
        <v>1</v>
      </c>
      <c r="N235" s="144" t="s">
        <v>36</v>
      </c>
      <c r="O235" s="145">
        <v>7.0050000000000001E-2</v>
      </c>
      <c r="P235" s="145">
        <f t="shared" si="41"/>
        <v>96.619544700000006</v>
      </c>
      <c r="Q235" s="145">
        <v>3.0000000000000001E-5</v>
      </c>
      <c r="R235" s="145">
        <f t="shared" si="42"/>
        <v>4.1378820000000004E-2</v>
      </c>
      <c r="S235" s="145">
        <v>0</v>
      </c>
      <c r="T235" s="146">
        <f t="shared" si="43"/>
        <v>0</v>
      </c>
      <c r="AR235" s="147" t="s">
        <v>242</v>
      </c>
      <c r="AT235" s="147" t="s">
        <v>180</v>
      </c>
      <c r="AU235" s="147" t="s">
        <v>83</v>
      </c>
      <c r="AY235" s="13" t="s">
        <v>178</v>
      </c>
      <c r="BE235" s="148">
        <f t="shared" si="44"/>
        <v>0</v>
      </c>
      <c r="BF235" s="148">
        <f t="shared" si="45"/>
        <v>0</v>
      </c>
      <c r="BG235" s="148">
        <f t="shared" si="46"/>
        <v>0</v>
      </c>
      <c r="BH235" s="148">
        <f t="shared" si="47"/>
        <v>0</v>
      </c>
      <c r="BI235" s="148">
        <f t="shared" si="48"/>
        <v>0</v>
      </c>
      <c r="BJ235" s="13" t="s">
        <v>83</v>
      </c>
      <c r="BK235" s="148">
        <f t="shared" si="49"/>
        <v>0</v>
      </c>
      <c r="BL235" s="13" t="s">
        <v>242</v>
      </c>
      <c r="BM235" s="147" t="s">
        <v>528</v>
      </c>
    </row>
    <row r="236" spans="2:65" s="1" customFormat="1" ht="16.5" customHeight="1">
      <c r="B236" s="135"/>
      <c r="C236" s="149" t="s">
        <v>529</v>
      </c>
      <c r="D236" s="149" t="s">
        <v>318</v>
      </c>
      <c r="E236" s="150" t="s">
        <v>530</v>
      </c>
      <c r="F236" s="151" t="s">
        <v>531</v>
      </c>
      <c r="G236" s="152" t="s">
        <v>216</v>
      </c>
      <c r="H236" s="153">
        <v>1586.1880000000001</v>
      </c>
      <c r="I236" s="154"/>
      <c r="J236" s="154">
        <f t="shared" si="40"/>
        <v>0</v>
      </c>
      <c r="K236" s="155"/>
      <c r="L236" s="156"/>
      <c r="M236" s="157" t="s">
        <v>1</v>
      </c>
      <c r="N236" s="158" t="s">
        <v>36</v>
      </c>
      <c r="O236" s="145">
        <v>0</v>
      </c>
      <c r="P236" s="145">
        <f t="shared" si="41"/>
        <v>0</v>
      </c>
      <c r="Q236" s="145">
        <v>1.8000000000000001E-4</v>
      </c>
      <c r="R236" s="145">
        <f t="shared" si="42"/>
        <v>0.28551384000000002</v>
      </c>
      <c r="S236" s="145">
        <v>0</v>
      </c>
      <c r="T236" s="146">
        <f t="shared" si="43"/>
        <v>0</v>
      </c>
      <c r="AR236" s="147" t="s">
        <v>309</v>
      </c>
      <c r="AT236" s="147" t="s">
        <v>318</v>
      </c>
      <c r="AU236" s="147" t="s">
        <v>83</v>
      </c>
      <c r="AY236" s="13" t="s">
        <v>178</v>
      </c>
      <c r="BE236" s="148">
        <f t="shared" si="44"/>
        <v>0</v>
      </c>
      <c r="BF236" s="148">
        <f t="shared" si="45"/>
        <v>0</v>
      </c>
      <c r="BG236" s="148">
        <f t="shared" si="46"/>
        <v>0</v>
      </c>
      <c r="BH236" s="148">
        <f t="shared" si="47"/>
        <v>0</v>
      </c>
      <c r="BI236" s="148">
        <f t="shared" si="48"/>
        <v>0</v>
      </c>
      <c r="BJ236" s="13" t="s">
        <v>83</v>
      </c>
      <c r="BK236" s="148">
        <f t="shared" si="49"/>
        <v>0</v>
      </c>
      <c r="BL236" s="13" t="s">
        <v>242</v>
      </c>
      <c r="BM236" s="147" t="s">
        <v>532</v>
      </c>
    </row>
    <row r="237" spans="2:65" s="1" customFormat="1" ht="24.2" customHeight="1">
      <c r="B237" s="135"/>
      <c r="C237" s="136" t="s">
        <v>533</v>
      </c>
      <c r="D237" s="136" t="s">
        <v>180</v>
      </c>
      <c r="E237" s="137" t="s">
        <v>534</v>
      </c>
      <c r="F237" s="138" t="s">
        <v>535</v>
      </c>
      <c r="G237" s="139" t="s">
        <v>216</v>
      </c>
      <c r="H237" s="140">
        <v>229.405</v>
      </c>
      <c r="I237" s="141"/>
      <c r="J237" s="141">
        <f t="shared" si="40"/>
        <v>0</v>
      </c>
      <c r="K237" s="142"/>
      <c r="L237" s="25"/>
      <c r="M237" s="143" t="s">
        <v>1</v>
      </c>
      <c r="N237" s="144" t="s">
        <v>36</v>
      </c>
      <c r="O237" s="145">
        <v>0.13314999999999999</v>
      </c>
      <c r="P237" s="145">
        <f t="shared" si="41"/>
        <v>30.545275749999998</v>
      </c>
      <c r="Q237" s="145">
        <v>0</v>
      </c>
      <c r="R237" s="145">
        <f t="shared" si="42"/>
        <v>0</v>
      </c>
      <c r="S237" s="145">
        <v>0</v>
      </c>
      <c r="T237" s="146">
        <f t="shared" si="43"/>
        <v>0</v>
      </c>
      <c r="AR237" s="147" t="s">
        <v>242</v>
      </c>
      <c r="AT237" s="147" t="s">
        <v>180</v>
      </c>
      <c r="AU237" s="147" t="s">
        <v>83</v>
      </c>
      <c r="AY237" s="13" t="s">
        <v>178</v>
      </c>
      <c r="BE237" s="148">
        <f t="shared" si="44"/>
        <v>0</v>
      </c>
      <c r="BF237" s="148">
        <f t="shared" si="45"/>
        <v>0</v>
      </c>
      <c r="BG237" s="148">
        <f t="shared" si="46"/>
        <v>0</v>
      </c>
      <c r="BH237" s="148">
        <f t="shared" si="47"/>
        <v>0</v>
      </c>
      <c r="BI237" s="148">
        <f t="shared" si="48"/>
        <v>0</v>
      </c>
      <c r="BJ237" s="13" t="s">
        <v>83</v>
      </c>
      <c r="BK237" s="148">
        <f t="shared" si="49"/>
        <v>0</v>
      </c>
      <c r="BL237" s="13" t="s">
        <v>242</v>
      </c>
      <c r="BM237" s="147" t="s">
        <v>536</v>
      </c>
    </row>
    <row r="238" spans="2:65" s="1" customFormat="1" ht="24.2" customHeight="1">
      <c r="B238" s="135"/>
      <c r="C238" s="149" t="s">
        <v>537</v>
      </c>
      <c r="D238" s="149" t="s">
        <v>318</v>
      </c>
      <c r="E238" s="150" t="s">
        <v>538</v>
      </c>
      <c r="F238" s="151" t="s">
        <v>539</v>
      </c>
      <c r="G238" s="152" t="s">
        <v>216</v>
      </c>
      <c r="H238" s="153">
        <v>233.99299999999999</v>
      </c>
      <c r="I238" s="154"/>
      <c r="J238" s="154">
        <f t="shared" si="40"/>
        <v>0</v>
      </c>
      <c r="K238" s="155"/>
      <c r="L238" s="156"/>
      <c r="M238" s="157" t="s">
        <v>1</v>
      </c>
      <c r="N238" s="158" t="s">
        <v>36</v>
      </c>
      <c r="O238" s="145">
        <v>0</v>
      </c>
      <c r="P238" s="145">
        <f t="shared" si="41"/>
        <v>0</v>
      </c>
      <c r="Q238" s="145">
        <v>6.1999999999999998E-3</v>
      </c>
      <c r="R238" s="145">
        <f t="shared" si="42"/>
        <v>1.4507565999999998</v>
      </c>
      <c r="S238" s="145">
        <v>0</v>
      </c>
      <c r="T238" s="146">
        <f t="shared" si="43"/>
        <v>0</v>
      </c>
      <c r="AR238" s="147" t="s">
        <v>309</v>
      </c>
      <c r="AT238" s="147" t="s">
        <v>318</v>
      </c>
      <c r="AU238" s="147" t="s">
        <v>83</v>
      </c>
      <c r="AY238" s="13" t="s">
        <v>178</v>
      </c>
      <c r="BE238" s="148">
        <f t="shared" si="44"/>
        <v>0</v>
      </c>
      <c r="BF238" s="148">
        <f t="shared" si="45"/>
        <v>0</v>
      </c>
      <c r="BG238" s="148">
        <f t="shared" si="46"/>
        <v>0</v>
      </c>
      <c r="BH238" s="148">
        <f t="shared" si="47"/>
        <v>0</v>
      </c>
      <c r="BI238" s="148">
        <f t="shared" si="48"/>
        <v>0</v>
      </c>
      <c r="BJ238" s="13" t="s">
        <v>83</v>
      </c>
      <c r="BK238" s="148">
        <f t="shared" si="49"/>
        <v>0</v>
      </c>
      <c r="BL238" s="13" t="s">
        <v>242</v>
      </c>
      <c r="BM238" s="147" t="s">
        <v>540</v>
      </c>
    </row>
    <row r="239" spans="2:65" s="1" customFormat="1" ht="24.2" customHeight="1">
      <c r="B239" s="135"/>
      <c r="C239" s="136" t="s">
        <v>541</v>
      </c>
      <c r="D239" s="136" t="s">
        <v>180</v>
      </c>
      <c r="E239" s="137" t="s">
        <v>542</v>
      </c>
      <c r="F239" s="138" t="s">
        <v>543</v>
      </c>
      <c r="G239" s="139" t="s">
        <v>216</v>
      </c>
      <c r="H239" s="140">
        <v>803.35599999999999</v>
      </c>
      <c r="I239" s="141"/>
      <c r="J239" s="141">
        <f t="shared" si="40"/>
        <v>0</v>
      </c>
      <c r="K239" s="142"/>
      <c r="L239" s="25"/>
      <c r="M239" s="143" t="s">
        <v>1</v>
      </c>
      <c r="N239" s="144" t="s">
        <v>36</v>
      </c>
      <c r="O239" s="145">
        <v>0.12343</v>
      </c>
      <c r="P239" s="145">
        <f t="shared" si="41"/>
        <v>99.158231079999993</v>
      </c>
      <c r="Q239" s="145">
        <v>0</v>
      </c>
      <c r="R239" s="145">
        <f t="shared" si="42"/>
        <v>0</v>
      </c>
      <c r="S239" s="145">
        <v>0</v>
      </c>
      <c r="T239" s="146">
        <f t="shared" si="43"/>
        <v>0</v>
      </c>
      <c r="AR239" s="147" t="s">
        <v>242</v>
      </c>
      <c r="AT239" s="147" t="s">
        <v>180</v>
      </c>
      <c r="AU239" s="147" t="s">
        <v>83</v>
      </c>
      <c r="AY239" s="13" t="s">
        <v>178</v>
      </c>
      <c r="BE239" s="148">
        <f t="shared" si="44"/>
        <v>0</v>
      </c>
      <c r="BF239" s="148">
        <f t="shared" si="45"/>
        <v>0</v>
      </c>
      <c r="BG239" s="148">
        <f t="shared" si="46"/>
        <v>0</v>
      </c>
      <c r="BH239" s="148">
        <f t="shared" si="47"/>
        <v>0</v>
      </c>
      <c r="BI239" s="148">
        <f t="shared" si="48"/>
        <v>0</v>
      </c>
      <c r="BJ239" s="13" t="s">
        <v>83</v>
      </c>
      <c r="BK239" s="148">
        <f t="shared" si="49"/>
        <v>0</v>
      </c>
      <c r="BL239" s="13" t="s">
        <v>242</v>
      </c>
      <c r="BM239" s="147" t="s">
        <v>544</v>
      </c>
    </row>
    <row r="240" spans="2:65" s="1" customFormat="1" ht="16.5" customHeight="1">
      <c r="B240" s="135"/>
      <c r="C240" s="149" t="s">
        <v>545</v>
      </c>
      <c r="D240" s="149" t="s">
        <v>318</v>
      </c>
      <c r="E240" s="150" t="s">
        <v>546</v>
      </c>
      <c r="F240" s="151" t="s">
        <v>547</v>
      </c>
      <c r="G240" s="152" t="s">
        <v>216</v>
      </c>
      <c r="H240" s="153">
        <v>803.35599999999999</v>
      </c>
      <c r="I240" s="154"/>
      <c r="J240" s="154">
        <f t="shared" si="40"/>
        <v>0</v>
      </c>
      <c r="K240" s="155"/>
      <c r="L240" s="156"/>
      <c r="M240" s="157" t="s">
        <v>1</v>
      </c>
      <c r="N240" s="158" t="s">
        <v>36</v>
      </c>
      <c r="O240" s="145">
        <v>0</v>
      </c>
      <c r="P240" s="145">
        <f t="shared" si="41"/>
        <v>0</v>
      </c>
      <c r="Q240" s="145">
        <v>6.6E-3</v>
      </c>
      <c r="R240" s="145">
        <f t="shared" si="42"/>
        <v>5.3021495999999999</v>
      </c>
      <c r="S240" s="145">
        <v>0</v>
      </c>
      <c r="T240" s="146">
        <f t="shared" si="43"/>
        <v>0</v>
      </c>
      <c r="AR240" s="147" t="s">
        <v>309</v>
      </c>
      <c r="AT240" s="147" t="s">
        <v>318</v>
      </c>
      <c r="AU240" s="147" t="s">
        <v>83</v>
      </c>
      <c r="AY240" s="13" t="s">
        <v>178</v>
      </c>
      <c r="BE240" s="148">
        <f t="shared" si="44"/>
        <v>0</v>
      </c>
      <c r="BF240" s="148">
        <f t="shared" si="45"/>
        <v>0</v>
      </c>
      <c r="BG240" s="148">
        <f t="shared" si="46"/>
        <v>0</v>
      </c>
      <c r="BH240" s="148">
        <f t="shared" si="47"/>
        <v>0</v>
      </c>
      <c r="BI240" s="148">
        <f t="shared" si="48"/>
        <v>0</v>
      </c>
      <c r="BJ240" s="13" t="s">
        <v>83</v>
      </c>
      <c r="BK240" s="148">
        <f t="shared" si="49"/>
        <v>0</v>
      </c>
      <c r="BL240" s="13" t="s">
        <v>242</v>
      </c>
      <c r="BM240" s="147" t="s">
        <v>548</v>
      </c>
    </row>
    <row r="241" spans="2:65" s="1" customFormat="1" ht="16.5" customHeight="1">
      <c r="B241" s="135"/>
      <c r="C241" s="149" t="s">
        <v>549</v>
      </c>
      <c r="D241" s="149" t="s">
        <v>318</v>
      </c>
      <c r="E241" s="150" t="s">
        <v>550</v>
      </c>
      <c r="F241" s="151" t="s">
        <v>551</v>
      </c>
      <c r="G241" s="152" t="s">
        <v>216</v>
      </c>
      <c r="H241" s="153">
        <v>803.35599999999999</v>
      </c>
      <c r="I241" s="154"/>
      <c r="J241" s="154">
        <f t="shared" si="40"/>
        <v>0</v>
      </c>
      <c r="K241" s="155"/>
      <c r="L241" s="156"/>
      <c r="M241" s="157" t="s">
        <v>1</v>
      </c>
      <c r="N241" s="158" t="s">
        <v>36</v>
      </c>
      <c r="O241" s="145">
        <v>0</v>
      </c>
      <c r="P241" s="145">
        <f t="shared" si="41"/>
        <v>0</v>
      </c>
      <c r="Q241" s="145">
        <v>7.1999999999999998E-3</v>
      </c>
      <c r="R241" s="145">
        <f t="shared" si="42"/>
        <v>5.7841632000000001</v>
      </c>
      <c r="S241" s="145">
        <v>0</v>
      </c>
      <c r="T241" s="146">
        <f t="shared" si="43"/>
        <v>0</v>
      </c>
      <c r="AR241" s="147" t="s">
        <v>309</v>
      </c>
      <c r="AT241" s="147" t="s">
        <v>318</v>
      </c>
      <c r="AU241" s="147" t="s">
        <v>83</v>
      </c>
      <c r="AY241" s="13" t="s">
        <v>178</v>
      </c>
      <c r="BE241" s="148">
        <f t="shared" si="44"/>
        <v>0</v>
      </c>
      <c r="BF241" s="148">
        <f t="shared" si="45"/>
        <v>0</v>
      </c>
      <c r="BG241" s="148">
        <f t="shared" si="46"/>
        <v>0</v>
      </c>
      <c r="BH241" s="148">
        <f t="shared" si="47"/>
        <v>0</v>
      </c>
      <c r="BI241" s="148">
        <f t="shared" si="48"/>
        <v>0</v>
      </c>
      <c r="BJ241" s="13" t="s">
        <v>83</v>
      </c>
      <c r="BK241" s="148">
        <f t="shared" si="49"/>
        <v>0</v>
      </c>
      <c r="BL241" s="13" t="s">
        <v>242</v>
      </c>
      <c r="BM241" s="147" t="s">
        <v>552</v>
      </c>
    </row>
    <row r="242" spans="2:65" s="1" customFormat="1" ht="16.5" customHeight="1">
      <c r="B242" s="135"/>
      <c r="C242" s="149" t="s">
        <v>553</v>
      </c>
      <c r="D242" s="149" t="s">
        <v>318</v>
      </c>
      <c r="E242" s="150" t="s">
        <v>554</v>
      </c>
      <c r="F242" s="151" t="s">
        <v>555</v>
      </c>
      <c r="G242" s="152" t="s">
        <v>329</v>
      </c>
      <c r="H242" s="153">
        <v>308.5</v>
      </c>
      <c r="I242" s="154"/>
      <c r="J242" s="154">
        <f t="shared" si="40"/>
        <v>0</v>
      </c>
      <c r="K242" s="155"/>
      <c r="L242" s="156"/>
      <c r="M242" s="157" t="s">
        <v>1</v>
      </c>
      <c r="N242" s="158" t="s">
        <v>36</v>
      </c>
      <c r="O242" s="145">
        <v>0</v>
      </c>
      <c r="P242" s="145">
        <f t="shared" si="41"/>
        <v>0</v>
      </c>
      <c r="Q242" s="145">
        <v>7.1999999999999998E-3</v>
      </c>
      <c r="R242" s="145">
        <f t="shared" si="42"/>
        <v>2.2212000000000001</v>
      </c>
      <c r="S242" s="145">
        <v>0</v>
      </c>
      <c r="T242" s="146">
        <f t="shared" si="43"/>
        <v>0</v>
      </c>
      <c r="AR242" s="147" t="s">
        <v>309</v>
      </c>
      <c r="AT242" s="147" t="s">
        <v>318</v>
      </c>
      <c r="AU242" s="147" t="s">
        <v>83</v>
      </c>
      <c r="AY242" s="13" t="s">
        <v>178</v>
      </c>
      <c r="BE242" s="148">
        <f t="shared" si="44"/>
        <v>0</v>
      </c>
      <c r="BF242" s="148">
        <f t="shared" si="45"/>
        <v>0</v>
      </c>
      <c r="BG242" s="148">
        <f t="shared" si="46"/>
        <v>0</v>
      </c>
      <c r="BH242" s="148">
        <f t="shared" si="47"/>
        <v>0</v>
      </c>
      <c r="BI242" s="148">
        <f t="shared" si="48"/>
        <v>0</v>
      </c>
      <c r="BJ242" s="13" t="s">
        <v>83</v>
      </c>
      <c r="BK242" s="148">
        <f t="shared" si="49"/>
        <v>0</v>
      </c>
      <c r="BL242" s="13" t="s">
        <v>242</v>
      </c>
      <c r="BM242" s="147" t="s">
        <v>556</v>
      </c>
    </row>
    <row r="243" spans="2:65" s="1" customFormat="1" ht="37.9" customHeight="1">
      <c r="B243" s="135"/>
      <c r="C243" s="136" t="s">
        <v>557</v>
      </c>
      <c r="D243" s="136" t="s">
        <v>180</v>
      </c>
      <c r="E243" s="137" t="s">
        <v>558</v>
      </c>
      <c r="F243" s="138" t="s">
        <v>559</v>
      </c>
      <c r="G243" s="139" t="s">
        <v>183</v>
      </c>
      <c r="H243" s="140">
        <v>195.81899999999999</v>
      </c>
      <c r="I243" s="141"/>
      <c r="J243" s="141">
        <f t="shared" si="40"/>
        <v>0</v>
      </c>
      <c r="K243" s="142"/>
      <c r="L243" s="25"/>
      <c r="M243" s="143" t="s">
        <v>1</v>
      </c>
      <c r="N243" s="144" t="s">
        <v>36</v>
      </c>
      <c r="O243" s="145">
        <v>0.81921999999999995</v>
      </c>
      <c r="P243" s="145">
        <f t="shared" si="41"/>
        <v>160.41884117999999</v>
      </c>
      <c r="Q243" s="145">
        <v>0.08</v>
      </c>
      <c r="R243" s="145">
        <f t="shared" si="42"/>
        <v>15.665519999999999</v>
      </c>
      <c r="S243" s="145">
        <v>0</v>
      </c>
      <c r="T243" s="146">
        <f t="shared" si="43"/>
        <v>0</v>
      </c>
      <c r="AR243" s="147" t="s">
        <v>242</v>
      </c>
      <c r="AT243" s="147" t="s">
        <v>180</v>
      </c>
      <c r="AU243" s="147" t="s">
        <v>83</v>
      </c>
      <c r="AY243" s="13" t="s">
        <v>178</v>
      </c>
      <c r="BE243" s="148">
        <f t="shared" si="44"/>
        <v>0</v>
      </c>
      <c r="BF243" s="148">
        <f t="shared" si="45"/>
        <v>0</v>
      </c>
      <c r="BG243" s="148">
        <f t="shared" si="46"/>
        <v>0</v>
      </c>
      <c r="BH243" s="148">
        <f t="shared" si="47"/>
        <v>0</v>
      </c>
      <c r="BI243" s="148">
        <f t="shared" si="48"/>
        <v>0</v>
      </c>
      <c r="BJ243" s="13" t="s">
        <v>83</v>
      </c>
      <c r="BK243" s="148">
        <f t="shared" si="49"/>
        <v>0</v>
      </c>
      <c r="BL243" s="13" t="s">
        <v>242</v>
      </c>
      <c r="BM243" s="147" t="s">
        <v>560</v>
      </c>
    </row>
    <row r="244" spans="2:65" s="1" customFormat="1" ht="24.2" customHeight="1">
      <c r="B244" s="135"/>
      <c r="C244" s="136" t="s">
        <v>561</v>
      </c>
      <c r="D244" s="136" t="s">
        <v>180</v>
      </c>
      <c r="E244" s="137" t="s">
        <v>562</v>
      </c>
      <c r="F244" s="138" t="s">
        <v>563</v>
      </c>
      <c r="G244" s="139" t="s">
        <v>377</v>
      </c>
      <c r="H244" s="140">
        <v>1531.124</v>
      </c>
      <c r="I244" s="141"/>
      <c r="J244" s="141">
        <f t="shared" si="40"/>
        <v>0</v>
      </c>
      <c r="K244" s="142"/>
      <c r="L244" s="25"/>
      <c r="M244" s="143" t="s">
        <v>1</v>
      </c>
      <c r="N244" s="144" t="s">
        <v>36</v>
      </c>
      <c r="O244" s="145">
        <v>0</v>
      </c>
      <c r="P244" s="145">
        <f t="shared" si="41"/>
        <v>0</v>
      </c>
      <c r="Q244" s="145">
        <v>0</v>
      </c>
      <c r="R244" s="145">
        <f t="shared" si="42"/>
        <v>0</v>
      </c>
      <c r="S244" s="145">
        <v>0</v>
      </c>
      <c r="T244" s="146">
        <f t="shared" si="43"/>
        <v>0</v>
      </c>
      <c r="AR244" s="147" t="s">
        <v>242</v>
      </c>
      <c r="AT244" s="147" t="s">
        <v>180</v>
      </c>
      <c r="AU244" s="147" t="s">
        <v>83</v>
      </c>
      <c r="AY244" s="13" t="s">
        <v>178</v>
      </c>
      <c r="BE244" s="148">
        <f t="shared" si="44"/>
        <v>0</v>
      </c>
      <c r="BF244" s="148">
        <f t="shared" si="45"/>
        <v>0</v>
      </c>
      <c r="BG244" s="148">
        <f t="shared" si="46"/>
        <v>0</v>
      </c>
      <c r="BH244" s="148">
        <f t="shared" si="47"/>
        <v>0</v>
      </c>
      <c r="BI244" s="148">
        <f t="shared" si="48"/>
        <v>0</v>
      </c>
      <c r="BJ244" s="13" t="s">
        <v>83</v>
      </c>
      <c r="BK244" s="148">
        <f t="shared" si="49"/>
        <v>0</v>
      </c>
      <c r="BL244" s="13" t="s">
        <v>242</v>
      </c>
      <c r="BM244" s="147" t="s">
        <v>564</v>
      </c>
    </row>
    <row r="245" spans="2:65" s="11" customFormat="1" ht="22.9" customHeight="1">
      <c r="B245" s="124"/>
      <c r="D245" s="125" t="s">
        <v>69</v>
      </c>
      <c r="E245" s="133" t="s">
        <v>565</v>
      </c>
      <c r="F245" s="133" t="s">
        <v>566</v>
      </c>
      <c r="J245" s="134">
        <f>BK245</f>
        <v>0</v>
      </c>
      <c r="L245" s="124"/>
      <c r="M245" s="128"/>
      <c r="P245" s="129">
        <f>SUM(P246:P249)</f>
        <v>171.96444000000002</v>
      </c>
      <c r="R245" s="129">
        <f>SUM(R246:R249)</f>
        <v>0.30677131999999996</v>
      </c>
      <c r="T245" s="130">
        <f>SUM(T246:T249)</f>
        <v>0</v>
      </c>
      <c r="AR245" s="125" t="s">
        <v>83</v>
      </c>
      <c r="AT245" s="131" t="s">
        <v>69</v>
      </c>
      <c r="AU245" s="131" t="s">
        <v>77</v>
      </c>
      <c r="AY245" s="125" t="s">
        <v>178</v>
      </c>
      <c r="BK245" s="132">
        <f>SUM(BK246:BK249)</f>
        <v>0</v>
      </c>
    </row>
    <row r="246" spans="2:65" s="1" customFormat="1" ht="24.2" customHeight="1">
      <c r="B246" s="135"/>
      <c r="C246" s="136" t="s">
        <v>567</v>
      </c>
      <c r="D246" s="136" t="s">
        <v>180</v>
      </c>
      <c r="E246" s="137" t="s">
        <v>568</v>
      </c>
      <c r="F246" s="138" t="s">
        <v>569</v>
      </c>
      <c r="G246" s="139" t="s">
        <v>290</v>
      </c>
      <c r="H246" s="140">
        <v>4</v>
      </c>
      <c r="I246" s="141"/>
      <c r="J246" s="141">
        <f>ROUND(I246*H246,2)</f>
        <v>0</v>
      </c>
      <c r="K246" s="142"/>
      <c r="L246" s="25"/>
      <c r="M246" s="143" t="s">
        <v>1</v>
      </c>
      <c r="N246" s="144" t="s">
        <v>36</v>
      </c>
      <c r="O246" s="145">
        <v>0.25690000000000002</v>
      </c>
      <c r="P246" s="145">
        <f>O246*H246</f>
        <v>1.0276000000000001</v>
      </c>
      <c r="Q246" s="145">
        <v>0</v>
      </c>
      <c r="R246" s="145">
        <f>Q246*H246</f>
        <v>0</v>
      </c>
      <c r="S246" s="145">
        <v>0</v>
      </c>
      <c r="T246" s="146">
        <f>S246*H246</f>
        <v>0</v>
      </c>
      <c r="AR246" s="147" t="s">
        <v>242</v>
      </c>
      <c r="AT246" s="147" t="s">
        <v>180</v>
      </c>
      <c r="AU246" s="147" t="s">
        <v>83</v>
      </c>
      <c r="AY246" s="13" t="s">
        <v>178</v>
      </c>
      <c r="BE246" s="148">
        <f>IF(N246="základná",J246,0)</f>
        <v>0</v>
      </c>
      <c r="BF246" s="148">
        <f>IF(N246="znížená",J246,0)</f>
        <v>0</v>
      </c>
      <c r="BG246" s="148">
        <f>IF(N246="zákl. prenesená",J246,0)</f>
        <v>0</v>
      </c>
      <c r="BH246" s="148">
        <f>IF(N246="zníž. prenesená",J246,0)</f>
        <v>0</v>
      </c>
      <c r="BI246" s="148">
        <f>IF(N246="nulová",J246,0)</f>
        <v>0</v>
      </c>
      <c r="BJ246" s="13" t="s">
        <v>83</v>
      </c>
      <c r="BK246" s="148">
        <f>ROUND(I246*H246,2)</f>
        <v>0</v>
      </c>
      <c r="BL246" s="13" t="s">
        <v>242</v>
      </c>
      <c r="BM246" s="147" t="s">
        <v>570</v>
      </c>
    </row>
    <row r="247" spans="2:65" s="1" customFormat="1" ht="37.9" customHeight="1">
      <c r="B247" s="135"/>
      <c r="C247" s="136" t="s">
        <v>571</v>
      </c>
      <c r="D247" s="136" t="s">
        <v>180</v>
      </c>
      <c r="E247" s="137" t="s">
        <v>572</v>
      </c>
      <c r="F247" s="138" t="s">
        <v>573</v>
      </c>
      <c r="G247" s="139" t="s">
        <v>216</v>
      </c>
      <c r="H247" s="140">
        <v>16</v>
      </c>
      <c r="I247" s="141"/>
      <c r="J247" s="141">
        <f>ROUND(I247*H247,2)</f>
        <v>0</v>
      </c>
      <c r="K247" s="142"/>
      <c r="L247" s="25"/>
      <c r="M247" s="143" t="s">
        <v>1</v>
      </c>
      <c r="N247" s="144" t="s">
        <v>36</v>
      </c>
      <c r="O247" s="145">
        <v>1.0297400000000001</v>
      </c>
      <c r="P247" s="145">
        <f>O247*H247</f>
        <v>16.475840000000002</v>
      </c>
      <c r="Q247" s="145">
        <v>1.8480199999999999E-3</v>
      </c>
      <c r="R247" s="145">
        <f>Q247*H247</f>
        <v>2.9568319999999999E-2</v>
      </c>
      <c r="S247" s="145">
        <v>0</v>
      </c>
      <c r="T247" s="146">
        <f>S247*H247</f>
        <v>0</v>
      </c>
      <c r="AR247" s="147" t="s">
        <v>242</v>
      </c>
      <c r="AT247" s="147" t="s">
        <v>180</v>
      </c>
      <c r="AU247" s="147" t="s">
        <v>83</v>
      </c>
      <c r="AY247" s="13" t="s">
        <v>178</v>
      </c>
      <c r="BE247" s="148">
        <f>IF(N247="základná",J247,0)</f>
        <v>0</v>
      </c>
      <c r="BF247" s="148">
        <f>IF(N247="znížená",J247,0)</f>
        <v>0</v>
      </c>
      <c r="BG247" s="148">
        <f>IF(N247="zákl. prenesená",J247,0)</f>
        <v>0</v>
      </c>
      <c r="BH247" s="148">
        <f>IF(N247="zníž. prenesená",J247,0)</f>
        <v>0</v>
      </c>
      <c r="BI247" s="148">
        <f>IF(N247="nulová",J247,0)</f>
        <v>0</v>
      </c>
      <c r="BJ247" s="13" t="s">
        <v>83</v>
      </c>
      <c r="BK247" s="148">
        <f>ROUND(I247*H247,2)</f>
        <v>0</v>
      </c>
      <c r="BL247" s="13" t="s">
        <v>242</v>
      </c>
      <c r="BM247" s="147" t="s">
        <v>574</v>
      </c>
    </row>
    <row r="248" spans="2:65" s="1" customFormat="1" ht="16.5" customHeight="1">
      <c r="B248" s="135"/>
      <c r="C248" s="136" t="s">
        <v>575</v>
      </c>
      <c r="D248" s="136" t="s">
        <v>180</v>
      </c>
      <c r="E248" s="137" t="s">
        <v>576</v>
      </c>
      <c r="F248" s="138" t="s">
        <v>577</v>
      </c>
      <c r="G248" s="139" t="s">
        <v>578</v>
      </c>
      <c r="H248" s="140">
        <v>50</v>
      </c>
      <c r="I248" s="141"/>
      <c r="J248" s="141">
        <f>ROUND(I248*H248,2)</f>
        <v>0</v>
      </c>
      <c r="K248" s="142"/>
      <c r="L248" s="25"/>
      <c r="M248" s="143" t="s">
        <v>1</v>
      </c>
      <c r="N248" s="144" t="s">
        <v>36</v>
      </c>
      <c r="O248" s="145">
        <v>1.0297400000000001</v>
      </c>
      <c r="P248" s="145">
        <f>O248*H248</f>
        <v>51.487000000000002</v>
      </c>
      <c r="Q248" s="145">
        <v>1.8480199999999999E-3</v>
      </c>
      <c r="R248" s="145">
        <f>Q248*H248</f>
        <v>9.2400999999999997E-2</v>
      </c>
      <c r="S248" s="145">
        <v>0</v>
      </c>
      <c r="T248" s="146">
        <f>S248*H248</f>
        <v>0</v>
      </c>
      <c r="AR248" s="147" t="s">
        <v>242</v>
      </c>
      <c r="AT248" s="147" t="s">
        <v>180</v>
      </c>
      <c r="AU248" s="147" t="s">
        <v>83</v>
      </c>
      <c r="AY248" s="13" t="s">
        <v>178</v>
      </c>
      <c r="BE248" s="148">
        <f>IF(N248="základná",J248,0)</f>
        <v>0</v>
      </c>
      <c r="BF248" s="148">
        <f>IF(N248="znížená",J248,0)</f>
        <v>0</v>
      </c>
      <c r="BG248" s="148">
        <f>IF(N248="zákl. prenesená",J248,0)</f>
        <v>0</v>
      </c>
      <c r="BH248" s="148">
        <f>IF(N248="zníž. prenesená",J248,0)</f>
        <v>0</v>
      </c>
      <c r="BI248" s="148">
        <f>IF(N248="nulová",J248,0)</f>
        <v>0</v>
      </c>
      <c r="BJ248" s="13" t="s">
        <v>83</v>
      </c>
      <c r="BK248" s="148">
        <f>ROUND(I248*H248,2)</f>
        <v>0</v>
      </c>
      <c r="BL248" s="13" t="s">
        <v>242</v>
      </c>
      <c r="BM248" s="147" t="s">
        <v>579</v>
      </c>
    </row>
    <row r="249" spans="2:65" s="1" customFormat="1" ht="16.5" customHeight="1">
      <c r="B249" s="135"/>
      <c r="C249" s="136" t="s">
        <v>580</v>
      </c>
      <c r="D249" s="136" t="s">
        <v>180</v>
      </c>
      <c r="E249" s="137" t="s">
        <v>581</v>
      </c>
      <c r="F249" s="138" t="s">
        <v>582</v>
      </c>
      <c r="G249" s="139" t="s">
        <v>216</v>
      </c>
      <c r="H249" s="140">
        <v>100</v>
      </c>
      <c r="I249" s="141"/>
      <c r="J249" s="141">
        <f>ROUND(I249*H249,2)</f>
        <v>0</v>
      </c>
      <c r="K249" s="142"/>
      <c r="L249" s="25"/>
      <c r="M249" s="143" t="s">
        <v>1</v>
      </c>
      <c r="N249" s="144" t="s">
        <v>36</v>
      </c>
      <c r="O249" s="145">
        <v>1.0297400000000001</v>
      </c>
      <c r="P249" s="145">
        <f>O249*H249</f>
        <v>102.974</v>
      </c>
      <c r="Q249" s="145">
        <v>1.8480199999999999E-3</v>
      </c>
      <c r="R249" s="145">
        <f>Q249*H249</f>
        <v>0.18480199999999999</v>
      </c>
      <c r="S249" s="145">
        <v>0</v>
      </c>
      <c r="T249" s="146">
        <f>S249*H249</f>
        <v>0</v>
      </c>
      <c r="AR249" s="147" t="s">
        <v>242</v>
      </c>
      <c r="AT249" s="147" t="s">
        <v>180</v>
      </c>
      <c r="AU249" s="147" t="s">
        <v>83</v>
      </c>
      <c r="AY249" s="13" t="s">
        <v>178</v>
      </c>
      <c r="BE249" s="148">
        <f>IF(N249="základná",J249,0)</f>
        <v>0</v>
      </c>
      <c r="BF249" s="148">
        <f>IF(N249="znížená",J249,0)</f>
        <v>0</v>
      </c>
      <c r="BG249" s="148">
        <f>IF(N249="zákl. prenesená",J249,0)</f>
        <v>0</v>
      </c>
      <c r="BH249" s="148">
        <f>IF(N249="zníž. prenesená",J249,0)</f>
        <v>0</v>
      </c>
      <c r="BI249" s="148">
        <f>IF(N249="nulová",J249,0)</f>
        <v>0</v>
      </c>
      <c r="BJ249" s="13" t="s">
        <v>83</v>
      </c>
      <c r="BK249" s="148">
        <f>ROUND(I249*H249,2)</f>
        <v>0</v>
      </c>
      <c r="BL249" s="13" t="s">
        <v>242</v>
      </c>
      <c r="BM249" s="147" t="s">
        <v>583</v>
      </c>
    </row>
    <row r="250" spans="2:65" s="11" customFormat="1" ht="22.9" customHeight="1">
      <c r="B250" s="124"/>
      <c r="D250" s="125" t="s">
        <v>69</v>
      </c>
      <c r="E250" s="133" t="s">
        <v>584</v>
      </c>
      <c r="F250" s="133" t="s">
        <v>585</v>
      </c>
      <c r="J250" s="134">
        <f>BK250</f>
        <v>0</v>
      </c>
      <c r="L250" s="124"/>
      <c r="M250" s="128"/>
      <c r="P250" s="129">
        <f>SUM(P251:P263)</f>
        <v>3199.80595769</v>
      </c>
      <c r="R250" s="129">
        <f>SUM(R251:R263)</f>
        <v>68.707836677739991</v>
      </c>
      <c r="T250" s="130">
        <f>SUM(T251:T263)</f>
        <v>0</v>
      </c>
      <c r="AR250" s="125" t="s">
        <v>83</v>
      </c>
      <c r="AT250" s="131" t="s">
        <v>69</v>
      </c>
      <c r="AU250" s="131" t="s">
        <v>77</v>
      </c>
      <c r="AY250" s="125" t="s">
        <v>178</v>
      </c>
      <c r="BK250" s="132">
        <f>SUM(BK251:BK263)</f>
        <v>0</v>
      </c>
    </row>
    <row r="251" spans="2:65" s="1" customFormat="1" ht="37.9" customHeight="1">
      <c r="B251" s="135"/>
      <c r="C251" s="136" t="s">
        <v>586</v>
      </c>
      <c r="D251" s="136" t="s">
        <v>180</v>
      </c>
      <c r="E251" s="137" t="s">
        <v>587</v>
      </c>
      <c r="F251" s="138" t="s">
        <v>588</v>
      </c>
      <c r="G251" s="139" t="s">
        <v>216</v>
      </c>
      <c r="H251" s="140">
        <v>3.7</v>
      </c>
      <c r="I251" s="141"/>
      <c r="J251" s="141">
        <f t="shared" ref="J251:J263" si="50">ROUND(I251*H251,2)</f>
        <v>0</v>
      </c>
      <c r="K251" s="142"/>
      <c r="L251" s="25"/>
      <c r="M251" s="143" t="s">
        <v>1</v>
      </c>
      <c r="N251" s="144" t="s">
        <v>36</v>
      </c>
      <c r="O251" s="145">
        <v>1.2142900000000001</v>
      </c>
      <c r="P251" s="145">
        <f t="shared" ref="P251:P263" si="51">O251*H251</f>
        <v>4.4928730000000003</v>
      </c>
      <c r="Q251" s="145">
        <v>4.9661139999999999E-2</v>
      </c>
      <c r="R251" s="145">
        <f t="shared" ref="R251:R263" si="52">Q251*H251</f>
        <v>0.18374621800000002</v>
      </c>
      <c r="S251" s="145">
        <v>0</v>
      </c>
      <c r="T251" s="146">
        <f t="shared" ref="T251:T263" si="53">S251*H251</f>
        <v>0</v>
      </c>
      <c r="AR251" s="147" t="s">
        <v>242</v>
      </c>
      <c r="AT251" s="147" t="s">
        <v>180</v>
      </c>
      <c r="AU251" s="147" t="s">
        <v>83</v>
      </c>
      <c r="AY251" s="13" t="s">
        <v>178</v>
      </c>
      <c r="BE251" s="148">
        <f t="shared" ref="BE251:BE263" si="54">IF(N251="základná",J251,0)</f>
        <v>0</v>
      </c>
      <c r="BF251" s="148">
        <f t="shared" ref="BF251:BF263" si="55">IF(N251="znížená",J251,0)</f>
        <v>0</v>
      </c>
      <c r="BG251" s="148">
        <f t="shared" ref="BG251:BG263" si="56">IF(N251="zákl. prenesená",J251,0)</f>
        <v>0</v>
      </c>
      <c r="BH251" s="148">
        <f t="shared" ref="BH251:BH263" si="57">IF(N251="zníž. prenesená",J251,0)</f>
        <v>0</v>
      </c>
      <c r="BI251" s="148">
        <f t="shared" ref="BI251:BI263" si="58">IF(N251="nulová",J251,0)</f>
        <v>0</v>
      </c>
      <c r="BJ251" s="13" t="s">
        <v>83</v>
      </c>
      <c r="BK251" s="148">
        <f t="shared" ref="BK251:BK263" si="59">ROUND(I251*H251,2)</f>
        <v>0</v>
      </c>
      <c r="BL251" s="13" t="s">
        <v>242</v>
      </c>
      <c r="BM251" s="147" t="s">
        <v>589</v>
      </c>
    </row>
    <row r="252" spans="2:65" s="1" customFormat="1" ht="37.9" customHeight="1">
      <c r="B252" s="135"/>
      <c r="C252" s="136" t="s">
        <v>590</v>
      </c>
      <c r="D252" s="136" t="s">
        <v>180</v>
      </c>
      <c r="E252" s="137" t="s">
        <v>591</v>
      </c>
      <c r="F252" s="138" t="s">
        <v>592</v>
      </c>
      <c r="G252" s="139" t="s">
        <v>216</v>
      </c>
      <c r="H252" s="140">
        <v>34.374000000000002</v>
      </c>
      <c r="I252" s="141"/>
      <c r="J252" s="141">
        <f t="shared" si="50"/>
        <v>0</v>
      </c>
      <c r="K252" s="142"/>
      <c r="L252" s="25"/>
      <c r="M252" s="143" t="s">
        <v>1</v>
      </c>
      <c r="N252" s="144" t="s">
        <v>36</v>
      </c>
      <c r="O252" s="145">
        <v>1.1896599999999999</v>
      </c>
      <c r="P252" s="145">
        <f t="shared" si="51"/>
        <v>40.893372839999998</v>
      </c>
      <c r="Q252" s="145">
        <v>4.3022119999999997E-2</v>
      </c>
      <c r="R252" s="145">
        <f t="shared" si="52"/>
        <v>1.4788423528800001</v>
      </c>
      <c r="S252" s="145">
        <v>0</v>
      </c>
      <c r="T252" s="146">
        <f t="shared" si="53"/>
        <v>0</v>
      </c>
      <c r="AR252" s="147" t="s">
        <v>242</v>
      </c>
      <c r="AT252" s="147" t="s">
        <v>180</v>
      </c>
      <c r="AU252" s="147" t="s">
        <v>83</v>
      </c>
      <c r="AY252" s="13" t="s">
        <v>178</v>
      </c>
      <c r="BE252" s="148">
        <f t="shared" si="54"/>
        <v>0</v>
      </c>
      <c r="BF252" s="148">
        <f t="shared" si="55"/>
        <v>0</v>
      </c>
      <c r="BG252" s="148">
        <f t="shared" si="56"/>
        <v>0</v>
      </c>
      <c r="BH252" s="148">
        <f t="shared" si="57"/>
        <v>0</v>
      </c>
      <c r="BI252" s="148">
        <f t="shared" si="58"/>
        <v>0</v>
      </c>
      <c r="BJ252" s="13" t="s">
        <v>83</v>
      </c>
      <c r="BK252" s="148">
        <f t="shared" si="59"/>
        <v>0</v>
      </c>
      <c r="BL252" s="13" t="s">
        <v>242</v>
      </c>
      <c r="BM252" s="147" t="s">
        <v>593</v>
      </c>
    </row>
    <row r="253" spans="2:65" s="1" customFormat="1" ht="37.9" customHeight="1">
      <c r="B253" s="135"/>
      <c r="C253" s="136" t="s">
        <v>348</v>
      </c>
      <c r="D253" s="136" t="s">
        <v>180</v>
      </c>
      <c r="E253" s="137" t="s">
        <v>594</v>
      </c>
      <c r="F253" s="138" t="s">
        <v>595</v>
      </c>
      <c r="G253" s="139" t="s">
        <v>216</v>
      </c>
      <c r="H253" s="140">
        <v>293.45</v>
      </c>
      <c r="I253" s="141"/>
      <c r="J253" s="141">
        <f t="shared" si="50"/>
        <v>0</v>
      </c>
      <c r="K253" s="142"/>
      <c r="L253" s="25"/>
      <c r="M253" s="143" t="s">
        <v>1</v>
      </c>
      <c r="N253" s="144" t="s">
        <v>36</v>
      </c>
      <c r="O253" s="145">
        <v>1.19479</v>
      </c>
      <c r="P253" s="145">
        <f t="shared" si="51"/>
        <v>350.61112550000001</v>
      </c>
      <c r="Q253" s="145">
        <v>4.4407120000000001E-2</v>
      </c>
      <c r="R253" s="145">
        <f t="shared" si="52"/>
        <v>13.031269364</v>
      </c>
      <c r="S253" s="145">
        <v>0</v>
      </c>
      <c r="T253" s="146">
        <f t="shared" si="53"/>
        <v>0</v>
      </c>
      <c r="AR253" s="147" t="s">
        <v>242</v>
      </c>
      <c r="AT253" s="147" t="s">
        <v>180</v>
      </c>
      <c r="AU253" s="147" t="s">
        <v>83</v>
      </c>
      <c r="AY253" s="13" t="s">
        <v>178</v>
      </c>
      <c r="BE253" s="148">
        <f t="shared" si="54"/>
        <v>0</v>
      </c>
      <c r="BF253" s="148">
        <f t="shared" si="55"/>
        <v>0</v>
      </c>
      <c r="BG253" s="148">
        <f t="shared" si="56"/>
        <v>0</v>
      </c>
      <c r="BH253" s="148">
        <f t="shared" si="57"/>
        <v>0</v>
      </c>
      <c r="BI253" s="148">
        <f t="shared" si="58"/>
        <v>0</v>
      </c>
      <c r="BJ253" s="13" t="s">
        <v>83</v>
      </c>
      <c r="BK253" s="148">
        <f t="shared" si="59"/>
        <v>0</v>
      </c>
      <c r="BL253" s="13" t="s">
        <v>242</v>
      </c>
      <c r="BM253" s="147" t="s">
        <v>596</v>
      </c>
    </row>
    <row r="254" spans="2:65" s="1" customFormat="1" ht="37.9" customHeight="1">
      <c r="B254" s="135"/>
      <c r="C254" s="136" t="s">
        <v>597</v>
      </c>
      <c r="D254" s="136" t="s">
        <v>180</v>
      </c>
      <c r="E254" s="137" t="s">
        <v>598</v>
      </c>
      <c r="F254" s="138" t="s">
        <v>599</v>
      </c>
      <c r="G254" s="139" t="s">
        <v>216</v>
      </c>
      <c r="H254" s="140">
        <v>14.356</v>
      </c>
      <c r="I254" s="141"/>
      <c r="J254" s="141">
        <f t="shared" si="50"/>
        <v>0</v>
      </c>
      <c r="K254" s="142"/>
      <c r="L254" s="25"/>
      <c r="M254" s="143" t="s">
        <v>1</v>
      </c>
      <c r="N254" s="144" t="s">
        <v>36</v>
      </c>
      <c r="O254" s="145">
        <v>1.19479</v>
      </c>
      <c r="P254" s="145">
        <f t="shared" si="51"/>
        <v>17.15240524</v>
      </c>
      <c r="Q254" s="145">
        <v>4.4407120000000001E-2</v>
      </c>
      <c r="R254" s="145">
        <f t="shared" si="52"/>
        <v>0.63750861471999998</v>
      </c>
      <c r="S254" s="145">
        <v>0</v>
      </c>
      <c r="T254" s="146">
        <f t="shared" si="53"/>
        <v>0</v>
      </c>
      <c r="AR254" s="147" t="s">
        <v>242</v>
      </c>
      <c r="AT254" s="147" t="s">
        <v>180</v>
      </c>
      <c r="AU254" s="147" t="s">
        <v>83</v>
      </c>
      <c r="AY254" s="13" t="s">
        <v>178</v>
      </c>
      <c r="BE254" s="148">
        <f t="shared" si="54"/>
        <v>0</v>
      </c>
      <c r="BF254" s="148">
        <f t="shared" si="55"/>
        <v>0</v>
      </c>
      <c r="BG254" s="148">
        <f t="shared" si="56"/>
        <v>0</v>
      </c>
      <c r="BH254" s="148">
        <f t="shared" si="57"/>
        <v>0</v>
      </c>
      <c r="BI254" s="148">
        <f t="shared" si="58"/>
        <v>0</v>
      </c>
      <c r="BJ254" s="13" t="s">
        <v>83</v>
      </c>
      <c r="BK254" s="148">
        <f t="shared" si="59"/>
        <v>0</v>
      </c>
      <c r="BL254" s="13" t="s">
        <v>242</v>
      </c>
      <c r="BM254" s="147" t="s">
        <v>600</v>
      </c>
    </row>
    <row r="255" spans="2:65" s="1" customFormat="1" ht="37.9" customHeight="1">
      <c r="B255" s="135"/>
      <c r="C255" s="136" t="s">
        <v>601</v>
      </c>
      <c r="D255" s="136" t="s">
        <v>180</v>
      </c>
      <c r="E255" s="137" t="s">
        <v>602</v>
      </c>
      <c r="F255" s="138" t="s">
        <v>603</v>
      </c>
      <c r="G255" s="139" t="s">
        <v>216</v>
      </c>
      <c r="H255" s="140">
        <v>40.941000000000003</v>
      </c>
      <c r="I255" s="141"/>
      <c r="J255" s="141">
        <f t="shared" si="50"/>
        <v>0</v>
      </c>
      <c r="K255" s="142"/>
      <c r="L255" s="25"/>
      <c r="M255" s="143" t="s">
        <v>1</v>
      </c>
      <c r="N255" s="144" t="s">
        <v>36</v>
      </c>
      <c r="O255" s="145">
        <v>1.4085300000000001</v>
      </c>
      <c r="P255" s="145">
        <f t="shared" si="51"/>
        <v>57.666626730000004</v>
      </c>
      <c r="Q255" s="145">
        <v>4.810764E-2</v>
      </c>
      <c r="R255" s="145">
        <f t="shared" si="52"/>
        <v>1.96957488924</v>
      </c>
      <c r="S255" s="145">
        <v>0</v>
      </c>
      <c r="T255" s="146">
        <f t="shared" si="53"/>
        <v>0</v>
      </c>
      <c r="AR255" s="147" t="s">
        <v>242</v>
      </c>
      <c r="AT255" s="147" t="s">
        <v>180</v>
      </c>
      <c r="AU255" s="147" t="s">
        <v>83</v>
      </c>
      <c r="AY255" s="13" t="s">
        <v>178</v>
      </c>
      <c r="BE255" s="148">
        <f t="shared" si="54"/>
        <v>0</v>
      </c>
      <c r="BF255" s="148">
        <f t="shared" si="55"/>
        <v>0</v>
      </c>
      <c r="BG255" s="148">
        <f t="shared" si="56"/>
        <v>0</v>
      </c>
      <c r="BH255" s="148">
        <f t="shared" si="57"/>
        <v>0</v>
      </c>
      <c r="BI255" s="148">
        <f t="shared" si="58"/>
        <v>0</v>
      </c>
      <c r="BJ255" s="13" t="s">
        <v>83</v>
      </c>
      <c r="BK255" s="148">
        <f t="shared" si="59"/>
        <v>0</v>
      </c>
      <c r="BL255" s="13" t="s">
        <v>242</v>
      </c>
      <c r="BM255" s="147" t="s">
        <v>604</v>
      </c>
    </row>
    <row r="256" spans="2:65" s="1" customFormat="1" ht="37.9" customHeight="1">
      <c r="B256" s="135"/>
      <c r="C256" s="136" t="s">
        <v>605</v>
      </c>
      <c r="D256" s="136" t="s">
        <v>180</v>
      </c>
      <c r="E256" s="137" t="s">
        <v>606</v>
      </c>
      <c r="F256" s="138" t="s">
        <v>607</v>
      </c>
      <c r="G256" s="139" t="s">
        <v>216</v>
      </c>
      <c r="H256" s="140">
        <v>316.94200000000001</v>
      </c>
      <c r="I256" s="141"/>
      <c r="J256" s="141">
        <f t="shared" si="50"/>
        <v>0</v>
      </c>
      <c r="K256" s="142"/>
      <c r="L256" s="25"/>
      <c r="M256" s="143" t="s">
        <v>1</v>
      </c>
      <c r="N256" s="144" t="s">
        <v>36</v>
      </c>
      <c r="O256" s="145">
        <v>1.41367</v>
      </c>
      <c r="P256" s="145">
        <f t="shared" si="51"/>
        <v>448.05139714000001</v>
      </c>
      <c r="Q256" s="145">
        <v>4.9492639999999997E-2</v>
      </c>
      <c r="R256" s="145">
        <f t="shared" si="52"/>
        <v>15.686296306879999</v>
      </c>
      <c r="S256" s="145">
        <v>0</v>
      </c>
      <c r="T256" s="146">
        <f t="shared" si="53"/>
        <v>0</v>
      </c>
      <c r="AR256" s="147" t="s">
        <v>242</v>
      </c>
      <c r="AT256" s="147" t="s">
        <v>180</v>
      </c>
      <c r="AU256" s="147" t="s">
        <v>83</v>
      </c>
      <c r="AY256" s="13" t="s">
        <v>178</v>
      </c>
      <c r="BE256" s="148">
        <f t="shared" si="54"/>
        <v>0</v>
      </c>
      <c r="BF256" s="148">
        <f t="shared" si="55"/>
        <v>0</v>
      </c>
      <c r="BG256" s="148">
        <f t="shared" si="56"/>
        <v>0</v>
      </c>
      <c r="BH256" s="148">
        <f t="shared" si="57"/>
        <v>0</v>
      </c>
      <c r="BI256" s="148">
        <f t="shared" si="58"/>
        <v>0</v>
      </c>
      <c r="BJ256" s="13" t="s">
        <v>83</v>
      </c>
      <c r="BK256" s="148">
        <f t="shared" si="59"/>
        <v>0</v>
      </c>
      <c r="BL256" s="13" t="s">
        <v>242</v>
      </c>
      <c r="BM256" s="147" t="s">
        <v>608</v>
      </c>
    </row>
    <row r="257" spans="2:65" s="1" customFormat="1" ht="33" customHeight="1">
      <c r="B257" s="135"/>
      <c r="C257" s="136" t="s">
        <v>609</v>
      </c>
      <c r="D257" s="136" t="s">
        <v>180</v>
      </c>
      <c r="E257" s="137" t="s">
        <v>610</v>
      </c>
      <c r="F257" s="138" t="s">
        <v>611</v>
      </c>
      <c r="G257" s="139" t="s">
        <v>216</v>
      </c>
      <c r="H257" s="140">
        <v>505.14100000000002</v>
      </c>
      <c r="I257" s="141"/>
      <c r="J257" s="141">
        <f t="shared" si="50"/>
        <v>0</v>
      </c>
      <c r="K257" s="142"/>
      <c r="L257" s="25"/>
      <c r="M257" s="143" t="s">
        <v>1</v>
      </c>
      <c r="N257" s="144" t="s">
        <v>36</v>
      </c>
      <c r="O257" s="145">
        <v>1.16764</v>
      </c>
      <c r="P257" s="145">
        <f t="shared" si="51"/>
        <v>589.82283724000001</v>
      </c>
      <c r="Q257" s="145">
        <v>2.0661220000000001E-2</v>
      </c>
      <c r="R257" s="145">
        <f t="shared" si="52"/>
        <v>10.43682933202</v>
      </c>
      <c r="S257" s="145">
        <v>0</v>
      </c>
      <c r="T257" s="146">
        <f t="shared" si="53"/>
        <v>0</v>
      </c>
      <c r="AR257" s="147" t="s">
        <v>242</v>
      </c>
      <c r="AT257" s="147" t="s">
        <v>180</v>
      </c>
      <c r="AU257" s="147" t="s">
        <v>83</v>
      </c>
      <c r="AY257" s="13" t="s">
        <v>178</v>
      </c>
      <c r="BE257" s="148">
        <f t="shared" si="54"/>
        <v>0</v>
      </c>
      <c r="BF257" s="148">
        <f t="shared" si="55"/>
        <v>0</v>
      </c>
      <c r="BG257" s="148">
        <f t="shared" si="56"/>
        <v>0</v>
      </c>
      <c r="BH257" s="148">
        <f t="shared" si="57"/>
        <v>0</v>
      </c>
      <c r="BI257" s="148">
        <f t="shared" si="58"/>
        <v>0</v>
      </c>
      <c r="BJ257" s="13" t="s">
        <v>83</v>
      </c>
      <c r="BK257" s="148">
        <f t="shared" si="59"/>
        <v>0</v>
      </c>
      <c r="BL257" s="13" t="s">
        <v>242</v>
      </c>
      <c r="BM257" s="147" t="s">
        <v>612</v>
      </c>
    </row>
    <row r="258" spans="2:65" s="1" customFormat="1" ht="24.2" customHeight="1">
      <c r="B258" s="135"/>
      <c r="C258" s="136" t="s">
        <v>613</v>
      </c>
      <c r="D258" s="136" t="s">
        <v>180</v>
      </c>
      <c r="E258" s="137" t="s">
        <v>614</v>
      </c>
      <c r="F258" s="138" t="s">
        <v>615</v>
      </c>
      <c r="G258" s="139" t="s">
        <v>616</v>
      </c>
      <c r="H258" s="140">
        <v>1</v>
      </c>
      <c r="I258" s="141"/>
      <c r="J258" s="141">
        <f t="shared" si="50"/>
        <v>0</v>
      </c>
      <c r="K258" s="142"/>
      <c r="L258" s="25"/>
      <c r="M258" s="143" t="s">
        <v>1</v>
      </c>
      <c r="N258" s="144" t="s">
        <v>36</v>
      </c>
      <c r="O258" s="145">
        <v>0.78100000000000003</v>
      </c>
      <c r="P258" s="145">
        <f t="shared" si="51"/>
        <v>0.78100000000000003</v>
      </c>
      <c r="Q258" s="145">
        <v>1.17E-2</v>
      </c>
      <c r="R258" s="145">
        <f t="shared" si="52"/>
        <v>1.17E-2</v>
      </c>
      <c r="S258" s="145">
        <v>0</v>
      </c>
      <c r="T258" s="146">
        <f t="shared" si="53"/>
        <v>0</v>
      </c>
      <c r="AR258" s="147" t="s">
        <v>242</v>
      </c>
      <c r="AT258" s="147" t="s">
        <v>180</v>
      </c>
      <c r="AU258" s="147" t="s">
        <v>83</v>
      </c>
      <c r="AY258" s="13" t="s">
        <v>178</v>
      </c>
      <c r="BE258" s="148">
        <f t="shared" si="54"/>
        <v>0</v>
      </c>
      <c r="BF258" s="148">
        <f t="shared" si="55"/>
        <v>0</v>
      </c>
      <c r="BG258" s="148">
        <f t="shared" si="56"/>
        <v>0</v>
      </c>
      <c r="BH258" s="148">
        <f t="shared" si="57"/>
        <v>0</v>
      </c>
      <c r="BI258" s="148">
        <f t="shared" si="58"/>
        <v>0</v>
      </c>
      <c r="BJ258" s="13" t="s">
        <v>83</v>
      </c>
      <c r="BK258" s="148">
        <f t="shared" si="59"/>
        <v>0</v>
      </c>
      <c r="BL258" s="13" t="s">
        <v>242</v>
      </c>
      <c r="BM258" s="147" t="s">
        <v>617</v>
      </c>
    </row>
    <row r="259" spans="2:65" s="1" customFormat="1" ht="16.5" customHeight="1">
      <c r="B259" s="135"/>
      <c r="C259" s="136" t="s">
        <v>618</v>
      </c>
      <c r="D259" s="136" t="s">
        <v>180</v>
      </c>
      <c r="E259" s="137" t="s">
        <v>619</v>
      </c>
      <c r="F259" s="138" t="s">
        <v>620</v>
      </c>
      <c r="G259" s="139" t="s">
        <v>216</v>
      </c>
      <c r="H259" s="140">
        <v>1076</v>
      </c>
      <c r="I259" s="141"/>
      <c r="J259" s="141">
        <f t="shared" si="50"/>
        <v>0</v>
      </c>
      <c r="K259" s="142"/>
      <c r="L259" s="25"/>
      <c r="M259" s="143" t="s">
        <v>1</v>
      </c>
      <c r="N259" s="144" t="s">
        <v>36</v>
      </c>
      <c r="O259" s="145">
        <v>0.78100000000000003</v>
      </c>
      <c r="P259" s="145">
        <f t="shared" si="51"/>
        <v>840.35599999999999</v>
      </c>
      <c r="Q259" s="145">
        <v>1.17E-2</v>
      </c>
      <c r="R259" s="145">
        <f t="shared" si="52"/>
        <v>12.5892</v>
      </c>
      <c r="S259" s="145">
        <v>0</v>
      </c>
      <c r="T259" s="146">
        <f t="shared" si="53"/>
        <v>0</v>
      </c>
      <c r="AR259" s="147" t="s">
        <v>242</v>
      </c>
      <c r="AT259" s="147" t="s">
        <v>180</v>
      </c>
      <c r="AU259" s="147" t="s">
        <v>83</v>
      </c>
      <c r="AY259" s="13" t="s">
        <v>178</v>
      </c>
      <c r="BE259" s="148">
        <f t="shared" si="54"/>
        <v>0</v>
      </c>
      <c r="BF259" s="148">
        <f t="shared" si="55"/>
        <v>0</v>
      </c>
      <c r="BG259" s="148">
        <f t="shared" si="56"/>
        <v>0</v>
      </c>
      <c r="BH259" s="148">
        <f t="shared" si="57"/>
        <v>0</v>
      </c>
      <c r="BI259" s="148">
        <f t="shared" si="58"/>
        <v>0</v>
      </c>
      <c r="BJ259" s="13" t="s">
        <v>83</v>
      </c>
      <c r="BK259" s="148">
        <f t="shared" si="59"/>
        <v>0</v>
      </c>
      <c r="BL259" s="13" t="s">
        <v>242</v>
      </c>
      <c r="BM259" s="147" t="s">
        <v>621</v>
      </c>
    </row>
    <row r="260" spans="2:65" s="1" customFormat="1" ht="16.5" customHeight="1">
      <c r="B260" s="135"/>
      <c r="C260" s="136" t="s">
        <v>622</v>
      </c>
      <c r="D260" s="136" t="s">
        <v>180</v>
      </c>
      <c r="E260" s="137" t="s">
        <v>623</v>
      </c>
      <c r="F260" s="138" t="s">
        <v>624</v>
      </c>
      <c r="G260" s="139" t="s">
        <v>216</v>
      </c>
      <c r="H260" s="140">
        <v>1076</v>
      </c>
      <c r="I260" s="141"/>
      <c r="J260" s="141">
        <f t="shared" si="50"/>
        <v>0</v>
      </c>
      <c r="K260" s="142"/>
      <c r="L260" s="25"/>
      <c r="M260" s="143" t="s">
        <v>1</v>
      </c>
      <c r="N260" s="144" t="s">
        <v>36</v>
      </c>
      <c r="O260" s="145">
        <v>0.78100000000000003</v>
      </c>
      <c r="P260" s="145">
        <f t="shared" si="51"/>
        <v>840.35599999999999</v>
      </c>
      <c r="Q260" s="145">
        <v>1.17E-2</v>
      </c>
      <c r="R260" s="145">
        <f t="shared" si="52"/>
        <v>12.5892</v>
      </c>
      <c r="S260" s="145">
        <v>0</v>
      </c>
      <c r="T260" s="146">
        <f t="shared" si="53"/>
        <v>0</v>
      </c>
      <c r="AR260" s="147" t="s">
        <v>242</v>
      </c>
      <c r="AT260" s="147" t="s">
        <v>180</v>
      </c>
      <c r="AU260" s="147" t="s">
        <v>83</v>
      </c>
      <c r="AY260" s="13" t="s">
        <v>178</v>
      </c>
      <c r="BE260" s="148">
        <f t="shared" si="54"/>
        <v>0</v>
      </c>
      <c r="BF260" s="148">
        <f t="shared" si="55"/>
        <v>0</v>
      </c>
      <c r="BG260" s="148">
        <f t="shared" si="56"/>
        <v>0</v>
      </c>
      <c r="BH260" s="148">
        <f t="shared" si="57"/>
        <v>0</v>
      </c>
      <c r="BI260" s="148">
        <f t="shared" si="58"/>
        <v>0</v>
      </c>
      <c r="BJ260" s="13" t="s">
        <v>83</v>
      </c>
      <c r="BK260" s="148">
        <f t="shared" si="59"/>
        <v>0</v>
      </c>
      <c r="BL260" s="13" t="s">
        <v>242</v>
      </c>
      <c r="BM260" s="147" t="s">
        <v>625</v>
      </c>
    </row>
    <row r="261" spans="2:65" s="1" customFormat="1" ht="24.2" customHeight="1">
      <c r="B261" s="135"/>
      <c r="C261" s="136" t="s">
        <v>626</v>
      </c>
      <c r="D261" s="136" t="s">
        <v>180</v>
      </c>
      <c r="E261" s="137" t="s">
        <v>627</v>
      </c>
      <c r="F261" s="138" t="s">
        <v>628</v>
      </c>
      <c r="G261" s="139" t="s">
        <v>290</v>
      </c>
      <c r="H261" s="140">
        <v>6</v>
      </c>
      <c r="I261" s="141"/>
      <c r="J261" s="141">
        <f t="shared" si="50"/>
        <v>0</v>
      </c>
      <c r="K261" s="142"/>
      <c r="L261" s="25"/>
      <c r="M261" s="143" t="s">
        <v>1</v>
      </c>
      <c r="N261" s="144" t="s">
        <v>36</v>
      </c>
      <c r="O261" s="145">
        <v>1.60372</v>
      </c>
      <c r="P261" s="145">
        <f t="shared" si="51"/>
        <v>9.6223200000000002</v>
      </c>
      <c r="Q261" s="145">
        <v>3.0160000000000001E-4</v>
      </c>
      <c r="R261" s="145">
        <f t="shared" si="52"/>
        <v>1.8096000000000002E-3</v>
      </c>
      <c r="S261" s="145">
        <v>0</v>
      </c>
      <c r="T261" s="146">
        <f t="shared" si="53"/>
        <v>0</v>
      </c>
      <c r="AR261" s="147" t="s">
        <v>242</v>
      </c>
      <c r="AT261" s="147" t="s">
        <v>180</v>
      </c>
      <c r="AU261" s="147" t="s">
        <v>83</v>
      </c>
      <c r="AY261" s="13" t="s">
        <v>178</v>
      </c>
      <c r="BE261" s="148">
        <f t="shared" si="54"/>
        <v>0</v>
      </c>
      <c r="BF261" s="148">
        <f t="shared" si="55"/>
        <v>0</v>
      </c>
      <c r="BG261" s="148">
        <f t="shared" si="56"/>
        <v>0</v>
      </c>
      <c r="BH261" s="148">
        <f t="shared" si="57"/>
        <v>0</v>
      </c>
      <c r="BI261" s="148">
        <f t="shared" si="58"/>
        <v>0</v>
      </c>
      <c r="BJ261" s="13" t="s">
        <v>83</v>
      </c>
      <c r="BK261" s="148">
        <f t="shared" si="59"/>
        <v>0</v>
      </c>
      <c r="BL261" s="13" t="s">
        <v>242</v>
      </c>
      <c r="BM261" s="147" t="s">
        <v>629</v>
      </c>
    </row>
    <row r="262" spans="2:65" s="1" customFormat="1" ht="24.2" customHeight="1">
      <c r="B262" s="135"/>
      <c r="C262" s="149" t="s">
        <v>630</v>
      </c>
      <c r="D262" s="149" t="s">
        <v>318</v>
      </c>
      <c r="E262" s="150" t="s">
        <v>631</v>
      </c>
      <c r="F262" s="151" t="s">
        <v>632</v>
      </c>
      <c r="G262" s="152" t="s">
        <v>290</v>
      </c>
      <c r="H262" s="153">
        <v>6</v>
      </c>
      <c r="I262" s="154"/>
      <c r="J262" s="154">
        <f t="shared" si="50"/>
        <v>0</v>
      </c>
      <c r="K262" s="155"/>
      <c r="L262" s="156"/>
      <c r="M262" s="157" t="s">
        <v>1</v>
      </c>
      <c r="N262" s="158" t="s">
        <v>36</v>
      </c>
      <c r="O262" s="145">
        <v>0</v>
      </c>
      <c r="P262" s="145">
        <f t="shared" si="51"/>
        <v>0</v>
      </c>
      <c r="Q262" s="145">
        <v>1.5310000000000001E-2</v>
      </c>
      <c r="R262" s="145">
        <f t="shared" si="52"/>
        <v>9.1859999999999997E-2</v>
      </c>
      <c r="S262" s="145">
        <v>0</v>
      </c>
      <c r="T262" s="146">
        <f t="shared" si="53"/>
        <v>0</v>
      </c>
      <c r="AR262" s="147" t="s">
        <v>309</v>
      </c>
      <c r="AT262" s="147" t="s">
        <v>318</v>
      </c>
      <c r="AU262" s="147" t="s">
        <v>83</v>
      </c>
      <c r="AY262" s="13" t="s">
        <v>178</v>
      </c>
      <c r="BE262" s="148">
        <f t="shared" si="54"/>
        <v>0</v>
      </c>
      <c r="BF262" s="148">
        <f t="shared" si="55"/>
        <v>0</v>
      </c>
      <c r="BG262" s="148">
        <f t="shared" si="56"/>
        <v>0</v>
      </c>
      <c r="BH262" s="148">
        <f t="shared" si="57"/>
        <v>0</v>
      </c>
      <c r="BI262" s="148">
        <f t="shared" si="58"/>
        <v>0</v>
      </c>
      <c r="BJ262" s="13" t="s">
        <v>83</v>
      </c>
      <c r="BK262" s="148">
        <f t="shared" si="59"/>
        <v>0</v>
      </c>
      <c r="BL262" s="13" t="s">
        <v>242</v>
      </c>
      <c r="BM262" s="147" t="s">
        <v>633</v>
      </c>
    </row>
    <row r="263" spans="2:65" s="1" customFormat="1" ht="24.2" customHeight="1">
      <c r="B263" s="135"/>
      <c r="C263" s="136" t="s">
        <v>634</v>
      </c>
      <c r="D263" s="136" t="s">
        <v>180</v>
      </c>
      <c r="E263" s="137" t="s">
        <v>635</v>
      </c>
      <c r="F263" s="138" t="s">
        <v>636</v>
      </c>
      <c r="G263" s="139" t="s">
        <v>377</v>
      </c>
      <c r="H263" s="140">
        <v>1402.0340000000001</v>
      </c>
      <c r="I263" s="141"/>
      <c r="J263" s="141">
        <f t="shared" si="50"/>
        <v>0</v>
      </c>
      <c r="K263" s="142"/>
      <c r="L263" s="25"/>
      <c r="M263" s="143" t="s">
        <v>1</v>
      </c>
      <c r="N263" s="144" t="s">
        <v>36</v>
      </c>
      <c r="O263" s="145">
        <v>0</v>
      </c>
      <c r="P263" s="145">
        <f t="shared" si="51"/>
        <v>0</v>
      </c>
      <c r="Q263" s="145">
        <v>0</v>
      </c>
      <c r="R263" s="145">
        <f t="shared" si="52"/>
        <v>0</v>
      </c>
      <c r="S263" s="145">
        <v>0</v>
      </c>
      <c r="T263" s="146">
        <f t="shared" si="53"/>
        <v>0</v>
      </c>
      <c r="AR263" s="147" t="s">
        <v>242</v>
      </c>
      <c r="AT263" s="147" t="s">
        <v>180</v>
      </c>
      <c r="AU263" s="147" t="s">
        <v>83</v>
      </c>
      <c r="AY263" s="13" t="s">
        <v>178</v>
      </c>
      <c r="BE263" s="148">
        <f t="shared" si="54"/>
        <v>0</v>
      </c>
      <c r="BF263" s="148">
        <f t="shared" si="55"/>
        <v>0</v>
      </c>
      <c r="BG263" s="148">
        <f t="shared" si="56"/>
        <v>0</v>
      </c>
      <c r="BH263" s="148">
        <f t="shared" si="57"/>
        <v>0</v>
      </c>
      <c r="BI263" s="148">
        <f t="shared" si="58"/>
        <v>0</v>
      </c>
      <c r="BJ263" s="13" t="s">
        <v>83</v>
      </c>
      <c r="BK263" s="148">
        <f t="shared" si="59"/>
        <v>0</v>
      </c>
      <c r="BL263" s="13" t="s">
        <v>242</v>
      </c>
      <c r="BM263" s="147" t="s">
        <v>637</v>
      </c>
    </row>
    <row r="264" spans="2:65" s="11" customFormat="1" ht="22.9" customHeight="1">
      <c r="B264" s="124"/>
      <c r="D264" s="125" t="s">
        <v>69</v>
      </c>
      <c r="E264" s="133" t="s">
        <v>638</v>
      </c>
      <c r="F264" s="133" t="s">
        <v>639</v>
      </c>
      <c r="J264" s="134">
        <f>BK264</f>
        <v>0</v>
      </c>
      <c r="L264" s="124"/>
      <c r="M264" s="128"/>
      <c r="P264" s="129">
        <f>SUM(P265:P270)</f>
        <v>360.97570569999999</v>
      </c>
      <c r="R264" s="129">
        <f>SUM(R265:R270)</f>
        <v>1.5892408926999999</v>
      </c>
      <c r="T264" s="130">
        <f>SUM(T265:T270)</f>
        <v>0</v>
      </c>
      <c r="AR264" s="125" t="s">
        <v>83</v>
      </c>
      <c r="AT264" s="131" t="s">
        <v>69</v>
      </c>
      <c r="AU264" s="131" t="s">
        <v>77</v>
      </c>
      <c r="AY264" s="125" t="s">
        <v>178</v>
      </c>
      <c r="BK264" s="132">
        <f>SUM(BK265:BK270)</f>
        <v>0</v>
      </c>
    </row>
    <row r="265" spans="2:65" s="1" customFormat="1" ht="24.2" customHeight="1">
      <c r="B265" s="135"/>
      <c r="C265" s="136" t="s">
        <v>640</v>
      </c>
      <c r="D265" s="136" t="s">
        <v>180</v>
      </c>
      <c r="E265" s="137" t="s">
        <v>641</v>
      </c>
      <c r="F265" s="138" t="s">
        <v>642</v>
      </c>
      <c r="G265" s="139" t="s">
        <v>329</v>
      </c>
      <c r="H265" s="140">
        <v>178</v>
      </c>
      <c r="I265" s="141"/>
      <c r="J265" s="141">
        <f t="shared" ref="J265:J270" si="60">ROUND(I265*H265,2)</f>
        <v>0</v>
      </c>
      <c r="K265" s="142"/>
      <c r="L265" s="25"/>
      <c r="M265" s="143" t="s">
        <v>1</v>
      </c>
      <c r="N265" s="144" t="s">
        <v>36</v>
      </c>
      <c r="O265" s="145">
        <v>0.86763000000000001</v>
      </c>
      <c r="P265" s="145">
        <f t="shared" ref="P265:P270" si="61">O265*H265</f>
        <v>154.43814</v>
      </c>
      <c r="Q265" s="145">
        <v>2.9302500000000001E-3</v>
      </c>
      <c r="R265" s="145">
        <f t="shared" ref="R265:R270" si="62">Q265*H265</f>
        <v>0.52158450000000001</v>
      </c>
      <c r="S265" s="145">
        <v>0</v>
      </c>
      <c r="T265" s="146">
        <f t="shared" ref="T265:T270" si="63">S265*H265</f>
        <v>0</v>
      </c>
      <c r="AR265" s="147" t="s">
        <v>242</v>
      </c>
      <c r="AT265" s="147" t="s">
        <v>180</v>
      </c>
      <c r="AU265" s="147" t="s">
        <v>83</v>
      </c>
      <c r="AY265" s="13" t="s">
        <v>178</v>
      </c>
      <c r="BE265" s="148">
        <f t="shared" ref="BE265:BE270" si="64">IF(N265="základná",J265,0)</f>
        <v>0</v>
      </c>
      <c r="BF265" s="148">
        <f t="shared" ref="BF265:BF270" si="65">IF(N265="znížená",J265,0)</f>
        <v>0</v>
      </c>
      <c r="BG265" s="148">
        <f t="shared" ref="BG265:BG270" si="66">IF(N265="zákl. prenesená",J265,0)</f>
        <v>0</v>
      </c>
      <c r="BH265" s="148">
        <f t="shared" ref="BH265:BH270" si="67">IF(N265="zníž. prenesená",J265,0)</f>
        <v>0</v>
      </c>
      <c r="BI265" s="148">
        <f t="shared" ref="BI265:BI270" si="68">IF(N265="nulová",J265,0)</f>
        <v>0</v>
      </c>
      <c r="BJ265" s="13" t="s">
        <v>83</v>
      </c>
      <c r="BK265" s="148">
        <f t="shared" ref="BK265:BK270" si="69">ROUND(I265*H265,2)</f>
        <v>0</v>
      </c>
      <c r="BL265" s="13" t="s">
        <v>242</v>
      </c>
      <c r="BM265" s="147" t="s">
        <v>643</v>
      </c>
    </row>
    <row r="266" spans="2:65" s="1" customFormat="1" ht="33" customHeight="1">
      <c r="B266" s="135"/>
      <c r="C266" s="136" t="s">
        <v>644</v>
      </c>
      <c r="D266" s="136" t="s">
        <v>180</v>
      </c>
      <c r="E266" s="137" t="s">
        <v>645</v>
      </c>
      <c r="F266" s="138" t="s">
        <v>646</v>
      </c>
      <c r="G266" s="139" t="s">
        <v>329</v>
      </c>
      <c r="H266" s="140">
        <v>71.599999999999994</v>
      </c>
      <c r="I266" s="141"/>
      <c r="J266" s="141">
        <f t="shared" si="60"/>
        <v>0</v>
      </c>
      <c r="K266" s="142"/>
      <c r="L266" s="25"/>
      <c r="M266" s="143" t="s">
        <v>1</v>
      </c>
      <c r="N266" s="144" t="s">
        <v>36</v>
      </c>
      <c r="O266" s="145">
        <v>0.39562000000000003</v>
      </c>
      <c r="P266" s="145">
        <f t="shared" si="61"/>
        <v>28.326391999999998</v>
      </c>
      <c r="Q266" s="145">
        <v>1.82132E-3</v>
      </c>
      <c r="R266" s="145">
        <f t="shared" si="62"/>
        <v>0.13040651199999997</v>
      </c>
      <c r="S266" s="145">
        <v>0</v>
      </c>
      <c r="T266" s="146">
        <f t="shared" si="63"/>
        <v>0</v>
      </c>
      <c r="AR266" s="147" t="s">
        <v>242</v>
      </c>
      <c r="AT266" s="147" t="s">
        <v>180</v>
      </c>
      <c r="AU266" s="147" t="s">
        <v>83</v>
      </c>
      <c r="AY266" s="13" t="s">
        <v>178</v>
      </c>
      <c r="BE266" s="148">
        <f t="shared" si="64"/>
        <v>0</v>
      </c>
      <c r="BF266" s="148">
        <f t="shared" si="65"/>
        <v>0</v>
      </c>
      <c r="BG266" s="148">
        <f t="shared" si="66"/>
        <v>0</v>
      </c>
      <c r="BH266" s="148">
        <f t="shared" si="67"/>
        <v>0</v>
      </c>
      <c r="BI266" s="148">
        <f t="shared" si="68"/>
        <v>0</v>
      </c>
      <c r="BJ266" s="13" t="s">
        <v>83</v>
      </c>
      <c r="BK266" s="148">
        <f t="shared" si="69"/>
        <v>0</v>
      </c>
      <c r="BL266" s="13" t="s">
        <v>242</v>
      </c>
      <c r="BM266" s="147" t="s">
        <v>647</v>
      </c>
    </row>
    <row r="267" spans="2:65" s="1" customFormat="1" ht="33" customHeight="1">
      <c r="B267" s="135"/>
      <c r="C267" s="136" t="s">
        <v>648</v>
      </c>
      <c r="D267" s="136" t="s">
        <v>180</v>
      </c>
      <c r="E267" s="137" t="s">
        <v>649</v>
      </c>
      <c r="F267" s="138" t="s">
        <v>650</v>
      </c>
      <c r="G267" s="139" t="s">
        <v>329</v>
      </c>
      <c r="H267" s="140">
        <v>110.89</v>
      </c>
      <c r="I267" s="141"/>
      <c r="J267" s="141">
        <f t="shared" si="60"/>
        <v>0</v>
      </c>
      <c r="K267" s="142"/>
      <c r="L267" s="25"/>
      <c r="M267" s="143" t="s">
        <v>1</v>
      </c>
      <c r="N267" s="144" t="s">
        <v>36</v>
      </c>
      <c r="O267" s="145">
        <v>0.83972999999999998</v>
      </c>
      <c r="P267" s="145">
        <f t="shared" si="61"/>
        <v>93.117659700000004</v>
      </c>
      <c r="Q267" s="145">
        <v>4.30277E-3</v>
      </c>
      <c r="R267" s="145">
        <f t="shared" si="62"/>
        <v>0.47713416530000002</v>
      </c>
      <c r="S267" s="145">
        <v>0</v>
      </c>
      <c r="T267" s="146">
        <f t="shared" si="63"/>
        <v>0</v>
      </c>
      <c r="AR267" s="147" t="s">
        <v>242</v>
      </c>
      <c r="AT267" s="147" t="s">
        <v>180</v>
      </c>
      <c r="AU267" s="147" t="s">
        <v>83</v>
      </c>
      <c r="AY267" s="13" t="s">
        <v>178</v>
      </c>
      <c r="BE267" s="148">
        <f t="shared" si="64"/>
        <v>0</v>
      </c>
      <c r="BF267" s="148">
        <f t="shared" si="65"/>
        <v>0</v>
      </c>
      <c r="BG267" s="148">
        <f t="shared" si="66"/>
        <v>0</v>
      </c>
      <c r="BH267" s="148">
        <f t="shared" si="67"/>
        <v>0</v>
      </c>
      <c r="BI267" s="148">
        <f t="shared" si="68"/>
        <v>0</v>
      </c>
      <c r="BJ267" s="13" t="s">
        <v>83</v>
      </c>
      <c r="BK267" s="148">
        <f t="shared" si="69"/>
        <v>0</v>
      </c>
      <c r="BL267" s="13" t="s">
        <v>242</v>
      </c>
      <c r="BM267" s="147" t="s">
        <v>651</v>
      </c>
    </row>
    <row r="268" spans="2:65" s="1" customFormat="1" ht="33" customHeight="1">
      <c r="B268" s="135"/>
      <c r="C268" s="136" t="s">
        <v>652</v>
      </c>
      <c r="D268" s="136" t="s">
        <v>180</v>
      </c>
      <c r="E268" s="137" t="s">
        <v>653</v>
      </c>
      <c r="F268" s="138" t="s">
        <v>654</v>
      </c>
      <c r="G268" s="139" t="s">
        <v>329</v>
      </c>
      <c r="H268" s="140">
        <v>59.43</v>
      </c>
      <c r="I268" s="141"/>
      <c r="J268" s="141">
        <f t="shared" si="60"/>
        <v>0</v>
      </c>
      <c r="K268" s="142"/>
      <c r="L268" s="25"/>
      <c r="M268" s="143" t="s">
        <v>1</v>
      </c>
      <c r="N268" s="144" t="s">
        <v>36</v>
      </c>
      <c r="O268" s="145">
        <v>0.97360999999999998</v>
      </c>
      <c r="P268" s="145">
        <f t="shared" si="61"/>
        <v>57.8616423</v>
      </c>
      <c r="Q268" s="145">
        <v>5.13205E-3</v>
      </c>
      <c r="R268" s="145">
        <f t="shared" si="62"/>
        <v>0.30499773149999998</v>
      </c>
      <c r="S268" s="145">
        <v>0</v>
      </c>
      <c r="T268" s="146">
        <f t="shared" si="63"/>
        <v>0</v>
      </c>
      <c r="AR268" s="147" t="s">
        <v>242</v>
      </c>
      <c r="AT268" s="147" t="s">
        <v>180</v>
      </c>
      <c r="AU268" s="147" t="s">
        <v>83</v>
      </c>
      <c r="AY268" s="13" t="s">
        <v>178</v>
      </c>
      <c r="BE268" s="148">
        <f t="shared" si="64"/>
        <v>0</v>
      </c>
      <c r="BF268" s="148">
        <f t="shared" si="65"/>
        <v>0</v>
      </c>
      <c r="BG268" s="148">
        <f t="shared" si="66"/>
        <v>0</v>
      </c>
      <c r="BH268" s="148">
        <f t="shared" si="67"/>
        <v>0</v>
      </c>
      <c r="BI268" s="148">
        <f t="shared" si="68"/>
        <v>0</v>
      </c>
      <c r="BJ268" s="13" t="s">
        <v>83</v>
      </c>
      <c r="BK268" s="148">
        <f t="shared" si="69"/>
        <v>0</v>
      </c>
      <c r="BL268" s="13" t="s">
        <v>242</v>
      </c>
      <c r="BM268" s="147" t="s">
        <v>655</v>
      </c>
    </row>
    <row r="269" spans="2:65" s="1" customFormat="1" ht="33" customHeight="1">
      <c r="B269" s="135"/>
      <c r="C269" s="136" t="s">
        <v>656</v>
      </c>
      <c r="D269" s="136" t="s">
        <v>180</v>
      </c>
      <c r="E269" s="137" t="s">
        <v>657</v>
      </c>
      <c r="F269" s="138" t="s">
        <v>658</v>
      </c>
      <c r="G269" s="139" t="s">
        <v>329</v>
      </c>
      <c r="H269" s="140">
        <v>27.97</v>
      </c>
      <c r="I269" s="141"/>
      <c r="J269" s="141">
        <f t="shared" si="60"/>
        <v>0</v>
      </c>
      <c r="K269" s="142"/>
      <c r="L269" s="25"/>
      <c r="M269" s="143" t="s">
        <v>1</v>
      </c>
      <c r="N269" s="144" t="s">
        <v>36</v>
      </c>
      <c r="O269" s="145">
        <v>0.97360999999999998</v>
      </c>
      <c r="P269" s="145">
        <f t="shared" si="61"/>
        <v>27.231871699999999</v>
      </c>
      <c r="Q269" s="145">
        <v>5.5458699999999996E-3</v>
      </c>
      <c r="R269" s="145">
        <f t="shared" si="62"/>
        <v>0.15511798389999998</v>
      </c>
      <c r="S269" s="145">
        <v>0</v>
      </c>
      <c r="T269" s="146">
        <f t="shared" si="63"/>
        <v>0</v>
      </c>
      <c r="AR269" s="147" t="s">
        <v>242</v>
      </c>
      <c r="AT269" s="147" t="s">
        <v>180</v>
      </c>
      <c r="AU269" s="147" t="s">
        <v>83</v>
      </c>
      <c r="AY269" s="13" t="s">
        <v>178</v>
      </c>
      <c r="BE269" s="148">
        <f t="shared" si="64"/>
        <v>0</v>
      </c>
      <c r="BF269" s="148">
        <f t="shared" si="65"/>
        <v>0</v>
      </c>
      <c r="BG269" s="148">
        <f t="shared" si="66"/>
        <v>0</v>
      </c>
      <c r="BH269" s="148">
        <f t="shared" si="67"/>
        <v>0</v>
      </c>
      <c r="BI269" s="148">
        <f t="shared" si="68"/>
        <v>0</v>
      </c>
      <c r="BJ269" s="13" t="s">
        <v>83</v>
      </c>
      <c r="BK269" s="148">
        <f t="shared" si="69"/>
        <v>0</v>
      </c>
      <c r="BL269" s="13" t="s">
        <v>242</v>
      </c>
      <c r="BM269" s="147" t="s">
        <v>659</v>
      </c>
    </row>
    <row r="270" spans="2:65" s="1" customFormat="1" ht="24.2" customHeight="1">
      <c r="B270" s="135"/>
      <c r="C270" s="136" t="s">
        <v>660</v>
      </c>
      <c r="D270" s="136" t="s">
        <v>180</v>
      </c>
      <c r="E270" s="137" t="s">
        <v>661</v>
      </c>
      <c r="F270" s="138" t="s">
        <v>662</v>
      </c>
      <c r="G270" s="139" t="s">
        <v>377</v>
      </c>
      <c r="H270" s="140">
        <v>124.729</v>
      </c>
      <c r="I270" s="141"/>
      <c r="J270" s="141">
        <f t="shared" si="60"/>
        <v>0</v>
      </c>
      <c r="K270" s="142"/>
      <c r="L270" s="25"/>
      <c r="M270" s="143" t="s">
        <v>1</v>
      </c>
      <c r="N270" s="144" t="s">
        <v>36</v>
      </c>
      <c r="O270" s="145">
        <v>0</v>
      </c>
      <c r="P270" s="145">
        <f t="shared" si="61"/>
        <v>0</v>
      </c>
      <c r="Q270" s="145">
        <v>0</v>
      </c>
      <c r="R270" s="145">
        <f t="shared" si="62"/>
        <v>0</v>
      </c>
      <c r="S270" s="145">
        <v>0</v>
      </c>
      <c r="T270" s="146">
        <f t="shared" si="63"/>
        <v>0</v>
      </c>
      <c r="AR270" s="147" t="s">
        <v>242</v>
      </c>
      <c r="AT270" s="147" t="s">
        <v>180</v>
      </c>
      <c r="AU270" s="147" t="s">
        <v>83</v>
      </c>
      <c r="AY270" s="13" t="s">
        <v>178</v>
      </c>
      <c r="BE270" s="148">
        <f t="shared" si="64"/>
        <v>0</v>
      </c>
      <c r="BF270" s="148">
        <f t="shared" si="65"/>
        <v>0</v>
      </c>
      <c r="BG270" s="148">
        <f t="shared" si="66"/>
        <v>0</v>
      </c>
      <c r="BH270" s="148">
        <f t="shared" si="67"/>
        <v>0</v>
      </c>
      <c r="BI270" s="148">
        <f t="shared" si="68"/>
        <v>0</v>
      </c>
      <c r="BJ270" s="13" t="s">
        <v>83</v>
      </c>
      <c r="BK270" s="148">
        <f t="shared" si="69"/>
        <v>0</v>
      </c>
      <c r="BL270" s="13" t="s">
        <v>242</v>
      </c>
      <c r="BM270" s="147" t="s">
        <v>663</v>
      </c>
    </row>
    <row r="271" spans="2:65" s="11" customFormat="1" ht="22.9" customHeight="1">
      <c r="B271" s="124"/>
      <c r="D271" s="125" t="s">
        <v>69</v>
      </c>
      <c r="E271" s="133" t="s">
        <v>664</v>
      </c>
      <c r="F271" s="133" t="s">
        <v>665</v>
      </c>
      <c r="J271" s="134">
        <f>BK271</f>
        <v>0</v>
      </c>
      <c r="L271" s="124"/>
      <c r="M271" s="128"/>
      <c r="P271" s="129">
        <f>SUM(P272:P277)</f>
        <v>31.570191999999999</v>
      </c>
      <c r="R271" s="129">
        <f>SUM(R272:R277)</f>
        <v>0.21905239200000001</v>
      </c>
      <c r="T271" s="130">
        <f>SUM(T272:T277)</f>
        <v>0</v>
      </c>
      <c r="AR271" s="125" t="s">
        <v>83</v>
      </c>
      <c r="AT271" s="131" t="s">
        <v>69</v>
      </c>
      <c r="AU271" s="131" t="s">
        <v>77</v>
      </c>
      <c r="AY271" s="125" t="s">
        <v>178</v>
      </c>
      <c r="BK271" s="132">
        <f>SUM(BK272:BK277)</f>
        <v>0</v>
      </c>
    </row>
    <row r="272" spans="2:65" s="1" customFormat="1" ht="33" customHeight="1">
      <c r="B272" s="135"/>
      <c r="C272" s="165" t="s">
        <v>666</v>
      </c>
      <c r="D272" s="165" t="s">
        <v>180</v>
      </c>
      <c r="E272" s="166" t="s">
        <v>667</v>
      </c>
      <c r="F272" s="167" t="s">
        <v>668</v>
      </c>
      <c r="G272" s="168" t="s">
        <v>290</v>
      </c>
      <c r="H272" s="169">
        <v>6</v>
      </c>
      <c r="I272" s="170"/>
      <c r="J272" s="170">
        <f t="shared" ref="J272:J277" si="70">ROUND(I272*H272,2)</f>
        <v>0</v>
      </c>
      <c r="K272" s="142"/>
      <c r="L272" s="25"/>
      <c r="M272" s="143" t="s">
        <v>1</v>
      </c>
      <c r="N272" s="144" t="s">
        <v>36</v>
      </c>
      <c r="O272" s="145">
        <v>1.2250099999999999</v>
      </c>
      <c r="P272" s="145">
        <f t="shared" ref="P272:P277" si="71">O272*H272</f>
        <v>7.3500599999999991</v>
      </c>
      <c r="Q272" s="145">
        <v>0</v>
      </c>
      <c r="R272" s="145">
        <f t="shared" ref="R272:R277" si="72">Q272*H272</f>
        <v>0</v>
      </c>
      <c r="S272" s="145">
        <v>0</v>
      </c>
      <c r="T272" s="146">
        <f t="shared" ref="T272:T277" si="73">S272*H272</f>
        <v>0</v>
      </c>
      <c r="AR272" s="147" t="s">
        <v>242</v>
      </c>
      <c r="AT272" s="147" t="s">
        <v>180</v>
      </c>
      <c r="AU272" s="147" t="s">
        <v>83</v>
      </c>
      <c r="AY272" s="13" t="s">
        <v>178</v>
      </c>
      <c r="BE272" s="148">
        <f t="shared" ref="BE272:BE277" si="74">IF(N272="základná",J272,0)</f>
        <v>0</v>
      </c>
      <c r="BF272" s="148">
        <f t="shared" ref="BF272:BF277" si="75">IF(N272="znížená",J272,0)</f>
        <v>0</v>
      </c>
      <c r="BG272" s="148">
        <f t="shared" ref="BG272:BG277" si="76">IF(N272="zákl. prenesená",J272,0)</f>
        <v>0</v>
      </c>
      <c r="BH272" s="148">
        <f t="shared" ref="BH272:BH277" si="77">IF(N272="zníž. prenesená",J272,0)</f>
        <v>0</v>
      </c>
      <c r="BI272" s="148">
        <f t="shared" ref="BI272:BI277" si="78">IF(N272="nulová",J272,0)</f>
        <v>0</v>
      </c>
      <c r="BJ272" s="13" t="s">
        <v>83</v>
      </c>
      <c r="BK272" s="148">
        <f t="shared" ref="BK272:BK277" si="79">ROUND(I272*H272,2)</f>
        <v>0</v>
      </c>
      <c r="BL272" s="13" t="s">
        <v>242</v>
      </c>
      <c r="BM272" s="147" t="s">
        <v>669</v>
      </c>
    </row>
    <row r="273" spans="2:65" s="1" customFormat="1" ht="24.2" customHeight="1">
      <c r="B273" s="135"/>
      <c r="C273" s="171" t="s">
        <v>670</v>
      </c>
      <c r="D273" s="171" t="s">
        <v>318</v>
      </c>
      <c r="E273" s="172" t="s">
        <v>671</v>
      </c>
      <c r="F273" s="173" t="s">
        <v>672</v>
      </c>
      <c r="G273" s="174" t="s">
        <v>290</v>
      </c>
      <c r="H273" s="175">
        <v>6</v>
      </c>
      <c r="I273" s="176"/>
      <c r="J273" s="176">
        <f t="shared" si="70"/>
        <v>0</v>
      </c>
      <c r="K273" s="155"/>
      <c r="L273" s="156"/>
      <c r="M273" s="157" t="s">
        <v>1</v>
      </c>
      <c r="N273" s="158" t="s">
        <v>36</v>
      </c>
      <c r="O273" s="145">
        <v>0</v>
      </c>
      <c r="P273" s="145">
        <f t="shared" si="71"/>
        <v>0</v>
      </c>
      <c r="Q273" s="145">
        <v>1E-3</v>
      </c>
      <c r="R273" s="145">
        <f t="shared" si="72"/>
        <v>6.0000000000000001E-3</v>
      </c>
      <c r="S273" s="145">
        <v>0</v>
      </c>
      <c r="T273" s="146">
        <f t="shared" si="73"/>
        <v>0</v>
      </c>
      <c r="AR273" s="147" t="s">
        <v>309</v>
      </c>
      <c r="AT273" s="147" t="s">
        <v>318</v>
      </c>
      <c r="AU273" s="147" t="s">
        <v>83</v>
      </c>
      <c r="AY273" s="13" t="s">
        <v>178</v>
      </c>
      <c r="BE273" s="148">
        <f t="shared" si="74"/>
        <v>0</v>
      </c>
      <c r="BF273" s="148">
        <f t="shared" si="75"/>
        <v>0</v>
      </c>
      <c r="BG273" s="148">
        <f t="shared" si="76"/>
        <v>0</v>
      </c>
      <c r="BH273" s="148">
        <f t="shared" si="77"/>
        <v>0</v>
      </c>
      <c r="BI273" s="148">
        <f t="shared" si="78"/>
        <v>0</v>
      </c>
      <c r="BJ273" s="13" t="s">
        <v>83</v>
      </c>
      <c r="BK273" s="148">
        <f t="shared" si="79"/>
        <v>0</v>
      </c>
      <c r="BL273" s="13" t="s">
        <v>242</v>
      </c>
      <c r="BM273" s="147" t="s">
        <v>673</v>
      </c>
    </row>
    <row r="274" spans="2:65" s="1" customFormat="1" ht="33" customHeight="1">
      <c r="B274" s="135"/>
      <c r="C274" s="171" t="s">
        <v>674</v>
      </c>
      <c r="D274" s="171" t="s">
        <v>318</v>
      </c>
      <c r="E274" s="172" t="s">
        <v>675</v>
      </c>
      <c r="F274" s="173" t="s">
        <v>676</v>
      </c>
      <c r="G274" s="174" t="s">
        <v>290</v>
      </c>
      <c r="H274" s="175">
        <v>6</v>
      </c>
      <c r="I274" s="176"/>
      <c r="J274" s="176">
        <f t="shared" si="70"/>
        <v>0</v>
      </c>
      <c r="K274" s="155"/>
      <c r="L274" s="156"/>
      <c r="M274" s="157" t="s">
        <v>1</v>
      </c>
      <c r="N274" s="158" t="s">
        <v>36</v>
      </c>
      <c r="O274" s="145">
        <v>0</v>
      </c>
      <c r="P274" s="145">
        <f t="shared" si="71"/>
        <v>0</v>
      </c>
      <c r="Q274" s="145">
        <v>2.5000000000000001E-2</v>
      </c>
      <c r="R274" s="145">
        <f t="shared" si="72"/>
        <v>0.15000000000000002</v>
      </c>
      <c r="S274" s="145">
        <v>0</v>
      </c>
      <c r="T274" s="146">
        <f t="shared" si="73"/>
        <v>0</v>
      </c>
      <c r="AR274" s="147" t="s">
        <v>309</v>
      </c>
      <c r="AT274" s="147" t="s">
        <v>318</v>
      </c>
      <c r="AU274" s="147" t="s">
        <v>83</v>
      </c>
      <c r="AY274" s="13" t="s">
        <v>178</v>
      </c>
      <c r="BE274" s="148">
        <f t="shared" si="74"/>
        <v>0</v>
      </c>
      <c r="BF274" s="148">
        <f t="shared" si="75"/>
        <v>0</v>
      </c>
      <c r="BG274" s="148">
        <f t="shared" si="76"/>
        <v>0</v>
      </c>
      <c r="BH274" s="148">
        <f t="shared" si="77"/>
        <v>0</v>
      </c>
      <c r="BI274" s="148">
        <f t="shared" si="78"/>
        <v>0</v>
      </c>
      <c r="BJ274" s="13" t="s">
        <v>83</v>
      </c>
      <c r="BK274" s="148">
        <f t="shared" si="79"/>
        <v>0</v>
      </c>
      <c r="BL274" s="13" t="s">
        <v>242</v>
      </c>
      <c r="BM274" s="147" t="s">
        <v>677</v>
      </c>
    </row>
    <row r="275" spans="2:65" s="1" customFormat="1" ht="21.75" customHeight="1">
      <c r="B275" s="135"/>
      <c r="C275" s="136" t="s">
        <v>678</v>
      </c>
      <c r="D275" s="136" t="s">
        <v>180</v>
      </c>
      <c r="E275" s="137" t="s">
        <v>679</v>
      </c>
      <c r="F275" s="138" t="s">
        <v>680</v>
      </c>
      <c r="G275" s="139" t="s">
        <v>329</v>
      </c>
      <c r="H275" s="140">
        <v>71.599999999999994</v>
      </c>
      <c r="I275" s="141"/>
      <c r="J275" s="141">
        <f t="shared" si="70"/>
        <v>0</v>
      </c>
      <c r="K275" s="142"/>
      <c r="L275" s="25"/>
      <c r="M275" s="143" t="s">
        <v>1</v>
      </c>
      <c r="N275" s="144" t="s">
        <v>36</v>
      </c>
      <c r="O275" s="145">
        <v>0.33827000000000002</v>
      </c>
      <c r="P275" s="145">
        <f t="shared" si="71"/>
        <v>24.220132</v>
      </c>
      <c r="Q275" s="145">
        <v>3.0620000000000002E-5</v>
      </c>
      <c r="R275" s="145">
        <f t="shared" si="72"/>
        <v>2.192392E-3</v>
      </c>
      <c r="S275" s="145">
        <v>0</v>
      </c>
      <c r="T275" s="146">
        <f t="shared" si="73"/>
        <v>0</v>
      </c>
      <c r="AR275" s="147" t="s">
        <v>242</v>
      </c>
      <c r="AT275" s="147" t="s">
        <v>180</v>
      </c>
      <c r="AU275" s="147" t="s">
        <v>83</v>
      </c>
      <c r="AY275" s="13" t="s">
        <v>178</v>
      </c>
      <c r="BE275" s="148">
        <f t="shared" si="74"/>
        <v>0</v>
      </c>
      <c r="BF275" s="148">
        <f t="shared" si="75"/>
        <v>0</v>
      </c>
      <c r="BG275" s="148">
        <f t="shared" si="76"/>
        <v>0</v>
      </c>
      <c r="BH275" s="148">
        <f t="shared" si="77"/>
        <v>0</v>
      </c>
      <c r="BI275" s="148">
        <f t="shared" si="78"/>
        <v>0</v>
      </c>
      <c r="BJ275" s="13" t="s">
        <v>83</v>
      </c>
      <c r="BK275" s="148">
        <f t="shared" si="79"/>
        <v>0</v>
      </c>
      <c r="BL275" s="13" t="s">
        <v>242</v>
      </c>
      <c r="BM275" s="147" t="s">
        <v>681</v>
      </c>
    </row>
    <row r="276" spans="2:65" s="1" customFormat="1" ht="24.2" customHeight="1">
      <c r="B276" s="135"/>
      <c r="C276" s="149" t="s">
        <v>682</v>
      </c>
      <c r="D276" s="149" t="s">
        <v>318</v>
      </c>
      <c r="E276" s="150" t="s">
        <v>683</v>
      </c>
      <c r="F276" s="151" t="s">
        <v>684</v>
      </c>
      <c r="G276" s="152" t="s">
        <v>329</v>
      </c>
      <c r="H276" s="153">
        <v>71.599999999999994</v>
      </c>
      <c r="I276" s="154"/>
      <c r="J276" s="154">
        <f t="shared" si="70"/>
        <v>0</v>
      </c>
      <c r="K276" s="155"/>
      <c r="L276" s="156"/>
      <c r="M276" s="157" t="s">
        <v>1</v>
      </c>
      <c r="N276" s="158" t="s">
        <v>36</v>
      </c>
      <c r="O276" s="145">
        <v>0</v>
      </c>
      <c r="P276" s="145">
        <f t="shared" si="71"/>
        <v>0</v>
      </c>
      <c r="Q276" s="145">
        <v>8.4999999999999995E-4</v>
      </c>
      <c r="R276" s="145">
        <f t="shared" si="72"/>
        <v>6.085999999999999E-2</v>
      </c>
      <c r="S276" s="145">
        <v>0</v>
      </c>
      <c r="T276" s="146">
        <f t="shared" si="73"/>
        <v>0</v>
      </c>
      <c r="AR276" s="147" t="s">
        <v>309</v>
      </c>
      <c r="AT276" s="147" t="s">
        <v>318</v>
      </c>
      <c r="AU276" s="147" t="s">
        <v>83</v>
      </c>
      <c r="AY276" s="13" t="s">
        <v>178</v>
      </c>
      <c r="BE276" s="148">
        <f t="shared" si="74"/>
        <v>0</v>
      </c>
      <c r="BF276" s="148">
        <f t="shared" si="75"/>
        <v>0</v>
      </c>
      <c r="BG276" s="148">
        <f t="shared" si="76"/>
        <v>0</v>
      </c>
      <c r="BH276" s="148">
        <f t="shared" si="77"/>
        <v>0</v>
      </c>
      <c r="BI276" s="148">
        <f t="shared" si="78"/>
        <v>0</v>
      </c>
      <c r="BJ276" s="13" t="s">
        <v>83</v>
      </c>
      <c r="BK276" s="148">
        <f t="shared" si="79"/>
        <v>0</v>
      </c>
      <c r="BL276" s="13" t="s">
        <v>242</v>
      </c>
      <c r="BM276" s="147" t="s">
        <v>685</v>
      </c>
    </row>
    <row r="277" spans="2:65" s="1" customFormat="1" ht="24.2" customHeight="1">
      <c r="B277" s="135"/>
      <c r="C277" s="136" t="s">
        <v>686</v>
      </c>
      <c r="D277" s="136" t="s">
        <v>180</v>
      </c>
      <c r="E277" s="137" t="s">
        <v>687</v>
      </c>
      <c r="F277" s="138" t="s">
        <v>688</v>
      </c>
      <c r="G277" s="139" t="s">
        <v>377</v>
      </c>
      <c r="H277" s="140">
        <v>28.437000000000001</v>
      </c>
      <c r="I277" s="141"/>
      <c r="J277" s="141">
        <f t="shared" si="70"/>
        <v>0</v>
      </c>
      <c r="K277" s="142"/>
      <c r="L277" s="25"/>
      <c r="M277" s="143" t="s">
        <v>1</v>
      </c>
      <c r="N277" s="144" t="s">
        <v>36</v>
      </c>
      <c r="O277" s="145">
        <v>0</v>
      </c>
      <c r="P277" s="145">
        <f t="shared" si="71"/>
        <v>0</v>
      </c>
      <c r="Q277" s="145">
        <v>0</v>
      </c>
      <c r="R277" s="145">
        <f t="shared" si="72"/>
        <v>0</v>
      </c>
      <c r="S277" s="145">
        <v>0</v>
      </c>
      <c r="T277" s="146">
        <f t="shared" si="73"/>
        <v>0</v>
      </c>
      <c r="AR277" s="147" t="s">
        <v>242</v>
      </c>
      <c r="AT277" s="147" t="s">
        <v>180</v>
      </c>
      <c r="AU277" s="147" t="s">
        <v>83</v>
      </c>
      <c r="AY277" s="13" t="s">
        <v>178</v>
      </c>
      <c r="BE277" s="148">
        <f t="shared" si="74"/>
        <v>0</v>
      </c>
      <c r="BF277" s="148">
        <f t="shared" si="75"/>
        <v>0</v>
      </c>
      <c r="BG277" s="148">
        <f t="shared" si="76"/>
        <v>0</v>
      </c>
      <c r="BH277" s="148">
        <f t="shared" si="77"/>
        <v>0</v>
      </c>
      <c r="BI277" s="148">
        <f t="shared" si="78"/>
        <v>0</v>
      </c>
      <c r="BJ277" s="13" t="s">
        <v>83</v>
      </c>
      <c r="BK277" s="148">
        <f t="shared" si="79"/>
        <v>0</v>
      </c>
      <c r="BL277" s="13" t="s">
        <v>242</v>
      </c>
      <c r="BM277" s="147" t="s">
        <v>689</v>
      </c>
    </row>
    <row r="278" spans="2:65" s="11" customFormat="1" ht="22.9" customHeight="1">
      <c r="B278" s="124"/>
      <c r="D278" s="125" t="s">
        <v>69</v>
      </c>
      <c r="E278" s="133" t="s">
        <v>690</v>
      </c>
      <c r="F278" s="133" t="s">
        <v>691</v>
      </c>
      <c r="J278" s="134">
        <f>BK278</f>
        <v>0</v>
      </c>
      <c r="L278" s="124"/>
      <c r="M278" s="128"/>
      <c r="P278" s="129">
        <f>SUM(P279:P315)</f>
        <v>7094.1296873399988</v>
      </c>
      <c r="R278" s="129">
        <f>SUM(R279:R315)</f>
        <v>21.372481981440004</v>
      </c>
      <c r="T278" s="130">
        <f>SUM(T279:T315)</f>
        <v>0</v>
      </c>
      <c r="AR278" s="125" t="s">
        <v>83</v>
      </c>
      <c r="AT278" s="131" t="s">
        <v>69</v>
      </c>
      <c r="AU278" s="131" t="s">
        <v>77</v>
      </c>
      <c r="AY278" s="125" t="s">
        <v>178</v>
      </c>
      <c r="BK278" s="132">
        <f>SUM(BK279:BK315)</f>
        <v>0</v>
      </c>
    </row>
    <row r="279" spans="2:65" s="1" customFormat="1" ht="24.2" customHeight="1">
      <c r="B279" s="135"/>
      <c r="C279" s="136" t="s">
        <v>692</v>
      </c>
      <c r="D279" s="136" t="s">
        <v>180</v>
      </c>
      <c r="E279" s="137" t="s">
        <v>693</v>
      </c>
      <c r="F279" s="138" t="s">
        <v>694</v>
      </c>
      <c r="G279" s="139" t="s">
        <v>329</v>
      </c>
      <c r="H279" s="140">
        <v>3.22</v>
      </c>
      <c r="I279" s="141"/>
      <c r="J279" s="141">
        <f t="shared" ref="J279:J315" si="80">ROUND(I279*H279,2)</f>
        <v>0</v>
      </c>
      <c r="K279" s="142"/>
      <c r="L279" s="25"/>
      <c r="M279" s="143" t="s">
        <v>1</v>
      </c>
      <c r="N279" s="144" t="s">
        <v>36</v>
      </c>
      <c r="O279" s="145">
        <v>0.18908</v>
      </c>
      <c r="P279" s="145">
        <f t="shared" ref="P279:P315" si="81">O279*H279</f>
        <v>0.60883759999999998</v>
      </c>
      <c r="Q279" s="145">
        <v>4.5899999999999998E-5</v>
      </c>
      <c r="R279" s="145">
        <f t="shared" ref="R279:R315" si="82">Q279*H279</f>
        <v>1.4779800000000001E-4</v>
      </c>
      <c r="S279" s="145">
        <v>0</v>
      </c>
      <c r="T279" s="146">
        <f t="shared" ref="T279:T315" si="83">S279*H279</f>
        <v>0</v>
      </c>
      <c r="AR279" s="147" t="s">
        <v>184</v>
      </c>
      <c r="AT279" s="147" t="s">
        <v>180</v>
      </c>
      <c r="AU279" s="147" t="s">
        <v>83</v>
      </c>
      <c r="AY279" s="13" t="s">
        <v>178</v>
      </c>
      <c r="BE279" s="148">
        <f t="shared" ref="BE279:BE315" si="84">IF(N279="základná",J279,0)</f>
        <v>0</v>
      </c>
      <c r="BF279" s="148">
        <f t="shared" ref="BF279:BF315" si="85">IF(N279="znížená",J279,0)</f>
        <v>0</v>
      </c>
      <c r="BG279" s="148">
        <f t="shared" ref="BG279:BG315" si="86">IF(N279="zákl. prenesená",J279,0)</f>
        <v>0</v>
      </c>
      <c r="BH279" s="148">
        <f t="shared" ref="BH279:BH315" si="87">IF(N279="zníž. prenesená",J279,0)</f>
        <v>0</v>
      </c>
      <c r="BI279" s="148">
        <f t="shared" ref="BI279:BI315" si="88">IF(N279="nulová",J279,0)</f>
        <v>0</v>
      </c>
      <c r="BJ279" s="13" t="s">
        <v>83</v>
      </c>
      <c r="BK279" s="148">
        <f t="shared" ref="BK279:BK315" si="89">ROUND(I279*H279,2)</f>
        <v>0</v>
      </c>
      <c r="BL279" s="13" t="s">
        <v>184</v>
      </c>
      <c r="BM279" s="147" t="s">
        <v>695</v>
      </c>
    </row>
    <row r="280" spans="2:65" s="1" customFormat="1" ht="16.5" customHeight="1">
      <c r="B280" s="135"/>
      <c r="C280" s="136" t="s">
        <v>696</v>
      </c>
      <c r="D280" s="136" t="s">
        <v>180</v>
      </c>
      <c r="E280" s="137" t="s">
        <v>697</v>
      </c>
      <c r="F280" s="138" t="s">
        <v>698</v>
      </c>
      <c r="G280" s="139" t="s">
        <v>216</v>
      </c>
      <c r="H280" s="140">
        <v>575.93799999999999</v>
      </c>
      <c r="I280" s="141"/>
      <c r="J280" s="141">
        <f t="shared" si="80"/>
        <v>0</v>
      </c>
      <c r="K280" s="142"/>
      <c r="L280" s="25"/>
      <c r="M280" s="143" t="s">
        <v>1</v>
      </c>
      <c r="N280" s="144" t="s">
        <v>36</v>
      </c>
      <c r="O280" s="145">
        <v>1.3412299999999999</v>
      </c>
      <c r="P280" s="145">
        <f t="shared" si="81"/>
        <v>772.46532373999992</v>
      </c>
      <c r="Q280" s="145">
        <v>1.3428E-4</v>
      </c>
      <c r="R280" s="145">
        <f t="shared" si="82"/>
        <v>7.7336954639999997E-2</v>
      </c>
      <c r="S280" s="145">
        <v>0</v>
      </c>
      <c r="T280" s="146">
        <f t="shared" si="83"/>
        <v>0</v>
      </c>
      <c r="AR280" s="147" t="s">
        <v>242</v>
      </c>
      <c r="AT280" s="147" t="s">
        <v>180</v>
      </c>
      <c r="AU280" s="147" t="s">
        <v>83</v>
      </c>
      <c r="AY280" s="13" t="s">
        <v>178</v>
      </c>
      <c r="BE280" s="148">
        <f t="shared" si="84"/>
        <v>0</v>
      </c>
      <c r="BF280" s="148">
        <f t="shared" si="85"/>
        <v>0</v>
      </c>
      <c r="BG280" s="148">
        <f t="shared" si="86"/>
        <v>0</v>
      </c>
      <c r="BH280" s="148">
        <f t="shared" si="87"/>
        <v>0</v>
      </c>
      <c r="BI280" s="148">
        <f t="shared" si="88"/>
        <v>0</v>
      </c>
      <c r="BJ280" s="13" t="s">
        <v>83</v>
      </c>
      <c r="BK280" s="148">
        <f t="shared" si="89"/>
        <v>0</v>
      </c>
      <c r="BL280" s="13" t="s">
        <v>242</v>
      </c>
      <c r="BM280" s="147" t="s">
        <v>699</v>
      </c>
    </row>
    <row r="281" spans="2:65" s="1" customFormat="1" ht="66.75" customHeight="1">
      <c r="B281" s="135"/>
      <c r="C281" s="136" t="s">
        <v>700</v>
      </c>
      <c r="D281" s="136" t="s">
        <v>180</v>
      </c>
      <c r="E281" s="137" t="s">
        <v>701</v>
      </c>
      <c r="F281" s="138" t="s">
        <v>702</v>
      </c>
      <c r="G281" s="139" t="s">
        <v>216</v>
      </c>
      <c r="H281" s="140">
        <v>327</v>
      </c>
      <c r="I281" s="141"/>
      <c r="J281" s="141">
        <f t="shared" si="80"/>
        <v>0</v>
      </c>
      <c r="K281" s="142"/>
      <c r="L281" s="25"/>
      <c r="M281" s="143" t="s">
        <v>1</v>
      </c>
      <c r="N281" s="144" t="s">
        <v>36</v>
      </c>
      <c r="O281" s="145">
        <v>1.3412299999999999</v>
      </c>
      <c r="P281" s="145">
        <f t="shared" si="81"/>
        <v>438.58220999999998</v>
      </c>
      <c r="Q281" s="145">
        <v>1.3428E-4</v>
      </c>
      <c r="R281" s="145">
        <f t="shared" si="82"/>
        <v>4.390956E-2</v>
      </c>
      <c r="S281" s="145">
        <v>0</v>
      </c>
      <c r="T281" s="146">
        <f t="shared" si="83"/>
        <v>0</v>
      </c>
      <c r="AR281" s="147" t="s">
        <v>242</v>
      </c>
      <c r="AT281" s="147" t="s">
        <v>180</v>
      </c>
      <c r="AU281" s="147" t="s">
        <v>83</v>
      </c>
      <c r="AY281" s="13" t="s">
        <v>178</v>
      </c>
      <c r="BE281" s="148">
        <f t="shared" si="84"/>
        <v>0</v>
      </c>
      <c r="BF281" s="148">
        <f t="shared" si="85"/>
        <v>0</v>
      </c>
      <c r="BG281" s="148">
        <f t="shared" si="86"/>
        <v>0</v>
      </c>
      <c r="BH281" s="148">
        <f t="shared" si="87"/>
        <v>0</v>
      </c>
      <c r="BI281" s="148">
        <f t="shared" si="88"/>
        <v>0</v>
      </c>
      <c r="BJ281" s="13" t="s">
        <v>83</v>
      </c>
      <c r="BK281" s="148">
        <f t="shared" si="89"/>
        <v>0</v>
      </c>
      <c r="BL281" s="13" t="s">
        <v>242</v>
      </c>
      <c r="BM281" s="147" t="s">
        <v>703</v>
      </c>
    </row>
    <row r="282" spans="2:65" s="1" customFormat="1" ht="66.75" customHeight="1">
      <c r="B282" s="135"/>
      <c r="C282" s="136" t="s">
        <v>704</v>
      </c>
      <c r="D282" s="136" t="s">
        <v>180</v>
      </c>
      <c r="E282" s="137" t="s">
        <v>705</v>
      </c>
      <c r="F282" s="138" t="s">
        <v>706</v>
      </c>
      <c r="G282" s="139" t="s">
        <v>216</v>
      </c>
      <c r="H282" s="140">
        <v>225</v>
      </c>
      <c r="I282" s="141"/>
      <c r="J282" s="141">
        <f t="shared" si="80"/>
        <v>0</v>
      </c>
      <c r="K282" s="142"/>
      <c r="L282" s="25"/>
      <c r="M282" s="143" t="s">
        <v>1</v>
      </c>
      <c r="N282" s="144" t="s">
        <v>36</v>
      </c>
      <c r="O282" s="145">
        <v>1.3412299999999999</v>
      </c>
      <c r="P282" s="145">
        <f t="shared" si="81"/>
        <v>301.77674999999999</v>
      </c>
      <c r="Q282" s="145">
        <v>1.3428E-4</v>
      </c>
      <c r="R282" s="145">
        <f t="shared" si="82"/>
        <v>3.0213E-2</v>
      </c>
      <c r="S282" s="145">
        <v>0</v>
      </c>
      <c r="T282" s="146">
        <f t="shared" si="83"/>
        <v>0</v>
      </c>
      <c r="AR282" s="147" t="s">
        <v>242</v>
      </c>
      <c r="AT282" s="147" t="s">
        <v>180</v>
      </c>
      <c r="AU282" s="147" t="s">
        <v>83</v>
      </c>
      <c r="AY282" s="13" t="s">
        <v>178</v>
      </c>
      <c r="BE282" s="148">
        <f t="shared" si="84"/>
        <v>0</v>
      </c>
      <c r="BF282" s="148">
        <f t="shared" si="85"/>
        <v>0</v>
      </c>
      <c r="BG282" s="148">
        <f t="shared" si="86"/>
        <v>0</v>
      </c>
      <c r="BH282" s="148">
        <f t="shared" si="87"/>
        <v>0</v>
      </c>
      <c r="BI282" s="148">
        <f t="shared" si="88"/>
        <v>0</v>
      </c>
      <c r="BJ282" s="13" t="s">
        <v>83</v>
      </c>
      <c r="BK282" s="148">
        <f t="shared" si="89"/>
        <v>0</v>
      </c>
      <c r="BL282" s="13" t="s">
        <v>242</v>
      </c>
      <c r="BM282" s="147" t="s">
        <v>707</v>
      </c>
    </row>
    <row r="283" spans="2:65" s="1" customFormat="1" ht="66.75" customHeight="1">
      <c r="B283" s="135"/>
      <c r="C283" s="136" t="s">
        <v>708</v>
      </c>
      <c r="D283" s="136" t="s">
        <v>180</v>
      </c>
      <c r="E283" s="137" t="s">
        <v>709</v>
      </c>
      <c r="F283" s="138" t="s">
        <v>710</v>
      </c>
      <c r="G283" s="139" t="s">
        <v>216</v>
      </c>
      <c r="H283" s="140">
        <v>560</v>
      </c>
      <c r="I283" s="141"/>
      <c r="J283" s="141">
        <f t="shared" si="80"/>
        <v>0</v>
      </c>
      <c r="K283" s="142"/>
      <c r="L283" s="25"/>
      <c r="M283" s="143" t="s">
        <v>1</v>
      </c>
      <c r="N283" s="144" t="s">
        <v>36</v>
      </c>
      <c r="O283" s="145">
        <v>1.3412299999999999</v>
      </c>
      <c r="P283" s="145">
        <f t="shared" si="81"/>
        <v>751.08879999999999</v>
      </c>
      <c r="Q283" s="145">
        <v>1.3428E-4</v>
      </c>
      <c r="R283" s="145">
        <f t="shared" si="82"/>
        <v>7.5196799999999994E-2</v>
      </c>
      <c r="S283" s="145">
        <v>0</v>
      </c>
      <c r="T283" s="146">
        <f t="shared" si="83"/>
        <v>0</v>
      </c>
      <c r="AR283" s="147" t="s">
        <v>242</v>
      </c>
      <c r="AT283" s="147" t="s">
        <v>180</v>
      </c>
      <c r="AU283" s="147" t="s">
        <v>83</v>
      </c>
      <c r="AY283" s="13" t="s">
        <v>178</v>
      </c>
      <c r="BE283" s="148">
        <f t="shared" si="84"/>
        <v>0</v>
      </c>
      <c r="BF283" s="148">
        <f t="shared" si="85"/>
        <v>0</v>
      </c>
      <c r="BG283" s="148">
        <f t="shared" si="86"/>
        <v>0</v>
      </c>
      <c r="BH283" s="148">
        <f t="shared" si="87"/>
        <v>0</v>
      </c>
      <c r="BI283" s="148">
        <f t="shared" si="88"/>
        <v>0</v>
      </c>
      <c r="BJ283" s="13" t="s">
        <v>83</v>
      </c>
      <c r="BK283" s="148">
        <f t="shared" si="89"/>
        <v>0</v>
      </c>
      <c r="BL283" s="13" t="s">
        <v>242</v>
      </c>
      <c r="BM283" s="147" t="s">
        <v>711</v>
      </c>
    </row>
    <row r="284" spans="2:65" s="1" customFormat="1" ht="24.2" customHeight="1">
      <c r="B284" s="135"/>
      <c r="C284" s="136" t="s">
        <v>712</v>
      </c>
      <c r="D284" s="136" t="s">
        <v>180</v>
      </c>
      <c r="E284" s="137" t="s">
        <v>713</v>
      </c>
      <c r="F284" s="138" t="s">
        <v>714</v>
      </c>
      <c r="G284" s="139" t="s">
        <v>578</v>
      </c>
      <c r="H284" s="140">
        <v>500</v>
      </c>
      <c r="I284" s="141"/>
      <c r="J284" s="141">
        <f t="shared" si="80"/>
        <v>0</v>
      </c>
      <c r="K284" s="142"/>
      <c r="L284" s="25"/>
      <c r="M284" s="143" t="s">
        <v>1</v>
      </c>
      <c r="N284" s="144" t="s">
        <v>36</v>
      </c>
      <c r="O284" s="145">
        <v>1.3412299999999999</v>
      </c>
      <c r="P284" s="145">
        <f t="shared" si="81"/>
        <v>670.61500000000001</v>
      </c>
      <c r="Q284" s="145">
        <v>1.3428E-4</v>
      </c>
      <c r="R284" s="145">
        <f t="shared" si="82"/>
        <v>6.7139999999999991E-2</v>
      </c>
      <c r="S284" s="145">
        <v>0</v>
      </c>
      <c r="T284" s="146">
        <f t="shared" si="83"/>
        <v>0</v>
      </c>
      <c r="AR284" s="147" t="s">
        <v>242</v>
      </c>
      <c r="AT284" s="147" t="s">
        <v>180</v>
      </c>
      <c r="AU284" s="147" t="s">
        <v>83</v>
      </c>
      <c r="AY284" s="13" t="s">
        <v>178</v>
      </c>
      <c r="BE284" s="148">
        <f t="shared" si="84"/>
        <v>0</v>
      </c>
      <c r="BF284" s="148">
        <f t="shared" si="85"/>
        <v>0</v>
      </c>
      <c r="BG284" s="148">
        <f t="shared" si="86"/>
        <v>0</v>
      </c>
      <c r="BH284" s="148">
        <f t="shared" si="87"/>
        <v>0</v>
      </c>
      <c r="BI284" s="148">
        <f t="shared" si="88"/>
        <v>0</v>
      </c>
      <c r="BJ284" s="13" t="s">
        <v>83</v>
      </c>
      <c r="BK284" s="148">
        <f t="shared" si="89"/>
        <v>0</v>
      </c>
      <c r="BL284" s="13" t="s">
        <v>242</v>
      </c>
      <c r="BM284" s="147" t="s">
        <v>715</v>
      </c>
    </row>
    <row r="285" spans="2:65" s="1" customFormat="1" ht="24.2" customHeight="1">
      <c r="B285" s="135"/>
      <c r="C285" s="136" t="s">
        <v>716</v>
      </c>
      <c r="D285" s="136" t="s">
        <v>180</v>
      </c>
      <c r="E285" s="137" t="s">
        <v>717</v>
      </c>
      <c r="F285" s="138" t="s">
        <v>718</v>
      </c>
      <c r="G285" s="139" t="s">
        <v>578</v>
      </c>
      <c r="H285" s="140">
        <v>410</v>
      </c>
      <c r="I285" s="141"/>
      <c r="J285" s="141">
        <f t="shared" si="80"/>
        <v>0</v>
      </c>
      <c r="K285" s="142"/>
      <c r="L285" s="25"/>
      <c r="M285" s="143" t="s">
        <v>1</v>
      </c>
      <c r="N285" s="144" t="s">
        <v>36</v>
      </c>
      <c r="O285" s="145">
        <v>1.3412299999999999</v>
      </c>
      <c r="P285" s="145">
        <f t="shared" si="81"/>
        <v>549.90429999999992</v>
      </c>
      <c r="Q285" s="145">
        <v>1.3428E-4</v>
      </c>
      <c r="R285" s="145">
        <f t="shared" si="82"/>
        <v>5.5054800000000001E-2</v>
      </c>
      <c r="S285" s="145">
        <v>0</v>
      </c>
      <c r="T285" s="146">
        <f t="shared" si="83"/>
        <v>0</v>
      </c>
      <c r="AR285" s="147" t="s">
        <v>242</v>
      </c>
      <c r="AT285" s="147" t="s">
        <v>180</v>
      </c>
      <c r="AU285" s="147" t="s">
        <v>83</v>
      </c>
      <c r="AY285" s="13" t="s">
        <v>178</v>
      </c>
      <c r="BE285" s="148">
        <f t="shared" si="84"/>
        <v>0</v>
      </c>
      <c r="BF285" s="148">
        <f t="shared" si="85"/>
        <v>0</v>
      </c>
      <c r="BG285" s="148">
        <f t="shared" si="86"/>
        <v>0</v>
      </c>
      <c r="BH285" s="148">
        <f t="shared" si="87"/>
        <v>0</v>
      </c>
      <c r="BI285" s="148">
        <f t="shared" si="88"/>
        <v>0</v>
      </c>
      <c r="BJ285" s="13" t="s">
        <v>83</v>
      </c>
      <c r="BK285" s="148">
        <f t="shared" si="89"/>
        <v>0</v>
      </c>
      <c r="BL285" s="13" t="s">
        <v>242</v>
      </c>
      <c r="BM285" s="147" t="s">
        <v>719</v>
      </c>
    </row>
    <row r="286" spans="2:65" s="1" customFormat="1" ht="24.2" customHeight="1">
      <c r="B286" s="135"/>
      <c r="C286" s="136" t="s">
        <v>720</v>
      </c>
      <c r="D286" s="136" t="s">
        <v>180</v>
      </c>
      <c r="E286" s="137" t="s">
        <v>721</v>
      </c>
      <c r="F286" s="138" t="s">
        <v>722</v>
      </c>
      <c r="G286" s="139" t="s">
        <v>578</v>
      </c>
      <c r="H286" s="140">
        <v>12</v>
      </c>
      <c r="I286" s="141"/>
      <c r="J286" s="141">
        <f t="shared" si="80"/>
        <v>0</v>
      </c>
      <c r="K286" s="142"/>
      <c r="L286" s="25"/>
      <c r="M286" s="143" t="s">
        <v>1</v>
      </c>
      <c r="N286" s="144" t="s">
        <v>36</v>
      </c>
      <c r="O286" s="145">
        <v>1.3412299999999999</v>
      </c>
      <c r="P286" s="145">
        <f t="shared" si="81"/>
        <v>16.094760000000001</v>
      </c>
      <c r="Q286" s="145">
        <v>1.3428E-4</v>
      </c>
      <c r="R286" s="145">
        <f t="shared" si="82"/>
        <v>1.61136E-3</v>
      </c>
      <c r="S286" s="145">
        <v>0</v>
      </c>
      <c r="T286" s="146">
        <f t="shared" si="83"/>
        <v>0</v>
      </c>
      <c r="AR286" s="147" t="s">
        <v>242</v>
      </c>
      <c r="AT286" s="147" t="s">
        <v>180</v>
      </c>
      <c r="AU286" s="147" t="s">
        <v>83</v>
      </c>
      <c r="AY286" s="13" t="s">
        <v>178</v>
      </c>
      <c r="BE286" s="148">
        <f t="shared" si="84"/>
        <v>0</v>
      </c>
      <c r="BF286" s="148">
        <f t="shared" si="85"/>
        <v>0</v>
      </c>
      <c r="BG286" s="148">
        <f t="shared" si="86"/>
        <v>0</v>
      </c>
      <c r="BH286" s="148">
        <f t="shared" si="87"/>
        <v>0</v>
      </c>
      <c r="BI286" s="148">
        <f t="shared" si="88"/>
        <v>0</v>
      </c>
      <c r="BJ286" s="13" t="s">
        <v>83</v>
      </c>
      <c r="BK286" s="148">
        <f t="shared" si="89"/>
        <v>0</v>
      </c>
      <c r="BL286" s="13" t="s">
        <v>242</v>
      </c>
      <c r="BM286" s="147" t="s">
        <v>723</v>
      </c>
    </row>
    <row r="287" spans="2:65" s="1" customFormat="1" ht="24.2" customHeight="1">
      <c r="B287" s="135"/>
      <c r="C287" s="136" t="s">
        <v>724</v>
      </c>
      <c r="D287" s="136" t="s">
        <v>180</v>
      </c>
      <c r="E287" s="137" t="s">
        <v>725</v>
      </c>
      <c r="F287" s="138" t="s">
        <v>722</v>
      </c>
      <c r="G287" s="139" t="s">
        <v>578</v>
      </c>
      <c r="H287" s="140">
        <v>36</v>
      </c>
      <c r="I287" s="141"/>
      <c r="J287" s="141">
        <f t="shared" si="80"/>
        <v>0</v>
      </c>
      <c r="K287" s="142"/>
      <c r="L287" s="25"/>
      <c r="M287" s="143" t="s">
        <v>1</v>
      </c>
      <c r="N287" s="144" t="s">
        <v>36</v>
      </c>
      <c r="O287" s="145">
        <v>1.3412299999999999</v>
      </c>
      <c r="P287" s="145">
        <f t="shared" si="81"/>
        <v>48.284279999999995</v>
      </c>
      <c r="Q287" s="145">
        <v>1.3428E-4</v>
      </c>
      <c r="R287" s="145">
        <f t="shared" si="82"/>
        <v>4.8340800000000001E-3</v>
      </c>
      <c r="S287" s="145">
        <v>0</v>
      </c>
      <c r="T287" s="146">
        <f t="shared" si="83"/>
        <v>0</v>
      </c>
      <c r="AR287" s="147" t="s">
        <v>242</v>
      </c>
      <c r="AT287" s="147" t="s">
        <v>180</v>
      </c>
      <c r="AU287" s="147" t="s">
        <v>83</v>
      </c>
      <c r="AY287" s="13" t="s">
        <v>178</v>
      </c>
      <c r="BE287" s="148">
        <f t="shared" si="84"/>
        <v>0</v>
      </c>
      <c r="BF287" s="148">
        <f t="shared" si="85"/>
        <v>0</v>
      </c>
      <c r="BG287" s="148">
        <f t="shared" si="86"/>
        <v>0</v>
      </c>
      <c r="BH287" s="148">
        <f t="shared" si="87"/>
        <v>0</v>
      </c>
      <c r="BI287" s="148">
        <f t="shared" si="88"/>
        <v>0</v>
      </c>
      <c r="BJ287" s="13" t="s">
        <v>83</v>
      </c>
      <c r="BK287" s="148">
        <f t="shared" si="89"/>
        <v>0</v>
      </c>
      <c r="BL287" s="13" t="s">
        <v>242</v>
      </c>
      <c r="BM287" s="147" t="s">
        <v>726</v>
      </c>
    </row>
    <row r="288" spans="2:65" s="1" customFormat="1" ht="24.2" customHeight="1">
      <c r="B288" s="135"/>
      <c r="C288" s="136" t="s">
        <v>727</v>
      </c>
      <c r="D288" s="136" t="s">
        <v>180</v>
      </c>
      <c r="E288" s="137" t="s">
        <v>728</v>
      </c>
      <c r="F288" s="138" t="s">
        <v>729</v>
      </c>
      <c r="G288" s="139" t="s">
        <v>578</v>
      </c>
      <c r="H288" s="140">
        <v>105.96</v>
      </c>
      <c r="I288" s="141"/>
      <c r="J288" s="141">
        <f t="shared" si="80"/>
        <v>0</v>
      </c>
      <c r="K288" s="142"/>
      <c r="L288" s="25"/>
      <c r="M288" s="143" t="s">
        <v>1</v>
      </c>
      <c r="N288" s="144" t="s">
        <v>36</v>
      </c>
      <c r="O288" s="145">
        <v>1.3412299999999999</v>
      </c>
      <c r="P288" s="145">
        <f t="shared" si="81"/>
        <v>142.11673079999997</v>
      </c>
      <c r="Q288" s="145">
        <v>1.3428E-4</v>
      </c>
      <c r="R288" s="145">
        <f t="shared" si="82"/>
        <v>1.4228308799999999E-2</v>
      </c>
      <c r="S288" s="145">
        <v>0</v>
      </c>
      <c r="T288" s="146">
        <f t="shared" si="83"/>
        <v>0</v>
      </c>
      <c r="AR288" s="147" t="s">
        <v>242</v>
      </c>
      <c r="AT288" s="147" t="s">
        <v>180</v>
      </c>
      <c r="AU288" s="147" t="s">
        <v>83</v>
      </c>
      <c r="AY288" s="13" t="s">
        <v>178</v>
      </c>
      <c r="BE288" s="148">
        <f t="shared" si="84"/>
        <v>0</v>
      </c>
      <c r="BF288" s="148">
        <f t="shared" si="85"/>
        <v>0</v>
      </c>
      <c r="BG288" s="148">
        <f t="shared" si="86"/>
        <v>0</v>
      </c>
      <c r="BH288" s="148">
        <f t="shared" si="87"/>
        <v>0</v>
      </c>
      <c r="BI288" s="148">
        <f t="shared" si="88"/>
        <v>0</v>
      </c>
      <c r="BJ288" s="13" t="s">
        <v>83</v>
      </c>
      <c r="BK288" s="148">
        <f t="shared" si="89"/>
        <v>0</v>
      </c>
      <c r="BL288" s="13" t="s">
        <v>242</v>
      </c>
      <c r="BM288" s="147" t="s">
        <v>730</v>
      </c>
    </row>
    <row r="289" spans="2:65" s="1" customFormat="1" ht="33" customHeight="1">
      <c r="B289" s="135"/>
      <c r="C289" s="136" t="s">
        <v>731</v>
      </c>
      <c r="D289" s="136" t="s">
        <v>180</v>
      </c>
      <c r="E289" s="137" t="s">
        <v>732</v>
      </c>
      <c r="F289" s="138" t="s">
        <v>733</v>
      </c>
      <c r="G289" s="139" t="s">
        <v>329</v>
      </c>
      <c r="H289" s="140">
        <v>630</v>
      </c>
      <c r="I289" s="141"/>
      <c r="J289" s="141">
        <f t="shared" si="80"/>
        <v>0</v>
      </c>
      <c r="K289" s="142"/>
      <c r="L289" s="25"/>
      <c r="M289" s="143" t="s">
        <v>1</v>
      </c>
      <c r="N289" s="144" t="s">
        <v>36</v>
      </c>
      <c r="O289" s="145">
        <v>1.3412299999999999</v>
      </c>
      <c r="P289" s="145">
        <f t="shared" si="81"/>
        <v>844.97489999999993</v>
      </c>
      <c r="Q289" s="145">
        <v>1.3428E-4</v>
      </c>
      <c r="R289" s="145">
        <f t="shared" si="82"/>
        <v>8.4596400000000002E-2</v>
      </c>
      <c r="S289" s="145">
        <v>0</v>
      </c>
      <c r="T289" s="146">
        <f t="shared" si="83"/>
        <v>0</v>
      </c>
      <c r="AR289" s="147" t="s">
        <v>242</v>
      </c>
      <c r="AT289" s="147" t="s">
        <v>180</v>
      </c>
      <c r="AU289" s="147" t="s">
        <v>83</v>
      </c>
      <c r="AY289" s="13" t="s">
        <v>178</v>
      </c>
      <c r="BE289" s="148">
        <f t="shared" si="84"/>
        <v>0</v>
      </c>
      <c r="BF289" s="148">
        <f t="shared" si="85"/>
        <v>0</v>
      </c>
      <c r="BG289" s="148">
        <f t="shared" si="86"/>
        <v>0</v>
      </c>
      <c r="BH289" s="148">
        <f t="shared" si="87"/>
        <v>0</v>
      </c>
      <c r="BI289" s="148">
        <f t="shared" si="88"/>
        <v>0</v>
      </c>
      <c r="BJ289" s="13" t="s">
        <v>83</v>
      </c>
      <c r="BK289" s="148">
        <f t="shared" si="89"/>
        <v>0</v>
      </c>
      <c r="BL289" s="13" t="s">
        <v>242</v>
      </c>
      <c r="BM289" s="147" t="s">
        <v>734</v>
      </c>
    </row>
    <row r="290" spans="2:65" s="1" customFormat="1" ht="24.2" customHeight="1">
      <c r="B290" s="135"/>
      <c r="C290" s="136" t="s">
        <v>735</v>
      </c>
      <c r="D290" s="136" t="s">
        <v>180</v>
      </c>
      <c r="E290" s="137" t="s">
        <v>736</v>
      </c>
      <c r="F290" s="138" t="s">
        <v>737</v>
      </c>
      <c r="G290" s="139" t="s">
        <v>290</v>
      </c>
      <c r="H290" s="140">
        <v>1</v>
      </c>
      <c r="I290" s="141"/>
      <c r="J290" s="141">
        <f t="shared" si="80"/>
        <v>0</v>
      </c>
      <c r="K290" s="142"/>
      <c r="L290" s="25"/>
      <c r="M290" s="143" t="s">
        <v>1</v>
      </c>
      <c r="N290" s="144" t="s">
        <v>36</v>
      </c>
      <c r="O290" s="145">
        <v>1.3412299999999999</v>
      </c>
      <c r="P290" s="145">
        <f t="shared" si="81"/>
        <v>1.3412299999999999</v>
      </c>
      <c r="Q290" s="145">
        <v>1.3428E-4</v>
      </c>
      <c r="R290" s="145">
        <f t="shared" si="82"/>
        <v>1.3428E-4</v>
      </c>
      <c r="S290" s="145">
        <v>0</v>
      </c>
      <c r="T290" s="146">
        <f t="shared" si="83"/>
        <v>0</v>
      </c>
      <c r="AR290" s="147" t="s">
        <v>242</v>
      </c>
      <c r="AT290" s="147" t="s">
        <v>180</v>
      </c>
      <c r="AU290" s="147" t="s">
        <v>83</v>
      </c>
      <c r="AY290" s="13" t="s">
        <v>178</v>
      </c>
      <c r="BE290" s="148">
        <f t="shared" si="84"/>
        <v>0</v>
      </c>
      <c r="BF290" s="148">
        <f t="shared" si="85"/>
        <v>0</v>
      </c>
      <c r="BG290" s="148">
        <f t="shared" si="86"/>
        <v>0</v>
      </c>
      <c r="BH290" s="148">
        <f t="shared" si="87"/>
        <v>0</v>
      </c>
      <c r="BI290" s="148">
        <f t="shared" si="88"/>
        <v>0</v>
      </c>
      <c r="BJ290" s="13" t="s">
        <v>83</v>
      </c>
      <c r="BK290" s="148">
        <f t="shared" si="89"/>
        <v>0</v>
      </c>
      <c r="BL290" s="13" t="s">
        <v>242</v>
      </c>
      <c r="BM290" s="147" t="s">
        <v>738</v>
      </c>
    </row>
    <row r="291" spans="2:65" s="1" customFormat="1" ht="21.75" customHeight="1">
      <c r="B291" s="135"/>
      <c r="C291" s="136" t="s">
        <v>739</v>
      </c>
      <c r="D291" s="136" t="s">
        <v>180</v>
      </c>
      <c r="E291" s="137" t="s">
        <v>740</v>
      </c>
      <c r="F291" s="138" t="s">
        <v>741</v>
      </c>
      <c r="G291" s="139" t="s">
        <v>290</v>
      </c>
      <c r="H291" s="140">
        <v>1</v>
      </c>
      <c r="I291" s="141"/>
      <c r="J291" s="141">
        <f t="shared" si="80"/>
        <v>0</v>
      </c>
      <c r="K291" s="142"/>
      <c r="L291" s="25"/>
      <c r="M291" s="143" t="s">
        <v>1</v>
      </c>
      <c r="N291" s="144" t="s">
        <v>36</v>
      </c>
      <c r="O291" s="145">
        <v>1.3412299999999999</v>
      </c>
      <c r="P291" s="145">
        <f t="shared" si="81"/>
        <v>1.3412299999999999</v>
      </c>
      <c r="Q291" s="145">
        <v>1.3428E-4</v>
      </c>
      <c r="R291" s="145">
        <f t="shared" si="82"/>
        <v>1.3428E-4</v>
      </c>
      <c r="S291" s="145">
        <v>0</v>
      </c>
      <c r="T291" s="146">
        <f t="shared" si="83"/>
        <v>0</v>
      </c>
      <c r="AR291" s="147" t="s">
        <v>242</v>
      </c>
      <c r="AT291" s="147" t="s">
        <v>180</v>
      </c>
      <c r="AU291" s="147" t="s">
        <v>83</v>
      </c>
      <c r="AY291" s="13" t="s">
        <v>178</v>
      </c>
      <c r="BE291" s="148">
        <f t="shared" si="84"/>
        <v>0</v>
      </c>
      <c r="BF291" s="148">
        <f t="shared" si="85"/>
        <v>0</v>
      </c>
      <c r="BG291" s="148">
        <f t="shared" si="86"/>
        <v>0</v>
      </c>
      <c r="BH291" s="148">
        <f t="shared" si="87"/>
        <v>0</v>
      </c>
      <c r="BI291" s="148">
        <f t="shared" si="88"/>
        <v>0</v>
      </c>
      <c r="BJ291" s="13" t="s">
        <v>83</v>
      </c>
      <c r="BK291" s="148">
        <f t="shared" si="89"/>
        <v>0</v>
      </c>
      <c r="BL291" s="13" t="s">
        <v>242</v>
      </c>
      <c r="BM291" s="147" t="s">
        <v>742</v>
      </c>
    </row>
    <row r="292" spans="2:65" s="1" customFormat="1" ht="16.5" customHeight="1">
      <c r="B292" s="135"/>
      <c r="C292" s="136" t="s">
        <v>743</v>
      </c>
      <c r="D292" s="136" t="s">
        <v>180</v>
      </c>
      <c r="E292" s="137" t="s">
        <v>744</v>
      </c>
      <c r="F292" s="138" t="s">
        <v>745</v>
      </c>
      <c r="G292" s="139" t="s">
        <v>216</v>
      </c>
      <c r="H292" s="140">
        <v>1112</v>
      </c>
      <c r="I292" s="141"/>
      <c r="J292" s="141">
        <f t="shared" si="80"/>
        <v>0</v>
      </c>
      <c r="K292" s="142"/>
      <c r="L292" s="25"/>
      <c r="M292" s="143" t="s">
        <v>1</v>
      </c>
      <c r="N292" s="144" t="s">
        <v>36</v>
      </c>
      <c r="O292" s="145">
        <v>1.3412299999999999</v>
      </c>
      <c r="P292" s="145">
        <f t="shared" si="81"/>
        <v>1491.44776</v>
      </c>
      <c r="Q292" s="145">
        <v>1.3428E-4</v>
      </c>
      <c r="R292" s="145">
        <f t="shared" si="82"/>
        <v>0.14931935999999998</v>
      </c>
      <c r="S292" s="145">
        <v>0</v>
      </c>
      <c r="T292" s="146">
        <f t="shared" si="83"/>
        <v>0</v>
      </c>
      <c r="AR292" s="147" t="s">
        <v>242</v>
      </c>
      <c r="AT292" s="147" t="s">
        <v>180</v>
      </c>
      <c r="AU292" s="147" t="s">
        <v>83</v>
      </c>
      <c r="AY292" s="13" t="s">
        <v>178</v>
      </c>
      <c r="BE292" s="148">
        <f t="shared" si="84"/>
        <v>0</v>
      </c>
      <c r="BF292" s="148">
        <f t="shared" si="85"/>
        <v>0</v>
      </c>
      <c r="BG292" s="148">
        <f t="shared" si="86"/>
        <v>0</v>
      </c>
      <c r="BH292" s="148">
        <f t="shared" si="87"/>
        <v>0</v>
      </c>
      <c r="BI292" s="148">
        <f t="shared" si="88"/>
        <v>0</v>
      </c>
      <c r="BJ292" s="13" t="s">
        <v>83</v>
      </c>
      <c r="BK292" s="148">
        <f t="shared" si="89"/>
        <v>0</v>
      </c>
      <c r="BL292" s="13" t="s">
        <v>242</v>
      </c>
      <c r="BM292" s="147" t="s">
        <v>746</v>
      </c>
    </row>
    <row r="293" spans="2:65" s="1" customFormat="1" ht="24.2" customHeight="1">
      <c r="B293" s="135"/>
      <c r="C293" s="136" t="s">
        <v>747</v>
      </c>
      <c r="D293" s="136" t="s">
        <v>180</v>
      </c>
      <c r="E293" s="137" t="s">
        <v>748</v>
      </c>
      <c r="F293" s="138" t="s">
        <v>749</v>
      </c>
      <c r="G293" s="139" t="s">
        <v>329</v>
      </c>
      <c r="H293" s="140">
        <v>546.79999999999995</v>
      </c>
      <c r="I293" s="141"/>
      <c r="J293" s="141">
        <f t="shared" si="80"/>
        <v>0</v>
      </c>
      <c r="K293" s="142"/>
      <c r="L293" s="25"/>
      <c r="M293" s="143" t="s">
        <v>1</v>
      </c>
      <c r="N293" s="144" t="s">
        <v>36</v>
      </c>
      <c r="O293" s="145">
        <v>0.64824000000000004</v>
      </c>
      <c r="P293" s="145">
        <f t="shared" si="81"/>
        <v>354.45763199999999</v>
      </c>
      <c r="Q293" s="145">
        <v>9.0000000000000006E-5</v>
      </c>
      <c r="R293" s="145">
        <f t="shared" si="82"/>
        <v>4.9211999999999999E-2</v>
      </c>
      <c r="S293" s="145">
        <v>0</v>
      </c>
      <c r="T293" s="146">
        <f t="shared" si="83"/>
        <v>0</v>
      </c>
      <c r="AR293" s="147" t="s">
        <v>242</v>
      </c>
      <c r="AT293" s="147" t="s">
        <v>180</v>
      </c>
      <c r="AU293" s="147" t="s">
        <v>83</v>
      </c>
      <c r="AY293" s="13" t="s">
        <v>178</v>
      </c>
      <c r="BE293" s="148">
        <f t="shared" si="84"/>
        <v>0</v>
      </c>
      <c r="BF293" s="148">
        <f t="shared" si="85"/>
        <v>0</v>
      </c>
      <c r="BG293" s="148">
        <f t="shared" si="86"/>
        <v>0</v>
      </c>
      <c r="BH293" s="148">
        <f t="shared" si="87"/>
        <v>0</v>
      </c>
      <c r="BI293" s="148">
        <f t="shared" si="88"/>
        <v>0</v>
      </c>
      <c r="BJ293" s="13" t="s">
        <v>83</v>
      </c>
      <c r="BK293" s="148">
        <f t="shared" si="89"/>
        <v>0</v>
      </c>
      <c r="BL293" s="13" t="s">
        <v>242</v>
      </c>
      <c r="BM293" s="147" t="s">
        <v>750</v>
      </c>
    </row>
    <row r="294" spans="2:65" s="1" customFormat="1" ht="24.2" customHeight="1">
      <c r="B294" s="135"/>
      <c r="C294" s="149" t="s">
        <v>751</v>
      </c>
      <c r="D294" s="149" t="s">
        <v>318</v>
      </c>
      <c r="E294" s="150" t="s">
        <v>752</v>
      </c>
      <c r="F294" s="151" t="s">
        <v>753</v>
      </c>
      <c r="G294" s="152" t="s">
        <v>329</v>
      </c>
      <c r="H294" s="153">
        <v>574.14</v>
      </c>
      <c r="I294" s="154"/>
      <c r="J294" s="154">
        <f t="shared" si="80"/>
        <v>0</v>
      </c>
      <c r="K294" s="155"/>
      <c r="L294" s="156"/>
      <c r="M294" s="157" t="s">
        <v>1</v>
      </c>
      <c r="N294" s="158" t="s">
        <v>36</v>
      </c>
      <c r="O294" s="145">
        <v>0</v>
      </c>
      <c r="P294" s="145">
        <f t="shared" si="81"/>
        <v>0</v>
      </c>
      <c r="Q294" s="145">
        <v>2.0000000000000001E-4</v>
      </c>
      <c r="R294" s="145">
        <f t="shared" si="82"/>
        <v>0.114828</v>
      </c>
      <c r="S294" s="145">
        <v>0</v>
      </c>
      <c r="T294" s="146">
        <f t="shared" si="83"/>
        <v>0</v>
      </c>
      <c r="AR294" s="147" t="s">
        <v>309</v>
      </c>
      <c r="AT294" s="147" t="s">
        <v>318</v>
      </c>
      <c r="AU294" s="147" t="s">
        <v>83</v>
      </c>
      <c r="AY294" s="13" t="s">
        <v>178</v>
      </c>
      <c r="BE294" s="148">
        <f t="shared" si="84"/>
        <v>0</v>
      </c>
      <c r="BF294" s="148">
        <f t="shared" si="85"/>
        <v>0</v>
      </c>
      <c r="BG294" s="148">
        <f t="shared" si="86"/>
        <v>0</v>
      </c>
      <c r="BH294" s="148">
        <f t="shared" si="87"/>
        <v>0</v>
      </c>
      <c r="BI294" s="148">
        <f t="shared" si="88"/>
        <v>0</v>
      </c>
      <c r="BJ294" s="13" t="s">
        <v>83</v>
      </c>
      <c r="BK294" s="148">
        <f t="shared" si="89"/>
        <v>0</v>
      </c>
      <c r="BL294" s="13" t="s">
        <v>242</v>
      </c>
      <c r="BM294" s="147" t="s">
        <v>754</v>
      </c>
    </row>
    <row r="295" spans="2:65" s="1" customFormat="1" ht="16.5" customHeight="1">
      <c r="B295" s="135"/>
      <c r="C295" s="149" t="s">
        <v>755</v>
      </c>
      <c r="D295" s="149" t="s">
        <v>318</v>
      </c>
      <c r="E295" s="150" t="s">
        <v>756</v>
      </c>
      <c r="F295" s="151" t="s">
        <v>757</v>
      </c>
      <c r="G295" s="152" t="s">
        <v>216</v>
      </c>
      <c r="H295" s="153">
        <v>401.58</v>
      </c>
      <c r="I295" s="154"/>
      <c r="J295" s="154">
        <f t="shared" si="80"/>
        <v>0</v>
      </c>
      <c r="K295" s="155"/>
      <c r="L295" s="156"/>
      <c r="M295" s="157" t="s">
        <v>1</v>
      </c>
      <c r="N295" s="158" t="s">
        <v>36</v>
      </c>
      <c r="O295" s="145">
        <v>0</v>
      </c>
      <c r="P295" s="145">
        <f t="shared" si="81"/>
        <v>0</v>
      </c>
      <c r="Q295" s="145">
        <v>1.7600000000000001E-2</v>
      </c>
      <c r="R295" s="145">
        <f t="shared" si="82"/>
        <v>7.0678080000000003</v>
      </c>
      <c r="S295" s="145">
        <v>0</v>
      </c>
      <c r="T295" s="146">
        <f t="shared" si="83"/>
        <v>0</v>
      </c>
      <c r="AR295" s="147" t="s">
        <v>309</v>
      </c>
      <c r="AT295" s="147" t="s">
        <v>318</v>
      </c>
      <c r="AU295" s="147" t="s">
        <v>83</v>
      </c>
      <c r="AY295" s="13" t="s">
        <v>178</v>
      </c>
      <c r="BE295" s="148">
        <f t="shared" si="84"/>
        <v>0</v>
      </c>
      <c r="BF295" s="148">
        <f t="shared" si="85"/>
        <v>0</v>
      </c>
      <c r="BG295" s="148">
        <f t="shared" si="86"/>
        <v>0</v>
      </c>
      <c r="BH295" s="148">
        <f t="shared" si="87"/>
        <v>0</v>
      </c>
      <c r="BI295" s="148">
        <f t="shared" si="88"/>
        <v>0</v>
      </c>
      <c r="BJ295" s="13" t="s">
        <v>83</v>
      </c>
      <c r="BK295" s="148">
        <f t="shared" si="89"/>
        <v>0</v>
      </c>
      <c r="BL295" s="13" t="s">
        <v>242</v>
      </c>
      <c r="BM295" s="147" t="s">
        <v>758</v>
      </c>
    </row>
    <row r="296" spans="2:65" s="1" customFormat="1" ht="24.2" customHeight="1">
      <c r="B296" s="135"/>
      <c r="C296" s="136" t="s">
        <v>759</v>
      </c>
      <c r="D296" s="136" t="s">
        <v>180</v>
      </c>
      <c r="E296" s="137" t="s">
        <v>760</v>
      </c>
      <c r="F296" s="138" t="s">
        <v>761</v>
      </c>
      <c r="G296" s="139" t="s">
        <v>329</v>
      </c>
      <c r="H296" s="140">
        <v>49.08</v>
      </c>
      <c r="I296" s="141"/>
      <c r="J296" s="141">
        <f t="shared" si="80"/>
        <v>0</v>
      </c>
      <c r="K296" s="142"/>
      <c r="L296" s="25"/>
      <c r="M296" s="143" t="s">
        <v>1</v>
      </c>
      <c r="N296" s="144" t="s">
        <v>36</v>
      </c>
      <c r="O296" s="145">
        <v>0.65042999999999995</v>
      </c>
      <c r="P296" s="145">
        <f t="shared" si="81"/>
        <v>31.923104399999996</v>
      </c>
      <c r="Q296" s="145">
        <v>9.0000000000000006E-5</v>
      </c>
      <c r="R296" s="145">
        <f t="shared" si="82"/>
        <v>4.4172000000000005E-3</v>
      </c>
      <c r="S296" s="145">
        <v>0</v>
      </c>
      <c r="T296" s="146">
        <f t="shared" si="83"/>
        <v>0</v>
      </c>
      <c r="AR296" s="147" t="s">
        <v>242</v>
      </c>
      <c r="AT296" s="147" t="s">
        <v>180</v>
      </c>
      <c r="AU296" s="147" t="s">
        <v>83</v>
      </c>
      <c r="AY296" s="13" t="s">
        <v>178</v>
      </c>
      <c r="BE296" s="148">
        <f t="shared" si="84"/>
        <v>0</v>
      </c>
      <c r="BF296" s="148">
        <f t="shared" si="85"/>
        <v>0</v>
      </c>
      <c r="BG296" s="148">
        <f t="shared" si="86"/>
        <v>0</v>
      </c>
      <c r="BH296" s="148">
        <f t="shared" si="87"/>
        <v>0</v>
      </c>
      <c r="BI296" s="148">
        <f t="shared" si="88"/>
        <v>0</v>
      </c>
      <c r="BJ296" s="13" t="s">
        <v>83</v>
      </c>
      <c r="BK296" s="148">
        <f t="shared" si="89"/>
        <v>0</v>
      </c>
      <c r="BL296" s="13" t="s">
        <v>242</v>
      </c>
      <c r="BM296" s="147" t="s">
        <v>762</v>
      </c>
    </row>
    <row r="297" spans="2:65" s="1" customFormat="1" ht="24.2" customHeight="1">
      <c r="B297" s="135"/>
      <c r="C297" s="149" t="s">
        <v>763</v>
      </c>
      <c r="D297" s="149" t="s">
        <v>318</v>
      </c>
      <c r="E297" s="150" t="s">
        <v>752</v>
      </c>
      <c r="F297" s="151" t="s">
        <v>753</v>
      </c>
      <c r="G297" s="152" t="s">
        <v>329</v>
      </c>
      <c r="H297" s="153">
        <v>51.533999999999999</v>
      </c>
      <c r="I297" s="154"/>
      <c r="J297" s="154">
        <f t="shared" si="80"/>
        <v>0</v>
      </c>
      <c r="K297" s="155"/>
      <c r="L297" s="156"/>
      <c r="M297" s="157" t="s">
        <v>1</v>
      </c>
      <c r="N297" s="158" t="s">
        <v>36</v>
      </c>
      <c r="O297" s="145">
        <v>0</v>
      </c>
      <c r="P297" s="145">
        <f t="shared" si="81"/>
        <v>0</v>
      </c>
      <c r="Q297" s="145">
        <v>2.0000000000000001E-4</v>
      </c>
      <c r="R297" s="145">
        <f t="shared" si="82"/>
        <v>1.03068E-2</v>
      </c>
      <c r="S297" s="145">
        <v>0</v>
      </c>
      <c r="T297" s="146">
        <f t="shared" si="83"/>
        <v>0</v>
      </c>
      <c r="AR297" s="147" t="s">
        <v>309</v>
      </c>
      <c r="AT297" s="147" t="s">
        <v>318</v>
      </c>
      <c r="AU297" s="147" t="s">
        <v>83</v>
      </c>
      <c r="AY297" s="13" t="s">
        <v>178</v>
      </c>
      <c r="BE297" s="148">
        <f t="shared" si="84"/>
        <v>0</v>
      </c>
      <c r="BF297" s="148">
        <f t="shared" si="85"/>
        <v>0</v>
      </c>
      <c r="BG297" s="148">
        <f t="shared" si="86"/>
        <v>0</v>
      </c>
      <c r="BH297" s="148">
        <f t="shared" si="87"/>
        <v>0</v>
      </c>
      <c r="BI297" s="148">
        <f t="shared" si="88"/>
        <v>0</v>
      </c>
      <c r="BJ297" s="13" t="s">
        <v>83</v>
      </c>
      <c r="BK297" s="148">
        <f t="shared" si="89"/>
        <v>0</v>
      </c>
      <c r="BL297" s="13" t="s">
        <v>242</v>
      </c>
      <c r="BM297" s="147" t="s">
        <v>764</v>
      </c>
    </row>
    <row r="298" spans="2:65" s="1" customFormat="1" ht="16.5" customHeight="1">
      <c r="B298" s="135"/>
      <c r="C298" s="149" t="s">
        <v>765</v>
      </c>
      <c r="D298" s="149" t="s">
        <v>318</v>
      </c>
      <c r="E298" s="150" t="s">
        <v>766</v>
      </c>
      <c r="F298" s="151" t="s">
        <v>767</v>
      </c>
      <c r="G298" s="152" t="s">
        <v>216</v>
      </c>
      <c r="H298" s="153">
        <v>36.51</v>
      </c>
      <c r="I298" s="154"/>
      <c r="J298" s="154">
        <f t="shared" si="80"/>
        <v>0</v>
      </c>
      <c r="K298" s="155"/>
      <c r="L298" s="156"/>
      <c r="M298" s="157" t="s">
        <v>1</v>
      </c>
      <c r="N298" s="158" t="s">
        <v>36</v>
      </c>
      <c r="O298" s="145">
        <v>0</v>
      </c>
      <c r="P298" s="145">
        <f t="shared" si="81"/>
        <v>0</v>
      </c>
      <c r="Q298" s="145">
        <v>3.0300000000000001E-2</v>
      </c>
      <c r="R298" s="145">
        <f t="shared" si="82"/>
        <v>1.1062529999999999</v>
      </c>
      <c r="S298" s="145">
        <v>0</v>
      </c>
      <c r="T298" s="146">
        <f t="shared" si="83"/>
        <v>0</v>
      </c>
      <c r="AR298" s="147" t="s">
        <v>309</v>
      </c>
      <c r="AT298" s="147" t="s">
        <v>318</v>
      </c>
      <c r="AU298" s="147" t="s">
        <v>83</v>
      </c>
      <c r="AY298" s="13" t="s">
        <v>178</v>
      </c>
      <c r="BE298" s="148">
        <f t="shared" si="84"/>
        <v>0</v>
      </c>
      <c r="BF298" s="148">
        <f t="shared" si="85"/>
        <v>0</v>
      </c>
      <c r="BG298" s="148">
        <f t="shared" si="86"/>
        <v>0</v>
      </c>
      <c r="BH298" s="148">
        <f t="shared" si="87"/>
        <v>0</v>
      </c>
      <c r="BI298" s="148">
        <f t="shared" si="88"/>
        <v>0</v>
      </c>
      <c r="BJ298" s="13" t="s">
        <v>83</v>
      </c>
      <c r="BK298" s="148">
        <f t="shared" si="89"/>
        <v>0</v>
      </c>
      <c r="BL298" s="13" t="s">
        <v>242</v>
      </c>
      <c r="BM298" s="147" t="s">
        <v>768</v>
      </c>
    </row>
    <row r="299" spans="2:65" s="1" customFormat="1" ht="44.25" customHeight="1">
      <c r="B299" s="135"/>
      <c r="C299" s="149" t="s">
        <v>769</v>
      </c>
      <c r="D299" s="149" t="s">
        <v>318</v>
      </c>
      <c r="E299" s="150" t="s">
        <v>770</v>
      </c>
      <c r="F299" s="151" t="s">
        <v>771</v>
      </c>
      <c r="G299" s="152" t="s">
        <v>290</v>
      </c>
      <c r="H299" s="153">
        <v>1</v>
      </c>
      <c r="I299" s="154"/>
      <c r="J299" s="154">
        <f t="shared" si="80"/>
        <v>0</v>
      </c>
      <c r="K299" s="155"/>
      <c r="L299" s="156"/>
      <c r="M299" s="157" t="s">
        <v>1</v>
      </c>
      <c r="N299" s="158" t="s">
        <v>36</v>
      </c>
      <c r="O299" s="145">
        <v>0</v>
      </c>
      <c r="P299" s="145">
        <f t="shared" si="81"/>
        <v>0</v>
      </c>
      <c r="Q299" s="145">
        <v>3.0300000000000001E-2</v>
      </c>
      <c r="R299" s="145">
        <f t="shared" si="82"/>
        <v>3.0300000000000001E-2</v>
      </c>
      <c r="S299" s="145">
        <v>0</v>
      </c>
      <c r="T299" s="146">
        <f t="shared" si="83"/>
        <v>0</v>
      </c>
      <c r="AR299" s="147" t="s">
        <v>309</v>
      </c>
      <c r="AT299" s="147" t="s">
        <v>318</v>
      </c>
      <c r="AU299" s="147" t="s">
        <v>83</v>
      </c>
      <c r="AY299" s="13" t="s">
        <v>178</v>
      </c>
      <c r="BE299" s="148">
        <f t="shared" si="84"/>
        <v>0</v>
      </c>
      <c r="BF299" s="148">
        <f t="shared" si="85"/>
        <v>0</v>
      </c>
      <c r="BG299" s="148">
        <f t="shared" si="86"/>
        <v>0</v>
      </c>
      <c r="BH299" s="148">
        <f t="shared" si="87"/>
        <v>0</v>
      </c>
      <c r="BI299" s="148">
        <f t="shared" si="88"/>
        <v>0</v>
      </c>
      <c r="BJ299" s="13" t="s">
        <v>83</v>
      </c>
      <c r="BK299" s="148">
        <f t="shared" si="89"/>
        <v>0</v>
      </c>
      <c r="BL299" s="13" t="s">
        <v>242</v>
      </c>
      <c r="BM299" s="147" t="s">
        <v>772</v>
      </c>
    </row>
    <row r="300" spans="2:65" s="1" customFormat="1" ht="44.25" customHeight="1">
      <c r="B300" s="135"/>
      <c r="C300" s="149" t="s">
        <v>773</v>
      </c>
      <c r="D300" s="149" t="s">
        <v>318</v>
      </c>
      <c r="E300" s="150" t="s">
        <v>774</v>
      </c>
      <c r="F300" s="151" t="s">
        <v>775</v>
      </c>
      <c r="G300" s="152" t="s">
        <v>290</v>
      </c>
      <c r="H300" s="153">
        <v>3</v>
      </c>
      <c r="I300" s="154"/>
      <c r="J300" s="154">
        <f t="shared" si="80"/>
        <v>0</v>
      </c>
      <c r="K300" s="155"/>
      <c r="L300" s="156"/>
      <c r="M300" s="157" t="s">
        <v>1</v>
      </c>
      <c r="N300" s="158" t="s">
        <v>36</v>
      </c>
      <c r="O300" s="145">
        <v>0</v>
      </c>
      <c r="P300" s="145">
        <f t="shared" si="81"/>
        <v>0</v>
      </c>
      <c r="Q300" s="145">
        <v>3.0300000000000001E-2</v>
      </c>
      <c r="R300" s="145">
        <f t="shared" si="82"/>
        <v>9.0900000000000009E-2</v>
      </c>
      <c r="S300" s="145">
        <v>0</v>
      </c>
      <c r="T300" s="146">
        <f t="shared" si="83"/>
        <v>0</v>
      </c>
      <c r="AR300" s="147" t="s">
        <v>309</v>
      </c>
      <c r="AT300" s="147" t="s">
        <v>318</v>
      </c>
      <c r="AU300" s="147" t="s">
        <v>83</v>
      </c>
      <c r="AY300" s="13" t="s">
        <v>178</v>
      </c>
      <c r="BE300" s="148">
        <f t="shared" si="84"/>
        <v>0</v>
      </c>
      <c r="BF300" s="148">
        <f t="shared" si="85"/>
        <v>0</v>
      </c>
      <c r="BG300" s="148">
        <f t="shared" si="86"/>
        <v>0</v>
      </c>
      <c r="BH300" s="148">
        <f t="shared" si="87"/>
        <v>0</v>
      </c>
      <c r="BI300" s="148">
        <f t="shared" si="88"/>
        <v>0</v>
      </c>
      <c r="BJ300" s="13" t="s">
        <v>83</v>
      </c>
      <c r="BK300" s="148">
        <f t="shared" si="89"/>
        <v>0</v>
      </c>
      <c r="BL300" s="13" t="s">
        <v>242</v>
      </c>
      <c r="BM300" s="147" t="s">
        <v>776</v>
      </c>
    </row>
    <row r="301" spans="2:65" s="1" customFormat="1" ht="44.25" customHeight="1">
      <c r="B301" s="135"/>
      <c r="C301" s="149" t="s">
        <v>777</v>
      </c>
      <c r="D301" s="149" t="s">
        <v>318</v>
      </c>
      <c r="E301" s="150" t="s">
        <v>778</v>
      </c>
      <c r="F301" s="151" t="s">
        <v>779</v>
      </c>
      <c r="G301" s="152" t="s">
        <v>290</v>
      </c>
      <c r="H301" s="153">
        <v>3</v>
      </c>
      <c r="I301" s="154"/>
      <c r="J301" s="154">
        <f t="shared" si="80"/>
        <v>0</v>
      </c>
      <c r="K301" s="155"/>
      <c r="L301" s="156"/>
      <c r="M301" s="157" t="s">
        <v>1</v>
      </c>
      <c r="N301" s="158" t="s">
        <v>36</v>
      </c>
      <c r="O301" s="145">
        <v>0</v>
      </c>
      <c r="P301" s="145">
        <f t="shared" si="81"/>
        <v>0</v>
      </c>
      <c r="Q301" s="145">
        <v>3.0300000000000001E-2</v>
      </c>
      <c r="R301" s="145">
        <f t="shared" si="82"/>
        <v>9.0900000000000009E-2</v>
      </c>
      <c r="S301" s="145">
        <v>0</v>
      </c>
      <c r="T301" s="146">
        <f t="shared" si="83"/>
        <v>0</v>
      </c>
      <c r="AR301" s="147" t="s">
        <v>309</v>
      </c>
      <c r="AT301" s="147" t="s">
        <v>318</v>
      </c>
      <c r="AU301" s="147" t="s">
        <v>83</v>
      </c>
      <c r="AY301" s="13" t="s">
        <v>178</v>
      </c>
      <c r="BE301" s="148">
        <f t="shared" si="84"/>
        <v>0</v>
      </c>
      <c r="BF301" s="148">
        <f t="shared" si="85"/>
        <v>0</v>
      </c>
      <c r="BG301" s="148">
        <f t="shared" si="86"/>
        <v>0</v>
      </c>
      <c r="BH301" s="148">
        <f t="shared" si="87"/>
        <v>0</v>
      </c>
      <c r="BI301" s="148">
        <f t="shared" si="88"/>
        <v>0</v>
      </c>
      <c r="BJ301" s="13" t="s">
        <v>83</v>
      </c>
      <c r="BK301" s="148">
        <f t="shared" si="89"/>
        <v>0</v>
      </c>
      <c r="BL301" s="13" t="s">
        <v>242</v>
      </c>
      <c r="BM301" s="147" t="s">
        <v>780</v>
      </c>
    </row>
    <row r="302" spans="2:65" s="1" customFormat="1" ht="16.5" customHeight="1">
      <c r="B302" s="135"/>
      <c r="C302" s="149" t="s">
        <v>781</v>
      </c>
      <c r="D302" s="149" t="s">
        <v>318</v>
      </c>
      <c r="E302" s="150" t="s">
        <v>782</v>
      </c>
      <c r="F302" s="151" t="s">
        <v>783</v>
      </c>
      <c r="G302" s="152" t="s">
        <v>290</v>
      </c>
      <c r="H302" s="153">
        <v>1</v>
      </c>
      <c r="I302" s="154"/>
      <c r="J302" s="154">
        <f t="shared" si="80"/>
        <v>0</v>
      </c>
      <c r="K302" s="155"/>
      <c r="L302" s="156"/>
      <c r="M302" s="157" t="s">
        <v>1</v>
      </c>
      <c r="N302" s="158" t="s">
        <v>36</v>
      </c>
      <c r="O302" s="145">
        <v>0</v>
      </c>
      <c r="P302" s="145">
        <f t="shared" si="81"/>
        <v>0</v>
      </c>
      <c r="Q302" s="145">
        <v>3.0300000000000001E-2</v>
      </c>
      <c r="R302" s="145">
        <f t="shared" si="82"/>
        <v>3.0300000000000001E-2</v>
      </c>
      <c r="S302" s="145">
        <v>0</v>
      </c>
      <c r="T302" s="146">
        <f t="shared" si="83"/>
        <v>0</v>
      </c>
      <c r="AR302" s="147" t="s">
        <v>309</v>
      </c>
      <c r="AT302" s="147" t="s">
        <v>318</v>
      </c>
      <c r="AU302" s="147" t="s">
        <v>83</v>
      </c>
      <c r="AY302" s="13" t="s">
        <v>178</v>
      </c>
      <c r="BE302" s="148">
        <f t="shared" si="84"/>
        <v>0</v>
      </c>
      <c r="BF302" s="148">
        <f t="shared" si="85"/>
        <v>0</v>
      </c>
      <c r="BG302" s="148">
        <f t="shared" si="86"/>
        <v>0</v>
      </c>
      <c r="BH302" s="148">
        <f t="shared" si="87"/>
        <v>0</v>
      </c>
      <c r="BI302" s="148">
        <f t="shared" si="88"/>
        <v>0</v>
      </c>
      <c r="BJ302" s="13" t="s">
        <v>83</v>
      </c>
      <c r="BK302" s="148">
        <f t="shared" si="89"/>
        <v>0</v>
      </c>
      <c r="BL302" s="13" t="s">
        <v>242</v>
      </c>
      <c r="BM302" s="147" t="s">
        <v>784</v>
      </c>
    </row>
    <row r="303" spans="2:65" s="1" customFormat="1" ht="37.9" customHeight="1">
      <c r="B303" s="135"/>
      <c r="C303" s="149" t="s">
        <v>785</v>
      </c>
      <c r="D303" s="149" t="s">
        <v>318</v>
      </c>
      <c r="E303" s="150" t="s">
        <v>786</v>
      </c>
      <c r="F303" s="151" t="s">
        <v>787</v>
      </c>
      <c r="G303" s="152" t="s">
        <v>290</v>
      </c>
      <c r="H303" s="153">
        <v>1</v>
      </c>
      <c r="I303" s="154"/>
      <c r="J303" s="154">
        <f t="shared" si="80"/>
        <v>0</v>
      </c>
      <c r="K303" s="155"/>
      <c r="L303" s="156"/>
      <c r="M303" s="157" t="s">
        <v>1</v>
      </c>
      <c r="N303" s="158" t="s">
        <v>36</v>
      </c>
      <c r="O303" s="145">
        <v>0</v>
      </c>
      <c r="P303" s="145">
        <f t="shared" si="81"/>
        <v>0</v>
      </c>
      <c r="Q303" s="145">
        <v>3.0300000000000001E-2</v>
      </c>
      <c r="R303" s="145">
        <f t="shared" si="82"/>
        <v>3.0300000000000001E-2</v>
      </c>
      <c r="S303" s="145">
        <v>0</v>
      </c>
      <c r="T303" s="146">
        <f t="shared" si="83"/>
        <v>0</v>
      </c>
      <c r="AR303" s="147" t="s">
        <v>309</v>
      </c>
      <c r="AT303" s="147" t="s">
        <v>318</v>
      </c>
      <c r="AU303" s="147" t="s">
        <v>83</v>
      </c>
      <c r="AY303" s="13" t="s">
        <v>178</v>
      </c>
      <c r="BE303" s="148">
        <f t="shared" si="84"/>
        <v>0</v>
      </c>
      <c r="BF303" s="148">
        <f t="shared" si="85"/>
        <v>0</v>
      </c>
      <c r="BG303" s="148">
        <f t="shared" si="86"/>
        <v>0</v>
      </c>
      <c r="BH303" s="148">
        <f t="shared" si="87"/>
        <v>0</v>
      </c>
      <c r="BI303" s="148">
        <f t="shared" si="88"/>
        <v>0</v>
      </c>
      <c r="BJ303" s="13" t="s">
        <v>83</v>
      </c>
      <c r="BK303" s="148">
        <f t="shared" si="89"/>
        <v>0</v>
      </c>
      <c r="BL303" s="13" t="s">
        <v>242</v>
      </c>
      <c r="BM303" s="147" t="s">
        <v>788</v>
      </c>
    </row>
    <row r="304" spans="2:65" s="1" customFormat="1" ht="37.9" customHeight="1">
      <c r="B304" s="135"/>
      <c r="C304" s="149" t="s">
        <v>789</v>
      </c>
      <c r="D304" s="149" t="s">
        <v>318</v>
      </c>
      <c r="E304" s="150" t="s">
        <v>790</v>
      </c>
      <c r="F304" s="151" t="s">
        <v>791</v>
      </c>
      <c r="G304" s="152" t="s">
        <v>290</v>
      </c>
      <c r="H304" s="153">
        <v>1</v>
      </c>
      <c r="I304" s="154"/>
      <c r="J304" s="154">
        <f t="shared" si="80"/>
        <v>0</v>
      </c>
      <c r="K304" s="155"/>
      <c r="L304" s="156"/>
      <c r="M304" s="157" t="s">
        <v>1</v>
      </c>
      <c r="N304" s="158" t="s">
        <v>36</v>
      </c>
      <c r="O304" s="145">
        <v>0</v>
      </c>
      <c r="P304" s="145">
        <f t="shared" si="81"/>
        <v>0</v>
      </c>
      <c r="Q304" s="145">
        <v>3.0300000000000001E-2</v>
      </c>
      <c r="R304" s="145">
        <f t="shared" si="82"/>
        <v>3.0300000000000001E-2</v>
      </c>
      <c r="S304" s="145">
        <v>0</v>
      </c>
      <c r="T304" s="146">
        <f t="shared" si="83"/>
        <v>0</v>
      </c>
      <c r="AR304" s="147" t="s">
        <v>309</v>
      </c>
      <c r="AT304" s="147" t="s">
        <v>318</v>
      </c>
      <c r="AU304" s="147" t="s">
        <v>83</v>
      </c>
      <c r="AY304" s="13" t="s">
        <v>178</v>
      </c>
      <c r="BE304" s="148">
        <f t="shared" si="84"/>
        <v>0</v>
      </c>
      <c r="BF304" s="148">
        <f t="shared" si="85"/>
        <v>0</v>
      </c>
      <c r="BG304" s="148">
        <f t="shared" si="86"/>
        <v>0</v>
      </c>
      <c r="BH304" s="148">
        <f t="shared" si="87"/>
        <v>0</v>
      </c>
      <c r="BI304" s="148">
        <f t="shared" si="88"/>
        <v>0</v>
      </c>
      <c r="BJ304" s="13" t="s">
        <v>83</v>
      </c>
      <c r="BK304" s="148">
        <f t="shared" si="89"/>
        <v>0</v>
      </c>
      <c r="BL304" s="13" t="s">
        <v>242</v>
      </c>
      <c r="BM304" s="147" t="s">
        <v>792</v>
      </c>
    </row>
    <row r="305" spans="2:65" s="1" customFormat="1" ht="44.25" customHeight="1">
      <c r="B305" s="135"/>
      <c r="C305" s="149" t="s">
        <v>793</v>
      </c>
      <c r="D305" s="149" t="s">
        <v>318</v>
      </c>
      <c r="E305" s="150" t="s">
        <v>794</v>
      </c>
      <c r="F305" s="151" t="s">
        <v>795</v>
      </c>
      <c r="G305" s="152" t="s">
        <v>290</v>
      </c>
      <c r="H305" s="153">
        <v>1</v>
      </c>
      <c r="I305" s="154"/>
      <c r="J305" s="154">
        <f t="shared" si="80"/>
        <v>0</v>
      </c>
      <c r="K305" s="155"/>
      <c r="L305" s="156"/>
      <c r="M305" s="157" t="s">
        <v>1</v>
      </c>
      <c r="N305" s="158" t="s">
        <v>36</v>
      </c>
      <c r="O305" s="145">
        <v>0</v>
      </c>
      <c r="P305" s="145">
        <f t="shared" si="81"/>
        <v>0</v>
      </c>
      <c r="Q305" s="145">
        <v>3.0300000000000001E-2</v>
      </c>
      <c r="R305" s="145">
        <f t="shared" si="82"/>
        <v>3.0300000000000001E-2</v>
      </c>
      <c r="S305" s="145">
        <v>0</v>
      </c>
      <c r="T305" s="146">
        <f t="shared" si="83"/>
        <v>0</v>
      </c>
      <c r="AR305" s="147" t="s">
        <v>309</v>
      </c>
      <c r="AT305" s="147" t="s">
        <v>318</v>
      </c>
      <c r="AU305" s="147" t="s">
        <v>83</v>
      </c>
      <c r="AY305" s="13" t="s">
        <v>178</v>
      </c>
      <c r="BE305" s="148">
        <f t="shared" si="84"/>
        <v>0</v>
      </c>
      <c r="BF305" s="148">
        <f t="shared" si="85"/>
        <v>0</v>
      </c>
      <c r="BG305" s="148">
        <f t="shared" si="86"/>
        <v>0</v>
      </c>
      <c r="BH305" s="148">
        <f t="shared" si="87"/>
        <v>0</v>
      </c>
      <c r="BI305" s="148">
        <f t="shared" si="88"/>
        <v>0</v>
      </c>
      <c r="BJ305" s="13" t="s">
        <v>83</v>
      </c>
      <c r="BK305" s="148">
        <f t="shared" si="89"/>
        <v>0</v>
      </c>
      <c r="BL305" s="13" t="s">
        <v>242</v>
      </c>
      <c r="BM305" s="147" t="s">
        <v>796</v>
      </c>
    </row>
    <row r="306" spans="2:65" s="1" customFormat="1" ht="44.25" customHeight="1">
      <c r="B306" s="135"/>
      <c r="C306" s="149" t="s">
        <v>797</v>
      </c>
      <c r="D306" s="149" t="s">
        <v>318</v>
      </c>
      <c r="E306" s="150" t="s">
        <v>798</v>
      </c>
      <c r="F306" s="151" t="s">
        <v>799</v>
      </c>
      <c r="G306" s="152" t="s">
        <v>290</v>
      </c>
      <c r="H306" s="153">
        <v>1</v>
      </c>
      <c r="I306" s="154"/>
      <c r="J306" s="154">
        <f t="shared" si="80"/>
        <v>0</v>
      </c>
      <c r="K306" s="155"/>
      <c r="L306" s="156"/>
      <c r="M306" s="157" t="s">
        <v>1</v>
      </c>
      <c r="N306" s="158" t="s">
        <v>36</v>
      </c>
      <c r="O306" s="145">
        <v>0</v>
      </c>
      <c r="P306" s="145">
        <f t="shared" si="81"/>
        <v>0</v>
      </c>
      <c r="Q306" s="145">
        <v>3.0300000000000001E-2</v>
      </c>
      <c r="R306" s="145">
        <f t="shared" si="82"/>
        <v>3.0300000000000001E-2</v>
      </c>
      <c r="S306" s="145">
        <v>0</v>
      </c>
      <c r="T306" s="146">
        <f t="shared" si="83"/>
        <v>0</v>
      </c>
      <c r="AR306" s="147" t="s">
        <v>309</v>
      </c>
      <c r="AT306" s="147" t="s">
        <v>318</v>
      </c>
      <c r="AU306" s="147" t="s">
        <v>83</v>
      </c>
      <c r="AY306" s="13" t="s">
        <v>178</v>
      </c>
      <c r="BE306" s="148">
        <f t="shared" si="84"/>
        <v>0</v>
      </c>
      <c r="BF306" s="148">
        <f t="shared" si="85"/>
        <v>0</v>
      </c>
      <c r="BG306" s="148">
        <f t="shared" si="86"/>
        <v>0</v>
      </c>
      <c r="BH306" s="148">
        <f t="shared" si="87"/>
        <v>0</v>
      </c>
      <c r="BI306" s="148">
        <f t="shared" si="88"/>
        <v>0</v>
      </c>
      <c r="BJ306" s="13" t="s">
        <v>83</v>
      </c>
      <c r="BK306" s="148">
        <f t="shared" si="89"/>
        <v>0</v>
      </c>
      <c r="BL306" s="13" t="s">
        <v>242</v>
      </c>
      <c r="BM306" s="147" t="s">
        <v>800</v>
      </c>
    </row>
    <row r="307" spans="2:65" s="1" customFormat="1" ht="44.25" customHeight="1">
      <c r="B307" s="135"/>
      <c r="C307" s="149" t="s">
        <v>801</v>
      </c>
      <c r="D307" s="149" t="s">
        <v>318</v>
      </c>
      <c r="E307" s="150" t="s">
        <v>802</v>
      </c>
      <c r="F307" s="151" t="s">
        <v>803</v>
      </c>
      <c r="G307" s="152" t="s">
        <v>290</v>
      </c>
      <c r="H307" s="153">
        <v>3</v>
      </c>
      <c r="I307" s="154"/>
      <c r="J307" s="154">
        <f t="shared" si="80"/>
        <v>0</v>
      </c>
      <c r="K307" s="155"/>
      <c r="L307" s="156"/>
      <c r="M307" s="157" t="s">
        <v>1</v>
      </c>
      <c r="N307" s="158" t="s">
        <v>36</v>
      </c>
      <c r="O307" s="145">
        <v>0</v>
      </c>
      <c r="P307" s="145">
        <f t="shared" si="81"/>
        <v>0</v>
      </c>
      <c r="Q307" s="145">
        <v>3.0300000000000001E-2</v>
      </c>
      <c r="R307" s="145">
        <f t="shared" si="82"/>
        <v>9.0900000000000009E-2</v>
      </c>
      <c r="S307" s="145">
        <v>0</v>
      </c>
      <c r="T307" s="146">
        <f t="shared" si="83"/>
        <v>0</v>
      </c>
      <c r="AR307" s="147" t="s">
        <v>309</v>
      </c>
      <c r="AT307" s="147" t="s">
        <v>318</v>
      </c>
      <c r="AU307" s="147" t="s">
        <v>83</v>
      </c>
      <c r="AY307" s="13" t="s">
        <v>178</v>
      </c>
      <c r="BE307" s="148">
        <f t="shared" si="84"/>
        <v>0</v>
      </c>
      <c r="BF307" s="148">
        <f t="shared" si="85"/>
        <v>0</v>
      </c>
      <c r="BG307" s="148">
        <f t="shared" si="86"/>
        <v>0</v>
      </c>
      <c r="BH307" s="148">
        <f t="shared" si="87"/>
        <v>0</v>
      </c>
      <c r="BI307" s="148">
        <f t="shared" si="88"/>
        <v>0</v>
      </c>
      <c r="BJ307" s="13" t="s">
        <v>83</v>
      </c>
      <c r="BK307" s="148">
        <f t="shared" si="89"/>
        <v>0</v>
      </c>
      <c r="BL307" s="13" t="s">
        <v>242</v>
      </c>
      <c r="BM307" s="147" t="s">
        <v>804</v>
      </c>
    </row>
    <row r="308" spans="2:65" s="1" customFormat="1" ht="16.5" customHeight="1">
      <c r="B308" s="135"/>
      <c r="C308" s="149" t="s">
        <v>805</v>
      </c>
      <c r="D308" s="149" t="s">
        <v>318</v>
      </c>
      <c r="E308" s="150" t="s">
        <v>806</v>
      </c>
      <c r="F308" s="151" t="s">
        <v>807</v>
      </c>
      <c r="G308" s="152" t="s">
        <v>290</v>
      </c>
      <c r="H308" s="153">
        <v>1</v>
      </c>
      <c r="I308" s="154"/>
      <c r="J308" s="154">
        <f t="shared" si="80"/>
        <v>0</v>
      </c>
      <c r="K308" s="155"/>
      <c r="L308" s="156"/>
      <c r="M308" s="157" t="s">
        <v>1</v>
      </c>
      <c r="N308" s="158" t="s">
        <v>36</v>
      </c>
      <c r="O308" s="145">
        <v>0</v>
      </c>
      <c r="P308" s="145">
        <f t="shared" si="81"/>
        <v>0</v>
      </c>
      <c r="Q308" s="145">
        <v>3.0300000000000001E-2</v>
      </c>
      <c r="R308" s="145">
        <f t="shared" si="82"/>
        <v>3.0300000000000001E-2</v>
      </c>
      <c r="S308" s="145">
        <v>0</v>
      </c>
      <c r="T308" s="146">
        <f t="shared" si="83"/>
        <v>0</v>
      </c>
      <c r="AR308" s="147" t="s">
        <v>309</v>
      </c>
      <c r="AT308" s="147" t="s">
        <v>318</v>
      </c>
      <c r="AU308" s="147" t="s">
        <v>83</v>
      </c>
      <c r="AY308" s="13" t="s">
        <v>178</v>
      </c>
      <c r="BE308" s="148">
        <f t="shared" si="84"/>
        <v>0</v>
      </c>
      <c r="BF308" s="148">
        <f t="shared" si="85"/>
        <v>0</v>
      </c>
      <c r="BG308" s="148">
        <f t="shared" si="86"/>
        <v>0</v>
      </c>
      <c r="BH308" s="148">
        <f t="shared" si="87"/>
        <v>0</v>
      </c>
      <c r="BI308" s="148">
        <f t="shared" si="88"/>
        <v>0</v>
      </c>
      <c r="BJ308" s="13" t="s">
        <v>83</v>
      </c>
      <c r="BK308" s="148">
        <f t="shared" si="89"/>
        <v>0</v>
      </c>
      <c r="BL308" s="13" t="s">
        <v>242</v>
      </c>
      <c r="BM308" s="147" t="s">
        <v>808</v>
      </c>
    </row>
    <row r="309" spans="2:65" s="1" customFormat="1" ht="33" customHeight="1">
      <c r="B309" s="135"/>
      <c r="C309" s="149" t="s">
        <v>809</v>
      </c>
      <c r="D309" s="149" t="s">
        <v>318</v>
      </c>
      <c r="E309" s="150" t="s">
        <v>810</v>
      </c>
      <c r="F309" s="151" t="s">
        <v>811</v>
      </c>
      <c r="G309" s="152" t="s">
        <v>290</v>
      </c>
      <c r="H309" s="153">
        <v>9</v>
      </c>
      <c r="I309" s="154"/>
      <c r="J309" s="154">
        <f t="shared" si="80"/>
        <v>0</v>
      </c>
      <c r="K309" s="155"/>
      <c r="L309" s="156"/>
      <c r="M309" s="157" t="s">
        <v>1</v>
      </c>
      <c r="N309" s="158" t="s">
        <v>36</v>
      </c>
      <c r="O309" s="145">
        <v>0</v>
      </c>
      <c r="P309" s="145">
        <f t="shared" si="81"/>
        <v>0</v>
      </c>
      <c r="Q309" s="145">
        <v>3.0300000000000001E-2</v>
      </c>
      <c r="R309" s="145">
        <f t="shared" si="82"/>
        <v>0.2727</v>
      </c>
      <c r="S309" s="145">
        <v>0</v>
      </c>
      <c r="T309" s="146">
        <f t="shared" si="83"/>
        <v>0</v>
      </c>
      <c r="AR309" s="147" t="s">
        <v>309</v>
      </c>
      <c r="AT309" s="147" t="s">
        <v>318</v>
      </c>
      <c r="AU309" s="147" t="s">
        <v>83</v>
      </c>
      <c r="AY309" s="13" t="s">
        <v>178</v>
      </c>
      <c r="BE309" s="148">
        <f t="shared" si="84"/>
        <v>0</v>
      </c>
      <c r="BF309" s="148">
        <f t="shared" si="85"/>
        <v>0</v>
      </c>
      <c r="BG309" s="148">
        <f t="shared" si="86"/>
        <v>0</v>
      </c>
      <c r="BH309" s="148">
        <f t="shared" si="87"/>
        <v>0</v>
      </c>
      <c r="BI309" s="148">
        <f t="shared" si="88"/>
        <v>0</v>
      </c>
      <c r="BJ309" s="13" t="s">
        <v>83</v>
      </c>
      <c r="BK309" s="148">
        <f t="shared" si="89"/>
        <v>0</v>
      </c>
      <c r="BL309" s="13" t="s">
        <v>242</v>
      </c>
      <c r="BM309" s="147" t="s">
        <v>812</v>
      </c>
    </row>
    <row r="310" spans="2:65" s="1" customFormat="1" ht="33" customHeight="1">
      <c r="B310" s="135"/>
      <c r="C310" s="149" t="s">
        <v>813</v>
      </c>
      <c r="D310" s="149" t="s">
        <v>318</v>
      </c>
      <c r="E310" s="150" t="s">
        <v>814</v>
      </c>
      <c r="F310" s="151" t="s">
        <v>815</v>
      </c>
      <c r="G310" s="152" t="s">
        <v>290</v>
      </c>
      <c r="H310" s="153">
        <v>10</v>
      </c>
      <c r="I310" s="154"/>
      <c r="J310" s="154">
        <f t="shared" si="80"/>
        <v>0</v>
      </c>
      <c r="K310" s="155"/>
      <c r="L310" s="156"/>
      <c r="M310" s="157" t="s">
        <v>1</v>
      </c>
      <c r="N310" s="158" t="s">
        <v>36</v>
      </c>
      <c r="O310" s="145">
        <v>0</v>
      </c>
      <c r="P310" s="145">
        <f t="shared" si="81"/>
        <v>0</v>
      </c>
      <c r="Q310" s="145">
        <v>3.0300000000000001E-2</v>
      </c>
      <c r="R310" s="145">
        <f t="shared" si="82"/>
        <v>0.30299999999999999</v>
      </c>
      <c r="S310" s="145">
        <v>0</v>
      </c>
      <c r="T310" s="146">
        <f t="shared" si="83"/>
        <v>0</v>
      </c>
      <c r="AR310" s="147" t="s">
        <v>309</v>
      </c>
      <c r="AT310" s="147" t="s">
        <v>318</v>
      </c>
      <c r="AU310" s="147" t="s">
        <v>83</v>
      </c>
      <c r="AY310" s="13" t="s">
        <v>178</v>
      </c>
      <c r="BE310" s="148">
        <f t="shared" si="84"/>
        <v>0</v>
      </c>
      <c r="BF310" s="148">
        <f t="shared" si="85"/>
        <v>0</v>
      </c>
      <c r="BG310" s="148">
        <f t="shared" si="86"/>
        <v>0</v>
      </c>
      <c r="BH310" s="148">
        <f t="shared" si="87"/>
        <v>0</v>
      </c>
      <c r="BI310" s="148">
        <f t="shared" si="88"/>
        <v>0</v>
      </c>
      <c r="BJ310" s="13" t="s">
        <v>83</v>
      </c>
      <c r="BK310" s="148">
        <f t="shared" si="89"/>
        <v>0</v>
      </c>
      <c r="BL310" s="13" t="s">
        <v>242</v>
      </c>
      <c r="BM310" s="147" t="s">
        <v>816</v>
      </c>
    </row>
    <row r="311" spans="2:65" s="1" customFormat="1" ht="24.2" customHeight="1">
      <c r="B311" s="135"/>
      <c r="C311" s="149" t="s">
        <v>817</v>
      </c>
      <c r="D311" s="149" t="s">
        <v>318</v>
      </c>
      <c r="E311" s="150" t="s">
        <v>818</v>
      </c>
      <c r="F311" s="151" t="s">
        <v>819</v>
      </c>
      <c r="G311" s="152" t="s">
        <v>290</v>
      </c>
      <c r="H311" s="153">
        <v>2</v>
      </c>
      <c r="I311" s="154"/>
      <c r="J311" s="154">
        <f t="shared" si="80"/>
        <v>0</v>
      </c>
      <c r="K311" s="155"/>
      <c r="L311" s="156"/>
      <c r="M311" s="157" t="s">
        <v>1</v>
      </c>
      <c r="N311" s="158" t="s">
        <v>36</v>
      </c>
      <c r="O311" s="145">
        <v>0</v>
      </c>
      <c r="P311" s="145">
        <f t="shared" si="81"/>
        <v>0</v>
      </c>
      <c r="Q311" s="145">
        <v>3.0300000000000001E-2</v>
      </c>
      <c r="R311" s="145">
        <f t="shared" si="82"/>
        <v>6.0600000000000001E-2</v>
      </c>
      <c r="S311" s="145">
        <v>0</v>
      </c>
      <c r="T311" s="146">
        <f t="shared" si="83"/>
        <v>0</v>
      </c>
      <c r="AR311" s="147" t="s">
        <v>309</v>
      </c>
      <c r="AT311" s="147" t="s">
        <v>318</v>
      </c>
      <c r="AU311" s="147" t="s">
        <v>83</v>
      </c>
      <c r="AY311" s="13" t="s">
        <v>178</v>
      </c>
      <c r="BE311" s="148">
        <f t="shared" si="84"/>
        <v>0</v>
      </c>
      <c r="BF311" s="148">
        <f t="shared" si="85"/>
        <v>0</v>
      </c>
      <c r="BG311" s="148">
        <f t="shared" si="86"/>
        <v>0</v>
      </c>
      <c r="BH311" s="148">
        <f t="shared" si="87"/>
        <v>0</v>
      </c>
      <c r="BI311" s="148">
        <f t="shared" si="88"/>
        <v>0</v>
      </c>
      <c r="BJ311" s="13" t="s">
        <v>83</v>
      </c>
      <c r="BK311" s="148">
        <f t="shared" si="89"/>
        <v>0</v>
      </c>
      <c r="BL311" s="13" t="s">
        <v>242</v>
      </c>
      <c r="BM311" s="147" t="s">
        <v>820</v>
      </c>
    </row>
    <row r="312" spans="2:65" s="1" customFormat="1" ht="21.75" customHeight="1">
      <c r="B312" s="135"/>
      <c r="C312" s="149" t="s">
        <v>821</v>
      </c>
      <c r="D312" s="149" t="s">
        <v>318</v>
      </c>
      <c r="E312" s="150" t="s">
        <v>822</v>
      </c>
      <c r="F312" s="151" t="s">
        <v>823</v>
      </c>
      <c r="G312" s="152" t="s">
        <v>290</v>
      </c>
      <c r="H312" s="153">
        <v>1</v>
      </c>
      <c r="I312" s="154"/>
      <c r="J312" s="154">
        <f t="shared" si="80"/>
        <v>0</v>
      </c>
      <c r="K312" s="155"/>
      <c r="L312" s="156"/>
      <c r="M312" s="157" t="s">
        <v>1</v>
      </c>
      <c r="N312" s="158" t="s">
        <v>36</v>
      </c>
      <c r="O312" s="145">
        <v>0</v>
      </c>
      <c r="P312" s="145">
        <f t="shared" si="81"/>
        <v>0</v>
      </c>
      <c r="Q312" s="145">
        <v>3.0300000000000001E-2</v>
      </c>
      <c r="R312" s="145">
        <f t="shared" si="82"/>
        <v>3.0300000000000001E-2</v>
      </c>
      <c r="S312" s="145">
        <v>0</v>
      </c>
      <c r="T312" s="146">
        <f t="shared" si="83"/>
        <v>0</v>
      </c>
      <c r="AR312" s="147" t="s">
        <v>309</v>
      </c>
      <c r="AT312" s="147" t="s">
        <v>318</v>
      </c>
      <c r="AU312" s="147" t="s">
        <v>83</v>
      </c>
      <c r="AY312" s="13" t="s">
        <v>178</v>
      </c>
      <c r="BE312" s="148">
        <f t="shared" si="84"/>
        <v>0</v>
      </c>
      <c r="BF312" s="148">
        <f t="shared" si="85"/>
        <v>0</v>
      </c>
      <c r="BG312" s="148">
        <f t="shared" si="86"/>
        <v>0</v>
      </c>
      <c r="BH312" s="148">
        <f t="shared" si="87"/>
        <v>0</v>
      </c>
      <c r="BI312" s="148">
        <f t="shared" si="88"/>
        <v>0</v>
      </c>
      <c r="BJ312" s="13" t="s">
        <v>83</v>
      </c>
      <c r="BK312" s="148">
        <f t="shared" si="89"/>
        <v>0</v>
      </c>
      <c r="BL312" s="13" t="s">
        <v>242</v>
      </c>
      <c r="BM312" s="147" t="s">
        <v>824</v>
      </c>
    </row>
    <row r="313" spans="2:65" s="1" customFormat="1" ht="24.2" customHeight="1">
      <c r="B313" s="135"/>
      <c r="C313" s="165" t="s">
        <v>825</v>
      </c>
      <c r="D313" s="165" t="s">
        <v>180</v>
      </c>
      <c r="E313" s="166" t="s">
        <v>826</v>
      </c>
      <c r="F313" s="167" t="s">
        <v>827</v>
      </c>
      <c r="G313" s="168" t="s">
        <v>216</v>
      </c>
      <c r="H313" s="169">
        <v>375.48</v>
      </c>
      <c r="I313" s="170"/>
      <c r="J313" s="170">
        <f t="shared" si="80"/>
        <v>0</v>
      </c>
      <c r="K313" s="142"/>
      <c r="L313" s="25"/>
      <c r="M313" s="143" t="s">
        <v>1</v>
      </c>
      <c r="N313" s="144" t="s">
        <v>36</v>
      </c>
      <c r="O313" s="145">
        <v>1.80331</v>
      </c>
      <c r="P313" s="145">
        <f t="shared" si="81"/>
        <v>677.10683879999999</v>
      </c>
      <c r="Q313" s="145">
        <v>0</v>
      </c>
      <c r="R313" s="145">
        <f t="shared" si="82"/>
        <v>0</v>
      </c>
      <c r="S313" s="145">
        <v>0</v>
      </c>
      <c r="T313" s="146">
        <f t="shared" si="83"/>
        <v>0</v>
      </c>
      <c r="AR313" s="147" t="s">
        <v>242</v>
      </c>
      <c r="AT313" s="147" t="s">
        <v>180</v>
      </c>
      <c r="AU313" s="147" t="s">
        <v>83</v>
      </c>
      <c r="AY313" s="13" t="s">
        <v>178</v>
      </c>
      <c r="BE313" s="148">
        <f t="shared" si="84"/>
        <v>0</v>
      </c>
      <c r="BF313" s="148">
        <f t="shared" si="85"/>
        <v>0</v>
      </c>
      <c r="BG313" s="148">
        <f t="shared" si="86"/>
        <v>0</v>
      </c>
      <c r="BH313" s="148">
        <f t="shared" si="87"/>
        <v>0</v>
      </c>
      <c r="BI313" s="148">
        <f t="shared" si="88"/>
        <v>0</v>
      </c>
      <c r="BJ313" s="13" t="s">
        <v>83</v>
      </c>
      <c r="BK313" s="148">
        <f t="shared" si="89"/>
        <v>0</v>
      </c>
      <c r="BL313" s="13" t="s">
        <v>242</v>
      </c>
      <c r="BM313" s="147" t="s">
        <v>828</v>
      </c>
    </row>
    <row r="314" spans="2:65" s="1" customFormat="1" ht="24.2" customHeight="1">
      <c r="B314" s="135"/>
      <c r="C314" s="171" t="s">
        <v>829</v>
      </c>
      <c r="D314" s="171" t="s">
        <v>318</v>
      </c>
      <c r="E314" s="172" t="s">
        <v>830</v>
      </c>
      <c r="F314" s="173" t="s">
        <v>831</v>
      </c>
      <c r="G314" s="174" t="s">
        <v>216</v>
      </c>
      <c r="H314" s="175">
        <v>375.48</v>
      </c>
      <c r="I314" s="176"/>
      <c r="J314" s="176">
        <f t="shared" si="80"/>
        <v>0</v>
      </c>
      <c r="K314" s="155"/>
      <c r="L314" s="156"/>
      <c r="M314" s="157" t="s">
        <v>1</v>
      </c>
      <c r="N314" s="158" t="s">
        <v>36</v>
      </c>
      <c r="O314" s="145">
        <v>0</v>
      </c>
      <c r="P314" s="145">
        <f t="shared" si="81"/>
        <v>0</v>
      </c>
      <c r="Q314" s="145">
        <v>0.03</v>
      </c>
      <c r="R314" s="145">
        <f t="shared" si="82"/>
        <v>11.2644</v>
      </c>
      <c r="S314" s="145">
        <v>0</v>
      </c>
      <c r="T314" s="146">
        <f t="shared" si="83"/>
        <v>0</v>
      </c>
      <c r="AR314" s="147" t="s">
        <v>309</v>
      </c>
      <c r="AT314" s="147" t="s">
        <v>318</v>
      </c>
      <c r="AU314" s="147" t="s">
        <v>83</v>
      </c>
      <c r="AY314" s="13" t="s">
        <v>178</v>
      </c>
      <c r="BE314" s="148">
        <f t="shared" si="84"/>
        <v>0</v>
      </c>
      <c r="BF314" s="148">
        <f t="shared" si="85"/>
        <v>0</v>
      </c>
      <c r="BG314" s="148">
        <f t="shared" si="86"/>
        <v>0</v>
      </c>
      <c r="BH314" s="148">
        <f t="shared" si="87"/>
        <v>0</v>
      </c>
      <c r="BI314" s="148">
        <f t="shared" si="88"/>
        <v>0</v>
      </c>
      <c r="BJ314" s="13" t="s">
        <v>83</v>
      </c>
      <c r="BK314" s="148">
        <f t="shared" si="89"/>
        <v>0</v>
      </c>
      <c r="BL314" s="13" t="s">
        <v>242</v>
      </c>
      <c r="BM314" s="147" t="s">
        <v>832</v>
      </c>
    </row>
    <row r="315" spans="2:65" s="1" customFormat="1" ht="24.2" customHeight="1">
      <c r="B315" s="135"/>
      <c r="C315" s="136" t="s">
        <v>833</v>
      </c>
      <c r="D315" s="136" t="s">
        <v>180</v>
      </c>
      <c r="E315" s="137" t="s">
        <v>834</v>
      </c>
      <c r="F315" s="138" t="s">
        <v>835</v>
      </c>
      <c r="G315" s="139" t="s">
        <v>377</v>
      </c>
      <c r="H315" s="140">
        <v>7238.902</v>
      </c>
      <c r="I315" s="141"/>
      <c r="J315" s="141">
        <f t="shared" si="80"/>
        <v>0</v>
      </c>
      <c r="K315" s="142"/>
      <c r="L315" s="25"/>
      <c r="M315" s="143" t="s">
        <v>1</v>
      </c>
      <c r="N315" s="144" t="s">
        <v>36</v>
      </c>
      <c r="O315" s="145">
        <v>0</v>
      </c>
      <c r="P315" s="145">
        <f t="shared" si="81"/>
        <v>0</v>
      </c>
      <c r="Q315" s="145">
        <v>0</v>
      </c>
      <c r="R315" s="145">
        <f t="shared" si="82"/>
        <v>0</v>
      </c>
      <c r="S315" s="145">
        <v>0</v>
      </c>
      <c r="T315" s="146">
        <f t="shared" si="83"/>
        <v>0</v>
      </c>
      <c r="AR315" s="147" t="s">
        <v>242</v>
      </c>
      <c r="AT315" s="147" t="s">
        <v>180</v>
      </c>
      <c r="AU315" s="147" t="s">
        <v>83</v>
      </c>
      <c r="AY315" s="13" t="s">
        <v>178</v>
      </c>
      <c r="BE315" s="148">
        <f t="shared" si="84"/>
        <v>0</v>
      </c>
      <c r="BF315" s="148">
        <f t="shared" si="85"/>
        <v>0</v>
      </c>
      <c r="BG315" s="148">
        <f t="shared" si="86"/>
        <v>0</v>
      </c>
      <c r="BH315" s="148">
        <f t="shared" si="87"/>
        <v>0</v>
      </c>
      <c r="BI315" s="148">
        <f t="shared" si="88"/>
        <v>0</v>
      </c>
      <c r="BJ315" s="13" t="s">
        <v>83</v>
      </c>
      <c r="BK315" s="148">
        <f t="shared" si="89"/>
        <v>0</v>
      </c>
      <c r="BL315" s="13" t="s">
        <v>242</v>
      </c>
      <c r="BM315" s="147" t="s">
        <v>836</v>
      </c>
    </row>
    <row r="316" spans="2:65" s="11" customFormat="1" ht="22.9" customHeight="1">
      <c r="B316" s="124"/>
      <c r="D316" s="125" t="s">
        <v>69</v>
      </c>
      <c r="E316" s="133" t="s">
        <v>837</v>
      </c>
      <c r="F316" s="133" t="s">
        <v>838</v>
      </c>
      <c r="J316" s="134">
        <f>BK316</f>
        <v>0</v>
      </c>
      <c r="L316" s="124"/>
      <c r="M316" s="128"/>
      <c r="P316" s="129">
        <f>SUM(P317:P319)</f>
        <v>103.47837080000001</v>
      </c>
      <c r="R316" s="129">
        <f>SUM(R317:R319)</f>
        <v>2.6009623599999996</v>
      </c>
      <c r="T316" s="130">
        <f>SUM(T317:T319)</f>
        <v>0</v>
      </c>
      <c r="AR316" s="125" t="s">
        <v>83</v>
      </c>
      <c r="AT316" s="131" t="s">
        <v>69</v>
      </c>
      <c r="AU316" s="131" t="s">
        <v>77</v>
      </c>
      <c r="AY316" s="125" t="s">
        <v>178</v>
      </c>
      <c r="BK316" s="132">
        <f>SUM(BK317:BK319)</f>
        <v>0</v>
      </c>
    </row>
    <row r="317" spans="2:65" s="1" customFormat="1" ht="33" customHeight="1">
      <c r="B317" s="135"/>
      <c r="C317" s="136" t="s">
        <v>839</v>
      </c>
      <c r="D317" s="136" t="s">
        <v>180</v>
      </c>
      <c r="E317" s="137" t="s">
        <v>840</v>
      </c>
      <c r="F317" s="138" t="s">
        <v>841</v>
      </c>
      <c r="G317" s="139" t="s">
        <v>216</v>
      </c>
      <c r="H317" s="140">
        <v>112.28</v>
      </c>
      <c r="I317" s="141"/>
      <c r="J317" s="141">
        <f>ROUND(I317*H317,2)</f>
        <v>0</v>
      </c>
      <c r="K317" s="142"/>
      <c r="L317" s="25"/>
      <c r="M317" s="143" t="s">
        <v>1</v>
      </c>
      <c r="N317" s="144" t="s">
        <v>36</v>
      </c>
      <c r="O317" s="145">
        <v>0.92161000000000004</v>
      </c>
      <c r="P317" s="145">
        <f>O317*H317</f>
        <v>103.47837080000001</v>
      </c>
      <c r="Q317" s="145">
        <v>3.1970000000000002E-3</v>
      </c>
      <c r="R317" s="145">
        <f>Q317*H317</f>
        <v>0.35895916</v>
      </c>
      <c r="S317" s="145">
        <v>0</v>
      </c>
      <c r="T317" s="146">
        <f>S317*H317</f>
        <v>0</v>
      </c>
      <c r="AR317" s="147" t="s">
        <v>242</v>
      </c>
      <c r="AT317" s="147" t="s">
        <v>180</v>
      </c>
      <c r="AU317" s="147" t="s">
        <v>83</v>
      </c>
      <c r="AY317" s="13" t="s">
        <v>178</v>
      </c>
      <c r="BE317" s="148">
        <f>IF(N317="základná",J317,0)</f>
        <v>0</v>
      </c>
      <c r="BF317" s="148">
        <f>IF(N317="znížená",J317,0)</f>
        <v>0</v>
      </c>
      <c r="BG317" s="148">
        <f>IF(N317="zákl. prenesená",J317,0)</f>
        <v>0</v>
      </c>
      <c r="BH317" s="148">
        <f>IF(N317="zníž. prenesená",J317,0)</f>
        <v>0</v>
      </c>
      <c r="BI317" s="148">
        <f>IF(N317="nulová",J317,0)</f>
        <v>0</v>
      </c>
      <c r="BJ317" s="13" t="s">
        <v>83</v>
      </c>
      <c r="BK317" s="148">
        <f>ROUND(I317*H317,2)</f>
        <v>0</v>
      </c>
      <c r="BL317" s="13" t="s">
        <v>242</v>
      </c>
      <c r="BM317" s="147" t="s">
        <v>842</v>
      </c>
    </row>
    <row r="318" spans="2:65" s="1" customFormat="1" ht="16.5" customHeight="1">
      <c r="B318" s="135"/>
      <c r="C318" s="149" t="s">
        <v>843</v>
      </c>
      <c r="D318" s="149" t="s">
        <v>318</v>
      </c>
      <c r="E318" s="150" t="s">
        <v>844</v>
      </c>
      <c r="F318" s="151" t="s">
        <v>845</v>
      </c>
      <c r="G318" s="152" t="s">
        <v>216</v>
      </c>
      <c r="H318" s="153">
        <v>116.771</v>
      </c>
      <c r="I318" s="154"/>
      <c r="J318" s="154">
        <f>ROUND(I318*H318,2)</f>
        <v>0</v>
      </c>
      <c r="K318" s="155"/>
      <c r="L318" s="156"/>
      <c r="M318" s="157" t="s">
        <v>1</v>
      </c>
      <c r="N318" s="158" t="s">
        <v>36</v>
      </c>
      <c r="O318" s="145">
        <v>0</v>
      </c>
      <c r="P318" s="145">
        <f>O318*H318</f>
        <v>0</v>
      </c>
      <c r="Q318" s="145">
        <v>1.9199999999999998E-2</v>
      </c>
      <c r="R318" s="145">
        <f>Q318*H318</f>
        <v>2.2420031999999996</v>
      </c>
      <c r="S318" s="145">
        <v>0</v>
      </c>
      <c r="T318" s="146">
        <f>S318*H318</f>
        <v>0</v>
      </c>
      <c r="AR318" s="147" t="s">
        <v>309</v>
      </c>
      <c r="AT318" s="147" t="s">
        <v>318</v>
      </c>
      <c r="AU318" s="147" t="s">
        <v>83</v>
      </c>
      <c r="AY318" s="13" t="s">
        <v>178</v>
      </c>
      <c r="BE318" s="148">
        <f>IF(N318="základná",J318,0)</f>
        <v>0</v>
      </c>
      <c r="BF318" s="148">
        <f>IF(N318="znížená",J318,0)</f>
        <v>0</v>
      </c>
      <c r="BG318" s="148">
        <f>IF(N318="zákl. prenesená",J318,0)</f>
        <v>0</v>
      </c>
      <c r="BH318" s="148">
        <f>IF(N318="zníž. prenesená",J318,0)</f>
        <v>0</v>
      </c>
      <c r="BI318" s="148">
        <f>IF(N318="nulová",J318,0)</f>
        <v>0</v>
      </c>
      <c r="BJ318" s="13" t="s">
        <v>83</v>
      </c>
      <c r="BK318" s="148">
        <f>ROUND(I318*H318,2)</f>
        <v>0</v>
      </c>
      <c r="BL318" s="13" t="s">
        <v>242</v>
      </c>
      <c r="BM318" s="147" t="s">
        <v>846</v>
      </c>
    </row>
    <row r="319" spans="2:65" s="1" customFormat="1" ht="24.2" customHeight="1">
      <c r="B319" s="135"/>
      <c r="C319" s="136" t="s">
        <v>847</v>
      </c>
      <c r="D319" s="136" t="s">
        <v>180</v>
      </c>
      <c r="E319" s="137" t="s">
        <v>848</v>
      </c>
      <c r="F319" s="138" t="s">
        <v>849</v>
      </c>
      <c r="G319" s="139" t="s">
        <v>377</v>
      </c>
      <c r="H319" s="140">
        <v>58.762999999999998</v>
      </c>
      <c r="I319" s="141"/>
      <c r="J319" s="141">
        <f>ROUND(I319*H319,2)</f>
        <v>0</v>
      </c>
      <c r="K319" s="142"/>
      <c r="L319" s="25"/>
      <c r="M319" s="143" t="s">
        <v>1</v>
      </c>
      <c r="N319" s="144" t="s">
        <v>36</v>
      </c>
      <c r="O319" s="145">
        <v>0</v>
      </c>
      <c r="P319" s="145">
        <f>O319*H319</f>
        <v>0</v>
      </c>
      <c r="Q319" s="145">
        <v>0</v>
      </c>
      <c r="R319" s="145">
        <f>Q319*H319</f>
        <v>0</v>
      </c>
      <c r="S319" s="145">
        <v>0</v>
      </c>
      <c r="T319" s="146">
        <f>S319*H319</f>
        <v>0</v>
      </c>
      <c r="AR319" s="147" t="s">
        <v>242</v>
      </c>
      <c r="AT319" s="147" t="s">
        <v>180</v>
      </c>
      <c r="AU319" s="147" t="s">
        <v>83</v>
      </c>
      <c r="AY319" s="13" t="s">
        <v>178</v>
      </c>
      <c r="BE319" s="148">
        <f>IF(N319="základná",J319,0)</f>
        <v>0</v>
      </c>
      <c r="BF319" s="148">
        <f>IF(N319="znížená",J319,0)</f>
        <v>0</v>
      </c>
      <c r="BG319" s="148">
        <f>IF(N319="zákl. prenesená",J319,0)</f>
        <v>0</v>
      </c>
      <c r="BH319" s="148">
        <f>IF(N319="zníž. prenesená",J319,0)</f>
        <v>0</v>
      </c>
      <c r="BI319" s="148">
        <f>IF(N319="nulová",J319,0)</f>
        <v>0</v>
      </c>
      <c r="BJ319" s="13" t="s">
        <v>83</v>
      </c>
      <c r="BK319" s="148">
        <f>ROUND(I319*H319,2)</f>
        <v>0</v>
      </c>
      <c r="BL319" s="13" t="s">
        <v>242</v>
      </c>
      <c r="BM319" s="147" t="s">
        <v>850</v>
      </c>
    </row>
    <row r="320" spans="2:65" s="11" customFormat="1" ht="22.9" customHeight="1">
      <c r="B320" s="124"/>
      <c r="D320" s="125" t="s">
        <v>69</v>
      </c>
      <c r="E320" s="133" t="s">
        <v>851</v>
      </c>
      <c r="F320" s="133" t="s">
        <v>852</v>
      </c>
      <c r="J320" s="134">
        <f>BK320</f>
        <v>0</v>
      </c>
      <c r="L320" s="124"/>
      <c r="M320" s="128"/>
      <c r="P320" s="129">
        <f>SUM(P321:P328)</f>
        <v>459.15870331000002</v>
      </c>
      <c r="R320" s="129">
        <f>SUM(R321:R328)</f>
        <v>7.2379407100000002</v>
      </c>
      <c r="T320" s="130">
        <f>SUM(T321:T328)</f>
        <v>0</v>
      </c>
      <c r="AR320" s="125" t="s">
        <v>83</v>
      </c>
      <c r="AT320" s="131" t="s">
        <v>69</v>
      </c>
      <c r="AU320" s="131" t="s">
        <v>77</v>
      </c>
      <c r="AY320" s="125" t="s">
        <v>178</v>
      </c>
      <c r="BK320" s="132">
        <f>SUM(BK321:BK328)</f>
        <v>0</v>
      </c>
    </row>
    <row r="321" spans="2:65" s="1" customFormat="1" ht="16.5" customHeight="1">
      <c r="B321" s="135"/>
      <c r="C321" s="136" t="s">
        <v>853</v>
      </c>
      <c r="D321" s="136" t="s">
        <v>180</v>
      </c>
      <c r="E321" s="137" t="s">
        <v>854</v>
      </c>
      <c r="F321" s="138" t="s">
        <v>855</v>
      </c>
      <c r="G321" s="139" t="s">
        <v>329</v>
      </c>
      <c r="H321" s="140">
        <v>587.51300000000003</v>
      </c>
      <c r="I321" s="141"/>
      <c r="J321" s="141">
        <f t="shared" ref="J321:J328" si="90">ROUND(I321*H321,2)</f>
        <v>0</v>
      </c>
      <c r="K321" s="142"/>
      <c r="L321" s="25"/>
      <c r="M321" s="143" t="s">
        <v>1</v>
      </c>
      <c r="N321" s="144" t="s">
        <v>36</v>
      </c>
      <c r="O321" s="145">
        <v>0.11837</v>
      </c>
      <c r="P321" s="145">
        <f t="shared" ref="P321:P328" si="91">O321*H321</f>
        <v>69.543913810000006</v>
      </c>
      <c r="Q321" s="145">
        <v>4.0000000000000003E-5</v>
      </c>
      <c r="R321" s="145">
        <f t="shared" ref="R321:R328" si="92">Q321*H321</f>
        <v>2.3500520000000004E-2</v>
      </c>
      <c r="S321" s="145">
        <v>0</v>
      </c>
      <c r="T321" s="146">
        <f t="shared" ref="T321:T328" si="93">S321*H321</f>
        <v>0</v>
      </c>
      <c r="AR321" s="147" t="s">
        <v>242</v>
      </c>
      <c r="AT321" s="147" t="s">
        <v>180</v>
      </c>
      <c r="AU321" s="147" t="s">
        <v>83</v>
      </c>
      <c r="AY321" s="13" t="s">
        <v>178</v>
      </c>
      <c r="BE321" s="148">
        <f t="shared" ref="BE321:BE328" si="94">IF(N321="základná",J321,0)</f>
        <v>0</v>
      </c>
      <c r="BF321" s="148">
        <f t="shared" ref="BF321:BF328" si="95">IF(N321="znížená",J321,0)</f>
        <v>0</v>
      </c>
      <c r="BG321" s="148">
        <f t="shared" ref="BG321:BG328" si="96">IF(N321="zákl. prenesená",J321,0)</f>
        <v>0</v>
      </c>
      <c r="BH321" s="148">
        <f t="shared" ref="BH321:BH328" si="97">IF(N321="zníž. prenesená",J321,0)</f>
        <v>0</v>
      </c>
      <c r="BI321" s="148">
        <f t="shared" ref="BI321:BI328" si="98">IF(N321="nulová",J321,0)</f>
        <v>0</v>
      </c>
      <c r="BJ321" s="13" t="s">
        <v>83</v>
      </c>
      <c r="BK321" s="148">
        <f t="shared" ref="BK321:BK328" si="99">ROUND(I321*H321,2)</f>
        <v>0</v>
      </c>
      <c r="BL321" s="13" t="s">
        <v>242</v>
      </c>
      <c r="BM321" s="147" t="s">
        <v>856</v>
      </c>
    </row>
    <row r="322" spans="2:65" s="1" customFormat="1" ht="24.2" customHeight="1">
      <c r="B322" s="135"/>
      <c r="C322" s="149" t="s">
        <v>857</v>
      </c>
      <c r="D322" s="149" t="s">
        <v>318</v>
      </c>
      <c r="E322" s="150" t="s">
        <v>858</v>
      </c>
      <c r="F322" s="151" t="s">
        <v>859</v>
      </c>
      <c r="G322" s="152" t="s">
        <v>329</v>
      </c>
      <c r="H322" s="153">
        <v>593.38800000000003</v>
      </c>
      <c r="I322" s="154"/>
      <c r="J322" s="154">
        <f t="shared" si="90"/>
        <v>0</v>
      </c>
      <c r="K322" s="155"/>
      <c r="L322" s="156"/>
      <c r="M322" s="157" t="s">
        <v>1</v>
      </c>
      <c r="N322" s="158" t="s">
        <v>36</v>
      </c>
      <c r="O322" s="145">
        <v>0</v>
      </c>
      <c r="P322" s="145">
        <f t="shared" si="91"/>
        <v>0</v>
      </c>
      <c r="Q322" s="145">
        <v>1.6299999999999999E-3</v>
      </c>
      <c r="R322" s="145">
        <f t="shared" si="92"/>
        <v>0.96722244000000002</v>
      </c>
      <c r="S322" s="145">
        <v>0</v>
      </c>
      <c r="T322" s="146">
        <f t="shared" si="93"/>
        <v>0</v>
      </c>
      <c r="AR322" s="147" t="s">
        <v>309</v>
      </c>
      <c r="AT322" s="147" t="s">
        <v>318</v>
      </c>
      <c r="AU322" s="147" t="s">
        <v>83</v>
      </c>
      <c r="AY322" s="13" t="s">
        <v>178</v>
      </c>
      <c r="BE322" s="148">
        <f t="shared" si="94"/>
        <v>0</v>
      </c>
      <c r="BF322" s="148">
        <f t="shared" si="95"/>
        <v>0</v>
      </c>
      <c r="BG322" s="148">
        <f t="shared" si="96"/>
        <v>0</v>
      </c>
      <c r="BH322" s="148">
        <f t="shared" si="97"/>
        <v>0</v>
      </c>
      <c r="BI322" s="148">
        <f t="shared" si="98"/>
        <v>0</v>
      </c>
      <c r="BJ322" s="13" t="s">
        <v>83</v>
      </c>
      <c r="BK322" s="148">
        <f t="shared" si="99"/>
        <v>0</v>
      </c>
      <c r="BL322" s="13" t="s">
        <v>242</v>
      </c>
      <c r="BM322" s="147" t="s">
        <v>860</v>
      </c>
    </row>
    <row r="323" spans="2:65" s="1" customFormat="1" ht="24.2" customHeight="1">
      <c r="B323" s="135"/>
      <c r="C323" s="136" t="s">
        <v>861</v>
      </c>
      <c r="D323" s="136" t="s">
        <v>180</v>
      </c>
      <c r="E323" s="137" t="s">
        <v>862</v>
      </c>
      <c r="F323" s="138" t="s">
        <v>863</v>
      </c>
      <c r="G323" s="139" t="s">
        <v>216</v>
      </c>
      <c r="H323" s="140">
        <v>783.35</v>
      </c>
      <c r="I323" s="141"/>
      <c r="J323" s="141">
        <f t="shared" si="90"/>
        <v>0</v>
      </c>
      <c r="K323" s="142"/>
      <c r="L323" s="25"/>
      <c r="M323" s="143" t="s">
        <v>1</v>
      </c>
      <c r="N323" s="144" t="s">
        <v>36</v>
      </c>
      <c r="O323" s="145">
        <v>0.30909999999999999</v>
      </c>
      <c r="P323" s="145">
        <f t="shared" si="91"/>
        <v>242.13348500000001</v>
      </c>
      <c r="Q323" s="145">
        <v>2.9999999999999997E-4</v>
      </c>
      <c r="R323" s="145">
        <f t="shared" si="92"/>
        <v>0.23500499999999999</v>
      </c>
      <c r="S323" s="145">
        <v>0</v>
      </c>
      <c r="T323" s="146">
        <f t="shared" si="93"/>
        <v>0</v>
      </c>
      <c r="AR323" s="147" t="s">
        <v>242</v>
      </c>
      <c r="AT323" s="147" t="s">
        <v>180</v>
      </c>
      <c r="AU323" s="147" t="s">
        <v>83</v>
      </c>
      <c r="AY323" s="13" t="s">
        <v>178</v>
      </c>
      <c r="BE323" s="148">
        <f t="shared" si="94"/>
        <v>0</v>
      </c>
      <c r="BF323" s="148">
        <f t="shared" si="95"/>
        <v>0</v>
      </c>
      <c r="BG323" s="148">
        <f t="shared" si="96"/>
        <v>0</v>
      </c>
      <c r="BH323" s="148">
        <f t="shared" si="97"/>
        <v>0</v>
      </c>
      <c r="BI323" s="148">
        <f t="shared" si="98"/>
        <v>0</v>
      </c>
      <c r="BJ323" s="13" t="s">
        <v>83</v>
      </c>
      <c r="BK323" s="148">
        <f t="shared" si="99"/>
        <v>0</v>
      </c>
      <c r="BL323" s="13" t="s">
        <v>242</v>
      </c>
      <c r="BM323" s="147" t="s">
        <v>864</v>
      </c>
    </row>
    <row r="324" spans="2:65" s="1" customFormat="1" ht="24.2" customHeight="1">
      <c r="B324" s="135"/>
      <c r="C324" s="149" t="s">
        <v>865</v>
      </c>
      <c r="D324" s="149" t="s">
        <v>318</v>
      </c>
      <c r="E324" s="150" t="s">
        <v>866</v>
      </c>
      <c r="F324" s="151" t="s">
        <v>867</v>
      </c>
      <c r="G324" s="152" t="s">
        <v>216</v>
      </c>
      <c r="H324" s="153">
        <v>806.851</v>
      </c>
      <c r="I324" s="154"/>
      <c r="J324" s="154">
        <f t="shared" si="90"/>
        <v>0</v>
      </c>
      <c r="K324" s="155"/>
      <c r="L324" s="156"/>
      <c r="M324" s="157" t="s">
        <v>1</v>
      </c>
      <c r="N324" s="158" t="s">
        <v>36</v>
      </c>
      <c r="O324" s="145">
        <v>0</v>
      </c>
      <c r="P324" s="145">
        <f t="shared" si="91"/>
        <v>0</v>
      </c>
      <c r="Q324" s="145">
        <v>3.0000000000000001E-3</v>
      </c>
      <c r="R324" s="145">
        <f t="shared" si="92"/>
        <v>2.420553</v>
      </c>
      <c r="S324" s="145">
        <v>0</v>
      </c>
      <c r="T324" s="146">
        <f t="shared" si="93"/>
        <v>0</v>
      </c>
      <c r="AR324" s="147" t="s">
        <v>309</v>
      </c>
      <c r="AT324" s="147" t="s">
        <v>318</v>
      </c>
      <c r="AU324" s="147" t="s">
        <v>83</v>
      </c>
      <c r="AY324" s="13" t="s">
        <v>178</v>
      </c>
      <c r="BE324" s="148">
        <f t="shared" si="94"/>
        <v>0</v>
      </c>
      <c r="BF324" s="148">
        <f t="shared" si="95"/>
        <v>0</v>
      </c>
      <c r="BG324" s="148">
        <f t="shared" si="96"/>
        <v>0</v>
      </c>
      <c r="BH324" s="148">
        <f t="shared" si="97"/>
        <v>0</v>
      </c>
      <c r="BI324" s="148">
        <f t="shared" si="98"/>
        <v>0</v>
      </c>
      <c r="BJ324" s="13" t="s">
        <v>83</v>
      </c>
      <c r="BK324" s="148">
        <f t="shared" si="99"/>
        <v>0</v>
      </c>
      <c r="BL324" s="13" t="s">
        <v>242</v>
      </c>
      <c r="BM324" s="147" t="s">
        <v>868</v>
      </c>
    </row>
    <row r="325" spans="2:65" s="1" customFormat="1" ht="21.75" customHeight="1">
      <c r="B325" s="135"/>
      <c r="C325" s="136" t="s">
        <v>869</v>
      </c>
      <c r="D325" s="136" t="s">
        <v>180</v>
      </c>
      <c r="E325" s="137" t="s">
        <v>870</v>
      </c>
      <c r="F325" s="138" t="s">
        <v>871</v>
      </c>
      <c r="G325" s="139" t="s">
        <v>216</v>
      </c>
      <c r="H325" s="140">
        <v>783.35</v>
      </c>
      <c r="I325" s="141"/>
      <c r="J325" s="141">
        <f t="shared" si="90"/>
        <v>0</v>
      </c>
      <c r="K325" s="142"/>
      <c r="L325" s="25"/>
      <c r="M325" s="143" t="s">
        <v>1</v>
      </c>
      <c r="N325" s="144" t="s">
        <v>36</v>
      </c>
      <c r="O325" s="145">
        <v>0.08</v>
      </c>
      <c r="P325" s="145">
        <f t="shared" si="91"/>
        <v>62.668000000000006</v>
      </c>
      <c r="Q325" s="145">
        <v>0</v>
      </c>
      <c r="R325" s="145">
        <f t="shared" si="92"/>
        <v>0</v>
      </c>
      <c r="S325" s="145">
        <v>0</v>
      </c>
      <c r="T325" s="146">
        <f t="shared" si="93"/>
        <v>0</v>
      </c>
      <c r="AR325" s="147" t="s">
        <v>242</v>
      </c>
      <c r="AT325" s="147" t="s">
        <v>180</v>
      </c>
      <c r="AU325" s="147" t="s">
        <v>83</v>
      </c>
      <c r="AY325" s="13" t="s">
        <v>178</v>
      </c>
      <c r="BE325" s="148">
        <f t="shared" si="94"/>
        <v>0</v>
      </c>
      <c r="BF325" s="148">
        <f t="shared" si="95"/>
        <v>0</v>
      </c>
      <c r="BG325" s="148">
        <f t="shared" si="96"/>
        <v>0</v>
      </c>
      <c r="BH325" s="148">
        <f t="shared" si="97"/>
        <v>0</v>
      </c>
      <c r="BI325" s="148">
        <f t="shared" si="98"/>
        <v>0</v>
      </c>
      <c r="BJ325" s="13" t="s">
        <v>83</v>
      </c>
      <c r="BK325" s="148">
        <f t="shared" si="99"/>
        <v>0</v>
      </c>
      <c r="BL325" s="13" t="s">
        <v>242</v>
      </c>
      <c r="BM325" s="147" t="s">
        <v>872</v>
      </c>
    </row>
    <row r="326" spans="2:65" s="1" customFormat="1" ht="24.2" customHeight="1">
      <c r="B326" s="135"/>
      <c r="C326" s="136" t="s">
        <v>873</v>
      </c>
      <c r="D326" s="136" t="s">
        <v>180</v>
      </c>
      <c r="E326" s="137" t="s">
        <v>874</v>
      </c>
      <c r="F326" s="138" t="s">
        <v>875</v>
      </c>
      <c r="G326" s="139" t="s">
        <v>216</v>
      </c>
      <c r="H326" s="140">
        <v>783.35</v>
      </c>
      <c r="I326" s="141"/>
      <c r="J326" s="141">
        <f t="shared" si="90"/>
        <v>0</v>
      </c>
      <c r="K326" s="142"/>
      <c r="L326" s="25"/>
      <c r="M326" s="143" t="s">
        <v>1</v>
      </c>
      <c r="N326" s="144" t="s">
        <v>36</v>
      </c>
      <c r="O326" s="145">
        <v>1.315E-2</v>
      </c>
      <c r="P326" s="145">
        <f t="shared" si="91"/>
        <v>10.301052500000001</v>
      </c>
      <c r="Q326" s="145">
        <v>8.5000000000000006E-5</v>
      </c>
      <c r="R326" s="145">
        <f t="shared" si="92"/>
        <v>6.6584750000000012E-2</v>
      </c>
      <c r="S326" s="145">
        <v>0</v>
      </c>
      <c r="T326" s="146">
        <f t="shared" si="93"/>
        <v>0</v>
      </c>
      <c r="AR326" s="147" t="s">
        <v>242</v>
      </c>
      <c r="AT326" s="147" t="s">
        <v>180</v>
      </c>
      <c r="AU326" s="147" t="s">
        <v>83</v>
      </c>
      <c r="AY326" s="13" t="s">
        <v>178</v>
      </c>
      <c r="BE326" s="148">
        <f t="shared" si="94"/>
        <v>0</v>
      </c>
      <c r="BF326" s="148">
        <f t="shared" si="95"/>
        <v>0</v>
      </c>
      <c r="BG326" s="148">
        <f t="shared" si="96"/>
        <v>0</v>
      </c>
      <c r="BH326" s="148">
        <f t="shared" si="97"/>
        <v>0</v>
      </c>
      <c r="BI326" s="148">
        <f t="shared" si="98"/>
        <v>0</v>
      </c>
      <c r="BJ326" s="13" t="s">
        <v>83</v>
      </c>
      <c r="BK326" s="148">
        <f t="shared" si="99"/>
        <v>0</v>
      </c>
      <c r="BL326" s="13" t="s">
        <v>242</v>
      </c>
      <c r="BM326" s="147" t="s">
        <v>876</v>
      </c>
    </row>
    <row r="327" spans="2:65" s="1" customFormat="1" ht="21.75" customHeight="1">
      <c r="B327" s="135"/>
      <c r="C327" s="136" t="s">
        <v>877</v>
      </c>
      <c r="D327" s="136" t="s">
        <v>180</v>
      </c>
      <c r="E327" s="137" t="s">
        <v>878</v>
      </c>
      <c r="F327" s="138" t="s">
        <v>879</v>
      </c>
      <c r="G327" s="139" t="s">
        <v>216</v>
      </c>
      <c r="H327" s="140">
        <v>783.35</v>
      </c>
      <c r="I327" s="141"/>
      <c r="J327" s="141">
        <f t="shared" si="90"/>
        <v>0</v>
      </c>
      <c r="K327" s="142"/>
      <c r="L327" s="25"/>
      <c r="M327" s="143" t="s">
        <v>1</v>
      </c>
      <c r="N327" s="144" t="s">
        <v>36</v>
      </c>
      <c r="O327" s="145">
        <v>9.5119999999999996E-2</v>
      </c>
      <c r="P327" s="145">
        <f t="shared" si="91"/>
        <v>74.512252000000004</v>
      </c>
      <c r="Q327" s="145">
        <v>4.4999999999999997E-3</v>
      </c>
      <c r="R327" s="145">
        <f t="shared" si="92"/>
        <v>3.5250749999999997</v>
      </c>
      <c r="S327" s="145">
        <v>0</v>
      </c>
      <c r="T327" s="146">
        <f t="shared" si="93"/>
        <v>0</v>
      </c>
      <c r="AR327" s="147" t="s">
        <v>242</v>
      </c>
      <c r="AT327" s="147" t="s">
        <v>180</v>
      </c>
      <c r="AU327" s="147" t="s">
        <v>83</v>
      </c>
      <c r="AY327" s="13" t="s">
        <v>178</v>
      </c>
      <c r="BE327" s="148">
        <f t="shared" si="94"/>
        <v>0</v>
      </c>
      <c r="BF327" s="148">
        <f t="shared" si="95"/>
        <v>0</v>
      </c>
      <c r="BG327" s="148">
        <f t="shared" si="96"/>
        <v>0</v>
      </c>
      <c r="BH327" s="148">
        <f t="shared" si="97"/>
        <v>0</v>
      </c>
      <c r="BI327" s="148">
        <f t="shared" si="98"/>
        <v>0</v>
      </c>
      <c r="BJ327" s="13" t="s">
        <v>83</v>
      </c>
      <c r="BK327" s="148">
        <f t="shared" si="99"/>
        <v>0</v>
      </c>
      <c r="BL327" s="13" t="s">
        <v>242</v>
      </c>
      <c r="BM327" s="147" t="s">
        <v>880</v>
      </c>
    </row>
    <row r="328" spans="2:65" s="1" customFormat="1" ht="24.2" customHeight="1">
      <c r="B328" s="135"/>
      <c r="C328" s="136" t="s">
        <v>881</v>
      </c>
      <c r="D328" s="136" t="s">
        <v>180</v>
      </c>
      <c r="E328" s="137" t="s">
        <v>882</v>
      </c>
      <c r="F328" s="138" t="s">
        <v>883</v>
      </c>
      <c r="G328" s="139" t="s">
        <v>377</v>
      </c>
      <c r="H328" s="140">
        <v>369.45800000000003</v>
      </c>
      <c r="I328" s="141"/>
      <c r="J328" s="141">
        <f t="shared" si="90"/>
        <v>0</v>
      </c>
      <c r="K328" s="142"/>
      <c r="L328" s="25"/>
      <c r="M328" s="143" t="s">
        <v>1</v>
      </c>
      <c r="N328" s="144" t="s">
        <v>36</v>
      </c>
      <c r="O328" s="145">
        <v>0</v>
      </c>
      <c r="P328" s="145">
        <f t="shared" si="91"/>
        <v>0</v>
      </c>
      <c r="Q328" s="145">
        <v>0</v>
      </c>
      <c r="R328" s="145">
        <f t="shared" si="92"/>
        <v>0</v>
      </c>
      <c r="S328" s="145">
        <v>0</v>
      </c>
      <c r="T328" s="146">
        <f t="shared" si="93"/>
        <v>0</v>
      </c>
      <c r="AR328" s="147" t="s">
        <v>242</v>
      </c>
      <c r="AT328" s="147" t="s">
        <v>180</v>
      </c>
      <c r="AU328" s="147" t="s">
        <v>83</v>
      </c>
      <c r="AY328" s="13" t="s">
        <v>178</v>
      </c>
      <c r="BE328" s="148">
        <f t="shared" si="94"/>
        <v>0</v>
      </c>
      <c r="BF328" s="148">
        <f t="shared" si="95"/>
        <v>0</v>
      </c>
      <c r="BG328" s="148">
        <f t="shared" si="96"/>
        <v>0</v>
      </c>
      <c r="BH328" s="148">
        <f t="shared" si="97"/>
        <v>0</v>
      </c>
      <c r="BI328" s="148">
        <f t="shared" si="98"/>
        <v>0</v>
      </c>
      <c r="BJ328" s="13" t="s">
        <v>83</v>
      </c>
      <c r="BK328" s="148">
        <f t="shared" si="99"/>
        <v>0</v>
      </c>
      <c r="BL328" s="13" t="s">
        <v>242</v>
      </c>
      <c r="BM328" s="147" t="s">
        <v>884</v>
      </c>
    </row>
    <row r="329" spans="2:65" s="11" customFormat="1" ht="22.9" customHeight="1">
      <c r="B329" s="124"/>
      <c r="D329" s="125" t="s">
        <v>69</v>
      </c>
      <c r="E329" s="133" t="s">
        <v>885</v>
      </c>
      <c r="F329" s="133" t="s">
        <v>886</v>
      </c>
      <c r="J329" s="134">
        <f>BK329</f>
        <v>0</v>
      </c>
      <c r="L329" s="124"/>
      <c r="M329" s="128"/>
      <c r="P329" s="129">
        <f>SUM(P330:P331)</f>
        <v>259.27326519999997</v>
      </c>
      <c r="R329" s="129">
        <f>SUM(R330:R331)</f>
        <v>1.5019511999999999</v>
      </c>
      <c r="T329" s="130">
        <f>SUM(T330:T331)</f>
        <v>0</v>
      </c>
      <c r="AR329" s="125" t="s">
        <v>83</v>
      </c>
      <c r="AT329" s="131" t="s">
        <v>69</v>
      </c>
      <c r="AU329" s="131" t="s">
        <v>77</v>
      </c>
      <c r="AY329" s="125" t="s">
        <v>178</v>
      </c>
      <c r="BK329" s="132">
        <f>SUM(BK330:BK331)</f>
        <v>0</v>
      </c>
    </row>
    <row r="330" spans="2:65" s="1" customFormat="1" ht="37.9" customHeight="1">
      <c r="B330" s="135"/>
      <c r="C330" s="136" t="s">
        <v>887</v>
      </c>
      <c r="D330" s="136" t="s">
        <v>180</v>
      </c>
      <c r="E330" s="137" t="s">
        <v>888</v>
      </c>
      <c r="F330" s="138" t="s">
        <v>889</v>
      </c>
      <c r="G330" s="139" t="s">
        <v>216</v>
      </c>
      <c r="H330" s="140">
        <v>424.28</v>
      </c>
      <c r="I330" s="141"/>
      <c r="J330" s="141">
        <f>ROUND(I330*H330,2)</f>
        <v>0</v>
      </c>
      <c r="K330" s="142"/>
      <c r="L330" s="25"/>
      <c r="M330" s="143" t="s">
        <v>1</v>
      </c>
      <c r="N330" s="144" t="s">
        <v>36</v>
      </c>
      <c r="O330" s="145">
        <v>0.61109000000000002</v>
      </c>
      <c r="P330" s="145">
        <f>O330*H330</f>
        <v>259.27326519999997</v>
      </c>
      <c r="Q330" s="145">
        <v>3.5400000000000002E-3</v>
      </c>
      <c r="R330" s="145">
        <f>Q330*H330</f>
        <v>1.5019511999999999</v>
      </c>
      <c r="S330" s="145">
        <v>0</v>
      </c>
      <c r="T330" s="146">
        <f>S330*H330</f>
        <v>0</v>
      </c>
      <c r="AR330" s="147" t="s">
        <v>242</v>
      </c>
      <c r="AT330" s="147" t="s">
        <v>180</v>
      </c>
      <c r="AU330" s="147" t="s">
        <v>83</v>
      </c>
      <c r="AY330" s="13" t="s">
        <v>178</v>
      </c>
      <c r="BE330" s="148">
        <f>IF(N330="základná",J330,0)</f>
        <v>0</v>
      </c>
      <c r="BF330" s="148">
        <f>IF(N330="znížená",J330,0)</f>
        <v>0</v>
      </c>
      <c r="BG330" s="148">
        <f>IF(N330="zákl. prenesená",J330,0)</f>
        <v>0</v>
      </c>
      <c r="BH330" s="148">
        <f>IF(N330="zníž. prenesená",J330,0)</f>
        <v>0</v>
      </c>
      <c r="BI330" s="148">
        <f>IF(N330="nulová",J330,0)</f>
        <v>0</v>
      </c>
      <c r="BJ330" s="13" t="s">
        <v>83</v>
      </c>
      <c r="BK330" s="148">
        <f>ROUND(I330*H330,2)</f>
        <v>0</v>
      </c>
      <c r="BL330" s="13" t="s">
        <v>242</v>
      </c>
      <c r="BM330" s="147" t="s">
        <v>890</v>
      </c>
    </row>
    <row r="331" spans="2:65" s="1" customFormat="1" ht="24.2" customHeight="1">
      <c r="B331" s="135"/>
      <c r="C331" s="136" t="s">
        <v>891</v>
      </c>
      <c r="D331" s="136" t="s">
        <v>180</v>
      </c>
      <c r="E331" s="137" t="s">
        <v>892</v>
      </c>
      <c r="F331" s="138" t="s">
        <v>893</v>
      </c>
      <c r="G331" s="139" t="s">
        <v>377</v>
      </c>
      <c r="H331" s="140">
        <v>252.53200000000001</v>
      </c>
      <c r="I331" s="141"/>
      <c r="J331" s="141">
        <f>ROUND(I331*H331,2)</f>
        <v>0</v>
      </c>
      <c r="K331" s="142"/>
      <c r="L331" s="25"/>
      <c r="M331" s="143" t="s">
        <v>1</v>
      </c>
      <c r="N331" s="144" t="s">
        <v>36</v>
      </c>
      <c r="O331" s="145">
        <v>0</v>
      </c>
      <c r="P331" s="145">
        <f>O331*H331</f>
        <v>0</v>
      </c>
      <c r="Q331" s="145">
        <v>0</v>
      </c>
      <c r="R331" s="145">
        <f>Q331*H331</f>
        <v>0</v>
      </c>
      <c r="S331" s="145">
        <v>0</v>
      </c>
      <c r="T331" s="146">
        <f>S331*H331</f>
        <v>0</v>
      </c>
      <c r="AR331" s="147" t="s">
        <v>242</v>
      </c>
      <c r="AT331" s="147" t="s">
        <v>180</v>
      </c>
      <c r="AU331" s="147" t="s">
        <v>83</v>
      </c>
      <c r="AY331" s="13" t="s">
        <v>178</v>
      </c>
      <c r="BE331" s="148">
        <f>IF(N331="základná",J331,0)</f>
        <v>0</v>
      </c>
      <c r="BF331" s="148">
        <f>IF(N331="znížená",J331,0)</f>
        <v>0</v>
      </c>
      <c r="BG331" s="148">
        <f>IF(N331="zákl. prenesená",J331,0)</f>
        <v>0</v>
      </c>
      <c r="BH331" s="148">
        <f>IF(N331="zníž. prenesená",J331,0)</f>
        <v>0</v>
      </c>
      <c r="BI331" s="148">
        <f>IF(N331="nulová",J331,0)</f>
        <v>0</v>
      </c>
      <c r="BJ331" s="13" t="s">
        <v>83</v>
      </c>
      <c r="BK331" s="148">
        <f>ROUND(I331*H331,2)</f>
        <v>0</v>
      </c>
      <c r="BL331" s="13" t="s">
        <v>242</v>
      </c>
      <c r="BM331" s="147" t="s">
        <v>894</v>
      </c>
    </row>
    <row r="332" spans="2:65" s="11" customFormat="1" ht="22.9" customHeight="1">
      <c r="B332" s="124"/>
      <c r="D332" s="125" t="s">
        <v>69</v>
      </c>
      <c r="E332" s="133" t="s">
        <v>895</v>
      </c>
      <c r="F332" s="133" t="s">
        <v>896</v>
      </c>
      <c r="J332" s="134">
        <f>BK332</f>
        <v>0</v>
      </c>
      <c r="L332" s="124"/>
      <c r="M332" s="128"/>
      <c r="P332" s="129">
        <f>SUM(P333:P335)</f>
        <v>360.30804096000003</v>
      </c>
      <c r="R332" s="129">
        <f>SUM(R333:R335)</f>
        <v>4.0359459840000005</v>
      </c>
      <c r="T332" s="130">
        <f>SUM(T333:T335)</f>
        <v>0</v>
      </c>
      <c r="AR332" s="125" t="s">
        <v>83</v>
      </c>
      <c r="AT332" s="131" t="s">
        <v>69</v>
      </c>
      <c r="AU332" s="131" t="s">
        <v>77</v>
      </c>
      <c r="AY332" s="125" t="s">
        <v>178</v>
      </c>
      <c r="BK332" s="132">
        <f>SUM(BK333:BK335)</f>
        <v>0</v>
      </c>
    </row>
    <row r="333" spans="2:65" s="1" customFormat="1" ht="24.2" customHeight="1">
      <c r="B333" s="135"/>
      <c r="C333" s="136" t="s">
        <v>897</v>
      </c>
      <c r="D333" s="136" t="s">
        <v>180</v>
      </c>
      <c r="E333" s="137" t="s">
        <v>898</v>
      </c>
      <c r="F333" s="138" t="s">
        <v>899</v>
      </c>
      <c r="G333" s="139" t="s">
        <v>216</v>
      </c>
      <c r="H333" s="140">
        <v>241.584</v>
      </c>
      <c r="I333" s="141"/>
      <c r="J333" s="141">
        <f>ROUND(I333*H333,2)</f>
        <v>0</v>
      </c>
      <c r="K333" s="142"/>
      <c r="L333" s="25"/>
      <c r="M333" s="143" t="s">
        <v>1</v>
      </c>
      <c r="N333" s="144" t="s">
        <v>36</v>
      </c>
      <c r="O333" s="145">
        <v>1.4914400000000001</v>
      </c>
      <c r="P333" s="145">
        <f>O333*H333</f>
        <v>360.30804096000003</v>
      </c>
      <c r="Q333" s="145">
        <v>3.3110000000000001E-3</v>
      </c>
      <c r="R333" s="145">
        <f>Q333*H333</f>
        <v>0.79988462400000004</v>
      </c>
      <c r="S333" s="145">
        <v>0</v>
      </c>
      <c r="T333" s="146">
        <f>S333*H333</f>
        <v>0</v>
      </c>
      <c r="AR333" s="147" t="s">
        <v>242</v>
      </c>
      <c r="AT333" s="147" t="s">
        <v>180</v>
      </c>
      <c r="AU333" s="147" t="s">
        <v>83</v>
      </c>
      <c r="AY333" s="13" t="s">
        <v>178</v>
      </c>
      <c r="BE333" s="148">
        <f>IF(N333="základná",J333,0)</f>
        <v>0</v>
      </c>
      <c r="BF333" s="148">
        <f>IF(N333="znížená",J333,0)</f>
        <v>0</v>
      </c>
      <c r="BG333" s="148">
        <f>IF(N333="zákl. prenesená",J333,0)</f>
        <v>0</v>
      </c>
      <c r="BH333" s="148">
        <f>IF(N333="zníž. prenesená",J333,0)</f>
        <v>0</v>
      </c>
      <c r="BI333" s="148">
        <f>IF(N333="nulová",J333,0)</f>
        <v>0</v>
      </c>
      <c r="BJ333" s="13" t="s">
        <v>83</v>
      </c>
      <c r="BK333" s="148">
        <f>ROUND(I333*H333,2)</f>
        <v>0</v>
      </c>
      <c r="BL333" s="13" t="s">
        <v>242</v>
      </c>
      <c r="BM333" s="147" t="s">
        <v>900</v>
      </c>
    </row>
    <row r="334" spans="2:65" s="1" customFormat="1" ht="16.5" customHeight="1">
      <c r="B334" s="135"/>
      <c r="C334" s="149" t="s">
        <v>901</v>
      </c>
      <c r="D334" s="149" t="s">
        <v>318</v>
      </c>
      <c r="E334" s="150" t="s">
        <v>902</v>
      </c>
      <c r="F334" s="151" t="s">
        <v>903</v>
      </c>
      <c r="G334" s="152" t="s">
        <v>216</v>
      </c>
      <c r="H334" s="153">
        <v>251.24700000000001</v>
      </c>
      <c r="I334" s="154"/>
      <c r="J334" s="154">
        <f>ROUND(I334*H334,2)</f>
        <v>0</v>
      </c>
      <c r="K334" s="155"/>
      <c r="L334" s="156"/>
      <c r="M334" s="157" t="s">
        <v>1</v>
      </c>
      <c r="N334" s="158" t="s">
        <v>36</v>
      </c>
      <c r="O334" s="145">
        <v>0</v>
      </c>
      <c r="P334" s="145">
        <f>O334*H334</f>
        <v>0</v>
      </c>
      <c r="Q334" s="145">
        <v>1.2880000000000001E-2</v>
      </c>
      <c r="R334" s="145">
        <f>Q334*H334</f>
        <v>3.2360613600000003</v>
      </c>
      <c r="S334" s="145">
        <v>0</v>
      </c>
      <c r="T334" s="146">
        <f>S334*H334</f>
        <v>0</v>
      </c>
      <c r="AR334" s="147" t="s">
        <v>309</v>
      </c>
      <c r="AT334" s="147" t="s">
        <v>318</v>
      </c>
      <c r="AU334" s="147" t="s">
        <v>83</v>
      </c>
      <c r="AY334" s="13" t="s">
        <v>178</v>
      </c>
      <c r="BE334" s="148">
        <f>IF(N334="základná",J334,0)</f>
        <v>0</v>
      </c>
      <c r="BF334" s="148">
        <f>IF(N334="znížená",J334,0)</f>
        <v>0</v>
      </c>
      <c r="BG334" s="148">
        <f>IF(N334="zákl. prenesená",J334,0)</f>
        <v>0</v>
      </c>
      <c r="BH334" s="148">
        <f>IF(N334="zníž. prenesená",J334,0)</f>
        <v>0</v>
      </c>
      <c r="BI334" s="148">
        <f>IF(N334="nulová",J334,0)</f>
        <v>0</v>
      </c>
      <c r="BJ334" s="13" t="s">
        <v>83</v>
      </c>
      <c r="BK334" s="148">
        <f>ROUND(I334*H334,2)</f>
        <v>0</v>
      </c>
      <c r="BL334" s="13" t="s">
        <v>242</v>
      </c>
      <c r="BM334" s="147" t="s">
        <v>904</v>
      </c>
    </row>
    <row r="335" spans="2:65" s="1" customFormat="1" ht="24.2" customHeight="1">
      <c r="B335" s="135"/>
      <c r="C335" s="136" t="s">
        <v>905</v>
      </c>
      <c r="D335" s="136" t="s">
        <v>180</v>
      </c>
      <c r="E335" s="137" t="s">
        <v>906</v>
      </c>
      <c r="F335" s="138" t="s">
        <v>907</v>
      </c>
      <c r="G335" s="139" t="s">
        <v>377</v>
      </c>
      <c r="H335" s="140">
        <v>144.22</v>
      </c>
      <c r="I335" s="141"/>
      <c r="J335" s="141">
        <f>ROUND(I335*H335,2)</f>
        <v>0</v>
      </c>
      <c r="K335" s="142"/>
      <c r="L335" s="25"/>
      <c r="M335" s="143" t="s">
        <v>1</v>
      </c>
      <c r="N335" s="144" t="s">
        <v>36</v>
      </c>
      <c r="O335" s="145">
        <v>0</v>
      </c>
      <c r="P335" s="145">
        <f>O335*H335</f>
        <v>0</v>
      </c>
      <c r="Q335" s="145">
        <v>0</v>
      </c>
      <c r="R335" s="145">
        <f>Q335*H335</f>
        <v>0</v>
      </c>
      <c r="S335" s="145">
        <v>0</v>
      </c>
      <c r="T335" s="146">
        <f>S335*H335</f>
        <v>0</v>
      </c>
      <c r="AR335" s="147" t="s">
        <v>242</v>
      </c>
      <c r="AT335" s="147" t="s">
        <v>180</v>
      </c>
      <c r="AU335" s="147" t="s">
        <v>83</v>
      </c>
      <c r="AY335" s="13" t="s">
        <v>178</v>
      </c>
      <c r="BE335" s="148">
        <f>IF(N335="základná",J335,0)</f>
        <v>0</v>
      </c>
      <c r="BF335" s="148">
        <f>IF(N335="znížená",J335,0)</f>
        <v>0</v>
      </c>
      <c r="BG335" s="148">
        <f>IF(N335="zákl. prenesená",J335,0)</f>
        <v>0</v>
      </c>
      <c r="BH335" s="148">
        <f>IF(N335="zníž. prenesená",J335,0)</f>
        <v>0</v>
      </c>
      <c r="BI335" s="148">
        <f>IF(N335="nulová",J335,0)</f>
        <v>0</v>
      </c>
      <c r="BJ335" s="13" t="s">
        <v>83</v>
      </c>
      <c r="BK335" s="148">
        <f>ROUND(I335*H335,2)</f>
        <v>0</v>
      </c>
      <c r="BL335" s="13" t="s">
        <v>242</v>
      </c>
      <c r="BM335" s="147" t="s">
        <v>908</v>
      </c>
    </row>
    <row r="336" spans="2:65" s="11" customFormat="1" ht="22.9" customHeight="1">
      <c r="B336" s="124"/>
      <c r="D336" s="125" t="s">
        <v>69</v>
      </c>
      <c r="E336" s="133" t="s">
        <v>909</v>
      </c>
      <c r="F336" s="133" t="s">
        <v>910</v>
      </c>
      <c r="J336" s="134">
        <f>BK336</f>
        <v>0</v>
      </c>
      <c r="L336" s="124"/>
      <c r="M336" s="128"/>
      <c r="P336" s="129">
        <f>SUM(P337:P338)</f>
        <v>138.09829912000001</v>
      </c>
      <c r="R336" s="129">
        <f>SUM(R337:R338)</f>
        <v>0.59654320934000005</v>
      </c>
      <c r="T336" s="130">
        <f>SUM(T337:T338)</f>
        <v>0</v>
      </c>
      <c r="AR336" s="125" t="s">
        <v>83</v>
      </c>
      <c r="AT336" s="131" t="s">
        <v>69</v>
      </c>
      <c r="AU336" s="131" t="s">
        <v>77</v>
      </c>
      <c r="AY336" s="125" t="s">
        <v>178</v>
      </c>
      <c r="BK336" s="132">
        <f>SUM(BK337:BK338)</f>
        <v>0</v>
      </c>
    </row>
    <row r="337" spans="2:65" s="1" customFormat="1" ht="24.2" customHeight="1">
      <c r="B337" s="135"/>
      <c r="C337" s="136" t="s">
        <v>911</v>
      </c>
      <c r="D337" s="136" t="s">
        <v>180</v>
      </c>
      <c r="E337" s="137" t="s">
        <v>912</v>
      </c>
      <c r="F337" s="138" t="s">
        <v>913</v>
      </c>
      <c r="G337" s="139" t="s">
        <v>216</v>
      </c>
      <c r="H337" s="140">
        <v>1671.0830000000001</v>
      </c>
      <c r="I337" s="141"/>
      <c r="J337" s="141">
        <f>ROUND(I337*H337,2)</f>
        <v>0</v>
      </c>
      <c r="K337" s="142"/>
      <c r="L337" s="25"/>
      <c r="M337" s="143" t="s">
        <v>1</v>
      </c>
      <c r="N337" s="144" t="s">
        <v>36</v>
      </c>
      <c r="O337" s="145">
        <v>3.023E-2</v>
      </c>
      <c r="P337" s="145">
        <f>O337*H337</f>
        <v>50.516839090000005</v>
      </c>
      <c r="Q337" s="145">
        <v>1.2750000000000001E-4</v>
      </c>
      <c r="R337" s="145">
        <f>Q337*H337</f>
        <v>0.21306308250000003</v>
      </c>
      <c r="S337" s="145">
        <v>0</v>
      </c>
      <c r="T337" s="146">
        <f>S337*H337</f>
        <v>0</v>
      </c>
      <c r="AR337" s="147" t="s">
        <v>242</v>
      </c>
      <c r="AT337" s="147" t="s">
        <v>180</v>
      </c>
      <c r="AU337" s="147" t="s">
        <v>83</v>
      </c>
      <c r="AY337" s="13" t="s">
        <v>178</v>
      </c>
      <c r="BE337" s="148">
        <f>IF(N337="základná",J337,0)</f>
        <v>0</v>
      </c>
      <c r="BF337" s="148">
        <f>IF(N337="znížená",J337,0)</f>
        <v>0</v>
      </c>
      <c r="BG337" s="148">
        <f>IF(N337="zákl. prenesená",J337,0)</f>
        <v>0</v>
      </c>
      <c r="BH337" s="148">
        <f>IF(N337="zníž. prenesená",J337,0)</f>
        <v>0</v>
      </c>
      <c r="BI337" s="148">
        <f>IF(N337="nulová",J337,0)</f>
        <v>0</v>
      </c>
      <c r="BJ337" s="13" t="s">
        <v>83</v>
      </c>
      <c r="BK337" s="148">
        <f>ROUND(I337*H337,2)</f>
        <v>0</v>
      </c>
      <c r="BL337" s="13" t="s">
        <v>242</v>
      </c>
      <c r="BM337" s="147" t="s">
        <v>914</v>
      </c>
    </row>
    <row r="338" spans="2:65" s="1" customFormat="1" ht="37.9" customHeight="1">
      <c r="B338" s="135"/>
      <c r="C338" s="136" t="s">
        <v>915</v>
      </c>
      <c r="D338" s="136" t="s">
        <v>180</v>
      </c>
      <c r="E338" s="137" t="s">
        <v>916</v>
      </c>
      <c r="F338" s="138" t="s">
        <v>917</v>
      </c>
      <c r="G338" s="139" t="s">
        <v>216</v>
      </c>
      <c r="H338" s="140">
        <v>1671.0830000000001</v>
      </c>
      <c r="I338" s="141"/>
      <c r="J338" s="141">
        <f>ROUND(I338*H338,2)</f>
        <v>0</v>
      </c>
      <c r="K338" s="142"/>
      <c r="L338" s="25"/>
      <c r="M338" s="143" t="s">
        <v>1</v>
      </c>
      <c r="N338" s="144" t="s">
        <v>36</v>
      </c>
      <c r="O338" s="145">
        <v>5.2409999999999998E-2</v>
      </c>
      <c r="P338" s="145">
        <f>O338*H338</f>
        <v>87.581460030000002</v>
      </c>
      <c r="Q338" s="145">
        <v>2.2948000000000001E-4</v>
      </c>
      <c r="R338" s="145">
        <f>Q338*H338</f>
        <v>0.38348012684000005</v>
      </c>
      <c r="S338" s="145">
        <v>0</v>
      </c>
      <c r="T338" s="146">
        <f>S338*H338</f>
        <v>0</v>
      </c>
      <c r="AR338" s="147" t="s">
        <v>242</v>
      </c>
      <c r="AT338" s="147" t="s">
        <v>180</v>
      </c>
      <c r="AU338" s="147" t="s">
        <v>83</v>
      </c>
      <c r="AY338" s="13" t="s">
        <v>178</v>
      </c>
      <c r="BE338" s="148">
        <f>IF(N338="základná",J338,0)</f>
        <v>0</v>
      </c>
      <c r="BF338" s="148">
        <f>IF(N338="znížená",J338,0)</f>
        <v>0</v>
      </c>
      <c r="BG338" s="148">
        <f>IF(N338="zákl. prenesená",J338,0)</f>
        <v>0</v>
      </c>
      <c r="BH338" s="148">
        <f>IF(N338="zníž. prenesená",J338,0)</f>
        <v>0</v>
      </c>
      <c r="BI338" s="148">
        <f>IF(N338="nulová",J338,0)</f>
        <v>0</v>
      </c>
      <c r="BJ338" s="13" t="s">
        <v>83</v>
      </c>
      <c r="BK338" s="148">
        <f>ROUND(I338*H338,2)</f>
        <v>0</v>
      </c>
      <c r="BL338" s="13" t="s">
        <v>242</v>
      </c>
      <c r="BM338" s="147" t="s">
        <v>918</v>
      </c>
    </row>
    <row r="339" spans="2:65" s="11" customFormat="1" ht="25.9" customHeight="1">
      <c r="B339" s="124"/>
      <c r="D339" s="125" t="s">
        <v>69</v>
      </c>
      <c r="E339" s="126" t="s">
        <v>318</v>
      </c>
      <c r="F339" s="126" t="s">
        <v>919</v>
      </c>
      <c r="J339" s="127">
        <f>BK339</f>
        <v>0</v>
      </c>
      <c r="L339" s="124"/>
      <c r="M339" s="128"/>
      <c r="P339" s="129">
        <f>P340</f>
        <v>126473.1303</v>
      </c>
      <c r="R339" s="129">
        <f>R340</f>
        <v>0</v>
      </c>
      <c r="T339" s="130">
        <f>T340</f>
        <v>0</v>
      </c>
      <c r="AR339" s="125" t="s">
        <v>189</v>
      </c>
      <c r="AT339" s="131" t="s">
        <v>69</v>
      </c>
      <c r="AU339" s="131" t="s">
        <v>70</v>
      </c>
      <c r="AY339" s="125" t="s">
        <v>178</v>
      </c>
      <c r="BK339" s="132">
        <f>BK340</f>
        <v>0</v>
      </c>
    </row>
    <row r="340" spans="2:65" s="11" customFormat="1" ht="22.9" customHeight="1">
      <c r="B340" s="124"/>
      <c r="D340" s="125" t="s">
        <v>69</v>
      </c>
      <c r="E340" s="133" t="s">
        <v>920</v>
      </c>
      <c r="F340" s="133" t="s">
        <v>921</v>
      </c>
      <c r="J340" s="134">
        <f>BK340</f>
        <v>0</v>
      </c>
      <c r="L340" s="124"/>
      <c r="M340" s="128"/>
      <c r="P340" s="129">
        <f>SUM(P341:P351)</f>
        <v>126473.1303</v>
      </c>
      <c r="R340" s="129">
        <f>SUM(R341:R351)</f>
        <v>0</v>
      </c>
      <c r="T340" s="130">
        <f>SUM(T341:T351)</f>
        <v>0</v>
      </c>
      <c r="AR340" s="125" t="s">
        <v>189</v>
      </c>
      <c r="AT340" s="131" t="s">
        <v>69</v>
      </c>
      <c r="AU340" s="131" t="s">
        <v>77</v>
      </c>
      <c r="AY340" s="125" t="s">
        <v>178</v>
      </c>
      <c r="BK340" s="132">
        <f>SUM(BK341:BK351)</f>
        <v>0</v>
      </c>
    </row>
    <row r="341" spans="2:65" s="1" customFormat="1" ht="24.2" customHeight="1">
      <c r="B341" s="135"/>
      <c r="C341" s="136" t="s">
        <v>922</v>
      </c>
      <c r="D341" s="136" t="s">
        <v>180</v>
      </c>
      <c r="E341" s="137" t="s">
        <v>923</v>
      </c>
      <c r="F341" s="138" t="s">
        <v>924</v>
      </c>
      <c r="G341" s="139" t="s">
        <v>262</v>
      </c>
      <c r="H341" s="140">
        <v>54490</v>
      </c>
      <c r="I341" s="141"/>
      <c r="J341" s="141">
        <f t="shared" ref="J341:J351" si="100">ROUND(I341*H341,2)</f>
        <v>0</v>
      </c>
      <c r="K341" s="142"/>
      <c r="L341" s="25"/>
      <c r="M341" s="143" t="s">
        <v>1</v>
      </c>
      <c r="N341" s="144" t="s">
        <v>36</v>
      </c>
      <c r="O341" s="145">
        <v>0.86899999999999999</v>
      </c>
      <c r="P341" s="145">
        <f t="shared" ref="P341:P351" si="101">O341*H341</f>
        <v>47351.81</v>
      </c>
      <c r="Q341" s="145">
        <v>0</v>
      </c>
      <c r="R341" s="145">
        <f t="shared" ref="R341:R351" si="102">Q341*H341</f>
        <v>0</v>
      </c>
      <c r="S341" s="145">
        <v>0</v>
      </c>
      <c r="T341" s="146">
        <f t="shared" ref="T341:T351" si="103">S341*H341</f>
        <v>0</v>
      </c>
      <c r="AR341" s="147" t="s">
        <v>449</v>
      </c>
      <c r="AT341" s="147" t="s">
        <v>180</v>
      </c>
      <c r="AU341" s="147" t="s">
        <v>83</v>
      </c>
      <c r="AY341" s="13" t="s">
        <v>178</v>
      </c>
      <c r="BE341" s="148">
        <f t="shared" ref="BE341:BE351" si="104">IF(N341="základná",J341,0)</f>
        <v>0</v>
      </c>
      <c r="BF341" s="148">
        <f t="shared" ref="BF341:BF351" si="105">IF(N341="znížená",J341,0)</f>
        <v>0</v>
      </c>
      <c r="BG341" s="148">
        <f t="shared" ref="BG341:BG351" si="106">IF(N341="zákl. prenesená",J341,0)</f>
        <v>0</v>
      </c>
      <c r="BH341" s="148">
        <f t="shared" ref="BH341:BH351" si="107">IF(N341="zníž. prenesená",J341,0)</f>
        <v>0</v>
      </c>
      <c r="BI341" s="148">
        <f t="shared" ref="BI341:BI351" si="108">IF(N341="nulová",J341,0)</f>
        <v>0</v>
      </c>
      <c r="BJ341" s="13" t="s">
        <v>83</v>
      </c>
      <c r="BK341" s="148">
        <f t="shared" ref="BK341:BK351" si="109">ROUND(I341*H341,2)</f>
        <v>0</v>
      </c>
      <c r="BL341" s="13" t="s">
        <v>449</v>
      </c>
      <c r="BM341" s="147" t="s">
        <v>925</v>
      </c>
    </row>
    <row r="342" spans="2:65" s="1" customFormat="1" ht="24.2" customHeight="1">
      <c r="B342" s="135"/>
      <c r="C342" s="136" t="s">
        <v>926</v>
      </c>
      <c r="D342" s="136" t="s">
        <v>180</v>
      </c>
      <c r="E342" s="137" t="s">
        <v>927</v>
      </c>
      <c r="F342" s="138" t="s">
        <v>928</v>
      </c>
      <c r="G342" s="139" t="s">
        <v>262</v>
      </c>
      <c r="H342" s="140">
        <v>54490</v>
      </c>
      <c r="I342" s="141"/>
      <c r="J342" s="141">
        <f t="shared" si="100"/>
        <v>0</v>
      </c>
      <c r="K342" s="142"/>
      <c r="L342" s="25"/>
      <c r="M342" s="143" t="s">
        <v>1</v>
      </c>
      <c r="N342" s="144" t="s">
        <v>36</v>
      </c>
      <c r="O342" s="145">
        <v>0.86899999999999999</v>
      </c>
      <c r="P342" s="145">
        <f t="shared" si="101"/>
        <v>47351.81</v>
      </c>
      <c r="Q342" s="145">
        <v>0</v>
      </c>
      <c r="R342" s="145">
        <f t="shared" si="102"/>
        <v>0</v>
      </c>
      <c r="S342" s="145">
        <v>0</v>
      </c>
      <c r="T342" s="146">
        <f t="shared" si="103"/>
        <v>0</v>
      </c>
      <c r="AR342" s="147" t="s">
        <v>449</v>
      </c>
      <c r="AT342" s="147" t="s">
        <v>180</v>
      </c>
      <c r="AU342" s="147" t="s">
        <v>83</v>
      </c>
      <c r="AY342" s="13" t="s">
        <v>178</v>
      </c>
      <c r="BE342" s="148">
        <f t="shared" si="104"/>
        <v>0</v>
      </c>
      <c r="BF342" s="148">
        <f t="shared" si="105"/>
        <v>0</v>
      </c>
      <c r="BG342" s="148">
        <f t="shared" si="106"/>
        <v>0</v>
      </c>
      <c r="BH342" s="148">
        <f t="shared" si="107"/>
        <v>0</v>
      </c>
      <c r="BI342" s="148">
        <f t="shared" si="108"/>
        <v>0</v>
      </c>
      <c r="BJ342" s="13" t="s">
        <v>83</v>
      </c>
      <c r="BK342" s="148">
        <f t="shared" si="109"/>
        <v>0</v>
      </c>
      <c r="BL342" s="13" t="s">
        <v>449</v>
      </c>
      <c r="BM342" s="147" t="s">
        <v>929</v>
      </c>
    </row>
    <row r="343" spans="2:65" s="1" customFormat="1" ht="16.5" customHeight="1">
      <c r="B343" s="135"/>
      <c r="C343" s="136" t="s">
        <v>930</v>
      </c>
      <c r="D343" s="136" t="s">
        <v>180</v>
      </c>
      <c r="E343" s="137" t="s">
        <v>931</v>
      </c>
      <c r="F343" s="138" t="s">
        <v>932</v>
      </c>
      <c r="G343" s="139" t="s">
        <v>262</v>
      </c>
      <c r="H343" s="140">
        <v>4610</v>
      </c>
      <c r="I343" s="141"/>
      <c r="J343" s="141">
        <f t="shared" si="100"/>
        <v>0</v>
      </c>
      <c r="K343" s="142"/>
      <c r="L343" s="25"/>
      <c r="M343" s="143" t="s">
        <v>1</v>
      </c>
      <c r="N343" s="144" t="s">
        <v>36</v>
      </c>
      <c r="O343" s="145">
        <v>0.86899999999999999</v>
      </c>
      <c r="P343" s="145">
        <f t="shared" si="101"/>
        <v>4006.09</v>
      </c>
      <c r="Q343" s="145">
        <v>0</v>
      </c>
      <c r="R343" s="145">
        <f t="shared" si="102"/>
        <v>0</v>
      </c>
      <c r="S343" s="145">
        <v>0</v>
      </c>
      <c r="T343" s="146">
        <f t="shared" si="103"/>
        <v>0</v>
      </c>
      <c r="AR343" s="147" t="s">
        <v>449</v>
      </c>
      <c r="AT343" s="147" t="s">
        <v>180</v>
      </c>
      <c r="AU343" s="147" t="s">
        <v>83</v>
      </c>
      <c r="AY343" s="13" t="s">
        <v>178</v>
      </c>
      <c r="BE343" s="148">
        <f t="shared" si="104"/>
        <v>0</v>
      </c>
      <c r="BF343" s="148">
        <f t="shared" si="105"/>
        <v>0</v>
      </c>
      <c r="BG343" s="148">
        <f t="shared" si="106"/>
        <v>0</v>
      </c>
      <c r="BH343" s="148">
        <f t="shared" si="107"/>
        <v>0</v>
      </c>
      <c r="BI343" s="148">
        <f t="shared" si="108"/>
        <v>0</v>
      </c>
      <c r="BJ343" s="13" t="s">
        <v>83</v>
      </c>
      <c r="BK343" s="148">
        <f t="shared" si="109"/>
        <v>0</v>
      </c>
      <c r="BL343" s="13" t="s">
        <v>449</v>
      </c>
      <c r="BM343" s="147" t="s">
        <v>933</v>
      </c>
    </row>
    <row r="344" spans="2:65" s="1" customFormat="1" ht="21.75" customHeight="1">
      <c r="B344" s="135"/>
      <c r="C344" s="136" t="s">
        <v>934</v>
      </c>
      <c r="D344" s="136" t="s">
        <v>180</v>
      </c>
      <c r="E344" s="137" t="s">
        <v>935</v>
      </c>
      <c r="F344" s="138" t="s">
        <v>936</v>
      </c>
      <c r="G344" s="139" t="s">
        <v>262</v>
      </c>
      <c r="H344" s="140">
        <v>6542</v>
      </c>
      <c r="I344" s="141"/>
      <c r="J344" s="141">
        <f t="shared" si="100"/>
        <v>0</v>
      </c>
      <c r="K344" s="142"/>
      <c r="L344" s="25"/>
      <c r="M344" s="143" t="s">
        <v>1</v>
      </c>
      <c r="N344" s="144" t="s">
        <v>36</v>
      </c>
      <c r="O344" s="145">
        <v>0.86899999999999999</v>
      </c>
      <c r="P344" s="145">
        <f t="shared" si="101"/>
        <v>5684.9979999999996</v>
      </c>
      <c r="Q344" s="145">
        <v>0</v>
      </c>
      <c r="R344" s="145">
        <f t="shared" si="102"/>
        <v>0</v>
      </c>
      <c r="S344" s="145">
        <v>0</v>
      </c>
      <c r="T344" s="146">
        <f t="shared" si="103"/>
        <v>0</v>
      </c>
      <c r="AR344" s="147" t="s">
        <v>449</v>
      </c>
      <c r="AT344" s="147" t="s">
        <v>180</v>
      </c>
      <c r="AU344" s="147" t="s">
        <v>83</v>
      </c>
      <c r="AY344" s="13" t="s">
        <v>178</v>
      </c>
      <c r="BE344" s="148">
        <f t="shared" si="104"/>
        <v>0</v>
      </c>
      <c r="BF344" s="148">
        <f t="shared" si="105"/>
        <v>0</v>
      </c>
      <c r="BG344" s="148">
        <f t="shared" si="106"/>
        <v>0</v>
      </c>
      <c r="BH344" s="148">
        <f t="shared" si="107"/>
        <v>0</v>
      </c>
      <c r="BI344" s="148">
        <f t="shared" si="108"/>
        <v>0</v>
      </c>
      <c r="BJ344" s="13" t="s">
        <v>83</v>
      </c>
      <c r="BK344" s="148">
        <f t="shared" si="109"/>
        <v>0</v>
      </c>
      <c r="BL344" s="13" t="s">
        <v>449</v>
      </c>
      <c r="BM344" s="147" t="s">
        <v>937</v>
      </c>
    </row>
    <row r="345" spans="2:65" s="1" customFormat="1" ht="24.2" customHeight="1">
      <c r="B345" s="135"/>
      <c r="C345" s="136" t="s">
        <v>938</v>
      </c>
      <c r="D345" s="136" t="s">
        <v>180</v>
      </c>
      <c r="E345" s="137" t="s">
        <v>939</v>
      </c>
      <c r="F345" s="138" t="s">
        <v>940</v>
      </c>
      <c r="G345" s="139" t="s">
        <v>262</v>
      </c>
      <c r="H345" s="140">
        <v>6542</v>
      </c>
      <c r="I345" s="141"/>
      <c r="J345" s="141">
        <f t="shared" si="100"/>
        <v>0</v>
      </c>
      <c r="K345" s="142"/>
      <c r="L345" s="25"/>
      <c r="M345" s="143" t="s">
        <v>1</v>
      </c>
      <c r="N345" s="144" t="s">
        <v>36</v>
      </c>
      <c r="O345" s="145">
        <v>0.86899999999999999</v>
      </c>
      <c r="P345" s="145">
        <f t="shared" si="101"/>
        <v>5684.9979999999996</v>
      </c>
      <c r="Q345" s="145">
        <v>0</v>
      </c>
      <c r="R345" s="145">
        <f t="shared" si="102"/>
        <v>0</v>
      </c>
      <c r="S345" s="145">
        <v>0</v>
      </c>
      <c r="T345" s="146">
        <f t="shared" si="103"/>
        <v>0</v>
      </c>
      <c r="AR345" s="147" t="s">
        <v>449</v>
      </c>
      <c r="AT345" s="147" t="s">
        <v>180</v>
      </c>
      <c r="AU345" s="147" t="s">
        <v>83</v>
      </c>
      <c r="AY345" s="13" t="s">
        <v>178</v>
      </c>
      <c r="BE345" s="148">
        <f t="shared" si="104"/>
        <v>0</v>
      </c>
      <c r="BF345" s="148">
        <f t="shared" si="105"/>
        <v>0</v>
      </c>
      <c r="BG345" s="148">
        <f t="shared" si="106"/>
        <v>0</v>
      </c>
      <c r="BH345" s="148">
        <f t="shared" si="107"/>
        <v>0</v>
      </c>
      <c r="BI345" s="148">
        <f t="shared" si="108"/>
        <v>0</v>
      </c>
      <c r="BJ345" s="13" t="s">
        <v>83</v>
      </c>
      <c r="BK345" s="148">
        <f t="shared" si="109"/>
        <v>0</v>
      </c>
      <c r="BL345" s="13" t="s">
        <v>449</v>
      </c>
      <c r="BM345" s="147" t="s">
        <v>941</v>
      </c>
    </row>
    <row r="346" spans="2:65" s="1" customFormat="1" ht="24.2" customHeight="1">
      <c r="B346" s="135"/>
      <c r="C346" s="136" t="s">
        <v>942</v>
      </c>
      <c r="D346" s="136" t="s">
        <v>180</v>
      </c>
      <c r="E346" s="137" t="s">
        <v>943</v>
      </c>
      <c r="F346" s="138" t="s">
        <v>944</v>
      </c>
      <c r="G346" s="139" t="s">
        <v>262</v>
      </c>
      <c r="H346" s="140">
        <v>9405</v>
      </c>
      <c r="I346" s="141"/>
      <c r="J346" s="141">
        <f t="shared" si="100"/>
        <v>0</v>
      </c>
      <c r="K346" s="142"/>
      <c r="L346" s="25"/>
      <c r="M346" s="143" t="s">
        <v>1</v>
      </c>
      <c r="N346" s="144" t="s">
        <v>36</v>
      </c>
      <c r="O346" s="145">
        <v>0.86899999999999999</v>
      </c>
      <c r="P346" s="145">
        <f t="shared" si="101"/>
        <v>8172.9449999999997</v>
      </c>
      <c r="Q346" s="145">
        <v>0</v>
      </c>
      <c r="R346" s="145">
        <f t="shared" si="102"/>
        <v>0</v>
      </c>
      <c r="S346" s="145">
        <v>0</v>
      </c>
      <c r="T346" s="146">
        <f t="shared" si="103"/>
        <v>0</v>
      </c>
      <c r="AR346" s="147" t="s">
        <v>449</v>
      </c>
      <c r="AT346" s="147" t="s">
        <v>180</v>
      </c>
      <c r="AU346" s="147" t="s">
        <v>83</v>
      </c>
      <c r="AY346" s="13" t="s">
        <v>178</v>
      </c>
      <c r="BE346" s="148">
        <f t="shared" si="104"/>
        <v>0</v>
      </c>
      <c r="BF346" s="148">
        <f t="shared" si="105"/>
        <v>0</v>
      </c>
      <c r="BG346" s="148">
        <f t="shared" si="106"/>
        <v>0</v>
      </c>
      <c r="BH346" s="148">
        <f t="shared" si="107"/>
        <v>0</v>
      </c>
      <c r="BI346" s="148">
        <f t="shared" si="108"/>
        <v>0</v>
      </c>
      <c r="BJ346" s="13" t="s">
        <v>83</v>
      </c>
      <c r="BK346" s="148">
        <f t="shared" si="109"/>
        <v>0</v>
      </c>
      <c r="BL346" s="13" t="s">
        <v>449</v>
      </c>
      <c r="BM346" s="147" t="s">
        <v>945</v>
      </c>
    </row>
    <row r="347" spans="2:65" s="1" customFormat="1" ht="24.2" customHeight="1">
      <c r="B347" s="135"/>
      <c r="C347" s="136" t="s">
        <v>946</v>
      </c>
      <c r="D347" s="136" t="s">
        <v>180</v>
      </c>
      <c r="E347" s="137" t="s">
        <v>947</v>
      </c>
      <c r="F347" s="138" t="s">
        <v>948</v>
      </c>
      <c r="G347" s="139" t="s">
        <v>262</v>
      </c>
      <c r="H347" s="140">
        <v>9405</v>
      </c>
      <c r="I347" s="141"/>
      <c r="J347" s="141">
        <f t="shared" si="100"/>
        <v>0</v>
      </c>
      <c r="K347" s="142"/>
      <c r="L347" s="25"/>
      <c r="M347" s="143" t="s">
        <v>1</v>
      </c>
      <c r="N347" s="144" t="s">
        <v>36</v>
      </c>
      <c r="O347" s="145">
        <v>0.86899999999999999</v>
      </c>
      <c r="P347" s="145">
        <f t="shared" si="101"/>
        <v>8172.9449999999997</v>
      </c>
      <c r="Q347" s="145">
        <v>0</v>
      </c>
      <c r="R347" s="145">
        <f t="shared" si="102"/>
        <v>0</v>
      </c>
      <c r="S347" s="145">
        <v>0</v>
      </c>
      <c r="T347" s="146">
        <f t="shared" si="103"/>
        <v>0</v>
      </c>
      <c r="AR347" s="147" t="s">
        <v>449</v>
      </c>
      <c r="AT347" s="147" t="s">
        <v>180</v>
      </c>
      <c r="AU347" s="147" t="s">
        <v>83</v>
      </c>
      <c r="AY347" s="13" t="s">
        <v>178</v>
      </c>
      <c r="BE347" s="148">
        <f t="shared" si="104"/>
        <v>0</v>
      </c>
      <c r="BF347" s="148">
        <f t="shared" si="105"/>
        <v>0</v>
      </c>
      <c r="BG347" s="148">
        <f t="shared" si="106"/>
        <v>0</v>
      </c>
      <c r="BH347" s="148">
        <f t="shared" si="107"/>
        <v>0</v>
      </c>
      <c r="BI347" s="148">
        <f t="shared" si="108"/>
        <v>0</v>
      </c>
      <c r="BJ347" s="13" t="s">
        <v>83</v>
      </c>
      <c r="BK347" s="148">
        <f t="shared" si="109"/>
        <v>0</v>
      </c>
      <c r="BL347" s="13" t="s">
        <v>449</v>
      </c>
      <c r="BM347" s="147" t="s">
        <v>949</v>
      </c>
    </row>
    <row r="348" spans="2:65" s="1" customFormat="1" ht="16.5" customHeight="1">
      <c r="B348" s="135"/>
      <c r="C348" s="136" t="s">
        <v>950</v>
      </c>
      <c r="D348" s="136" t="s">
        <v>180</v>
      </c>
      <c r="E348" s="137" t="s">
        <v>951</v>
      </c>
      <c r="F348" s="138" t="s">
        <v>952</v>
      </c>
      <c r="G348" s="139" t="s">
        <v>329</v>
      </c>
      <c r="H348" s="140">
        <v>34</v>
      </c>
      <c r="I348" s="141"/>
      <c r="J348" s="141">
        <f t="shared" si="100"/>
        <v>0</v>
      </c>
      <c r="K348" s="142"/>
      <c r="L348" s="25"/>
      <c r="M348" s="143" t="s">
        <v>1</v>
      </c>
      <c r="N348" s="144" t="s">
        <v>36</v>
      </c>
      <c r="O348" s="145">
        <v>0.86899999999999999</v>
      </c>
      <c r="P348" s="145">
        <f t="shared" si="101"/>
        <v>29.545999999999999</v>
      </c>
      <c r="Q348" s="145">
        <v>0</v>
      </c>
      <c r="R348" s="145">
        <f t="shared" si="102"/>
        <v>0</v>
      </c>
      <c r="S348" s="145">
        <v>0</v>
      </c>
      <c r="T348" s="146">
        <f t="shared" si="103"/>
        <v>0</v>
      </c>
      <c r="AR348" s="147" t="s">
        <v>449</v>
      </c>
      <c r="AT348" s="147" t="s">
        <v>180</v>
      </c>
      <c r="AU348" s="147" t="s">
        <v>83</v>
      </c>
      <c r="AY348" s="13" t="s">
        <v>178</v>
      </c>
      <c r="BE348" s="148">
        <f t="shared" si="104"/>
        <v>0</v>
      </c>
      <c r="BF348" s="148">
        <f t="shared" si="105"/>
        <v>0</v>
      </c>
      <c r="BG348" s="148">
        <f t="shared" si="106"/>
        <v>0</v>
      </c>
      <c r="BH348" s="148">
        <f t="shared" si="107"/>
        <v>0</v>
      </c>
      <c r="BI348" s="148">
        <f t="shared" si="108"/>
        <v>0</v>
      </c>
      <c r="BJ348" s="13" t="s">
        <v>83</v>
      </c>
      <c r="BK348" s="148">
        <f t="shared" si="109"/>
        <v>0</v>
      </c>
      <c r="BL348" s="13" t="s">
        <v>449</v>
      </c>
      <c r="BM348" s="147" t="s">
        <v>953</v>
      </c>
    </row>
    <row r="349" spans="2:65" s="1" customFormat="1" ht="16.5" customHeight="1">
      <c r="B349" s="135"/>
      <c r="C349" s="136" t="s">
        <v>954</v>
      </c>
      <c r="D349" s="136" t="s">
        <v>180</v>
      </c>
      <c r="E349" s="137" t="s">
        <v>955</v>
      </c>
      <c r="F349" s="138" t="s">
        <v>956</v>
      </c>
      <c r="G349" s="139" t="s">
        <v>329</v>
      </c>
      <c r="H349" s="140">
        <v>18.7</v>
      </c>
      <c r="I349" s="141"/>
      <c r="J349" s="141">
        <f t="shared" si="100"/>
        <v>0</v>
      </c>
      <c r="K349" s="142"/>
      <c r="L349" s="25"/>
      <c r="M349" s="143" t="s">
        <v>1</v>
      </c>
      <c r="N349" s="144" t="s">
        <v>36</v>
      </c>
      <c r="O349" s="145">
        <v>0.86899999999999999</v>
      </c>
      <c r="P349" s="145">
        <f t="shared" si="101"/>
        <v>16.250299999999999</v>
      </c>
      <c r="Q349" s="145">
        <v>0</v>
      </c>
      <c r="R349" s="145">
        <f t="shared" si="102"/>
        <v>0</v>
      </c>
      <c r="S349" s="145">
        <v>0</v>
      </c>
      <c r="T349" s="146">
        <f t="shared" si="103"/>
        <v>0</v>
      </c>
      <c r="AR349" s="147" t="s">
        <v>449</v>
      </c>
      <c r="AT349" s="147" t="s">
        <v>180</v>
      </c>
      <c r="AU349" s="147" t="s">
        <v>83</v>
      </c>
      <c r="AY349" s="13" t="s">
        <v>178</v>
      </c>
      <c r="BE349" s="148">
        <f t="shared" si="104"/>
        <v>0</v>
      </c>
      <c r="BF349" s="148">
        <f t="shared" si="105"/>
        <v>0</v>
      </c>
      <c r="BG349" s="148">
        <f t="shared" si="106"/>
        <v>0</v>
      </c>
      <c r="BH349" s="148">
        <f t="shared" si="107"/>
        <v>0</v>
      </c>
      <c r="BI349" s="148">
        <f t="shared" si="108"/>
        <v>0</v>
      </c>
      <c r="BJ349" s="13" t="s">
        <v>83</v>
      </c>
      <c r="BK349" s="148">
        <f t="shared" si="109"/>
        <v>0</v>
      </c>
      <c r="BL349" s="13" t="s">
        <v>449</v>
      </c>
      <c r="BM349" s="147" t="s">
        <v>957</v>
      </c>
    </row>
    <row r="350" spans="2:65" s="1" customFormat="1" ht="16.5" customHeight="1">
      <c r="B350" s="135"/>
      <c r="C350" s="136" t="s">
        <v>958</v>
      </c>
      <c r="D350" s="136" t="s">
        <v>180</v>
      </c>
      <c r="E350" s="137" t="s">
        <v>959</v>
      </c>
      <c r="F350" s="138" t="s">
        <v>960</v>
      </c>
      <c r="G350" s="139" t="s">
        <v>290</v>
      </c>
      <c r="H350" s="140">
        <v>1</v>
      </c>
      <c r="I350" s="141"/>
      <c r="J350" s="141">
        <f t="shared" si="100"/>
        <v>0</v>
      </c>
      <c r="K350" s="142"/>
      <c r="L350" s="25"/>
      <c r="M350" s="143" t="s">
        <v>1</v>
      </c>
      <c r="N350" s="144" t="s">
        <v>36</v>
      </c>
      <c r="O350" s="145">
        <v>0.86899999999999999</v>
      </c>
      <c r="P350" s="145">
        <f t="shared" si="101"/>
        <v>0.86899999999999999</v>
      </c>
      <c r="Q350" s="145">
        <v>0</v>
      </c>
      <c r="R350" s="145">
        <f t="shared" si="102"/>
        <v>0</v>
      </c>
      <c r="S350" s="145">
        <v>0</v>
      </c>
      <c r="T350" s="146">
        <f t="shared" si="103"/>
        <v>0</v>
      </c>
      <c r="AR350" s="147" t="s">
        <v>449</v>
      </c>
      <c r="AT350" s="147" t="s">
        <v>180</v>
      </c>
      <c r="AU350" s="147" t="s">
        <v>83</v>
      </c>
      <c r="AY350" s="13" t="s">
        <v>178</v>
      </c>
      <c r="BE350" s="148">
        <f t="shared" si="104"/>
        <v>0</v>
      </c>
      <c r="BF350" s="148">
        <f t="shared" si="105"/>
        <v>0</v>
      </c>
      <c r="BG350" s="148">
        <f t="shared" si="106"/>
        <v>0</v>
      </c>
      <c r="BH350" s="148">
        <f t="shared" si="107"/>
        <v>0</v>
      </c>
      <c r="BI350" s="148">
        <f t="shared" si="108"/>
        <v>0</v>
      </c>
      <c r="BJ350" s="13" t="s">
        <v>83</v>
      </c>
      <c r="BK350" s="148">
        <f t="shared" si="109"/>
        <v>0</v>
      </c>
      <c r="BL350" s="13" t="s">
        <v>449</v>
      </c>
      <c r="BM350" s="147" t="s">
        <v>961</v>
      </c>
    </row>
    <row r="351" spans="2:65" s="1" customFormat="1" ht="16.5" customHeight="1">
      <c r="B351" s="135"/>
      <c r="C351" s="136" t="s">
        <v>962</v>
      </c>
      <c r="D351" s="136" t="s">
        <v>180</v>
      </c>
      <c r="E351" s="137" t="s">
        <v>963</v>
      </c>
      <c r="F351" s="138" t="s">
        <v>964</v>
      </c>
      <c r="G351" s="139" t="s">
        <v>290</v>
      </c>
      <c r="H351" s="140">
        <v>1</v>
      </c>
      <c r="I351" s="141"/>
      <c r="J351" s="141">
        <f t="shared" si="100"/>
        <v>0</v>
      </c>
      <c r="K351" s="142"/>
      <c r="L351" s="25"/>
      <c r="M351" s="159" t="s">
        <v>1</v>
      </c>
      <c r="N351" s="160" t="s">
        <v>36</v>
      </c>
      <c r="O351" s="161">
        <v>0.86899999999999999</v>
      </c>
      <c r="P351" s="161">
        <f t="shared" si="101"/>
        <v>0.86899999999999999</v>
      </c>
      <c r="Q351" s="161">
        <v>0</v>
      </c>
      <c r="R351" s="161">
        <f t="shared" si="102"/>
        <v>0</v>
      </c>
      <c r="S351" s="161">
        <v>0</v>
      </c>
      <c r="T351" s="162">
        <f t="shared" si="103"/>
        <v>0</v>
      </c>
      <c r="AR351" s="147" t="s">
        <v>449</v>
      </c>
      <c r="AT351" s="147" t="s">
        <v>180</v>
      </c>
      <c r="AU351" s="147" t="s">
        <v>83</v>
      </c>
      <c r="AY351" s="13" t="s">
        <v>178</v>
      </c>
      <c r="BE351" s="148">
        <f t="shared" si="104"/>
        <v>0</v>
      </c>
      <c r="BF351" s="148">
        <f t="shared" si="105"/>
        <v>0</v>
      </c>
      <c r="BG351" s="148">
        <f t="shared" si="106"/>
        <v>0</v>
      </c>
      <c r="BH351" s="148">
        <f t="shared" si="107"/>
        <v>0</v>
      </c>
      <c r="BI351" s="148">
        <f t="shared" si="108"/>
        <v>0</v>
      </c>
      <c r="BJ351" s="13" t="s">
        <v>83</v>
      </c>
      <c r="BK351" s="148">
        <f t="shared" si="109"/>
        <v>0</v>
      </c>
      <c r="BL351" s="13" t="s">
        <v>449</v>
      </c>
      <c r="BM351" s="147" t="s">
        <v>965</v>
      </c>
    </row>
    <row r="352" spans="2:65" s="1" customFormat="1" ht="6.95" customHeight="1">
      <c r="B352" s="40"/>
      <c r="C352" s="41"/>
      <c r="D352" s="41"/>
      <c r="E352" s="41"/>
      <c r="F352" s="41"/>
      <c r="G352" s="41"/>
      <c r="H352" s="41"/>
      <c r="I352" s="41"/>
      <c r="J352" s="41"/>
      <c r="K352" s="41"/>
      <c r="L352" s="25"/>
    </row>
  </sheetData>
  <autoFilter ref="C141:K351" xr:uid="{00000000-0009-0000-0000-000001000000}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85"/>
  <sheetViews>
    <sheetView showGridLines="0" topLeftCell="A111" workbookViewId="0">
      <selection activeCell="I128" sqref="I12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87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ht="12" hidden="1" customHeight="1">
      <c r="B8" s="16"/>
      <c r="D8" s="22" t="s">
        <v>133</v>
      </c>
      <c r="L8" s="16"/>
    </row>
    <row r="9" spans="2:46" s="1" customFormat="1" ht="16.5" hidden="1" customHeight="1">
      <c r="B9" s="25"/>
      <c r="E9" s="219" t="s">
        <v>134</v>
      </c>
      <c r="F9" s="218"/>
      <c r="G9" s="218"/>
      <c r="H9" s="218"/>
      <c r="L9" s="25"/>
    </row>
    <row r="10" spans="2:46" s="1" customFormat="1" ht="12" hidden="1" customHeight="1">
      <c r="B10" s="25"/>
      <c r="D10" s="22" t="s">
        <v>135</v>
      </c>
      <c r="L10" s="25"/>
    </row>
    <row r="11" spans="2:46" s="1" customFormat="1" ht="16.5" hidden="1" customHeight="1">
      <c r="B11" s="25"/>
      <c r="E11" s="182" t="s">
        <v>966</v>
      </c>
      <c r="F11" s="218"/>
      <c r="G11" s="218"/>
      <c r="H11" s="218"/>
      <c r="L11" s="25"/>
    </row>
    <row r="12" spans="2:46" s="1" customFormat="1" hidden="1">
      <c r="B12" s="25"/>
      <c r="L12" s="25"/>
    </row>
    <row r="13" spans="2:46" s="1" customFormat="1" ht="12" hidden="1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>
      <c r="B14" s="25"/>
      <c r="D14" s="22" t="s">
        <v>17</v>
      </c>
      <c r="F14" s="20" t="s">
        <v>18</v>
      </c>
      <c r="I14" s="22" t="s">
        <v>19</v>
      </c>
      <c r="J14" s="48" t="str">
        <f>'Rekapitulácia stavby'!AN8</f>
        <v>14. 11. 2025</v>
      </c>
      <c r="L14" s="25"/>
    </row>
    <row r="15" spans="2:46" s="1" customFormat="1" ht="10.9" hidden="1" customHeight="1">
      <c r="B15" s="25"/>
      <c r="L15" s="25"/>
    </row>
    <row r="16" spans="2:46" s="1" customFormat="1" ht="12" hidden="1" customHeight="1">
      <c r="B16" s="25"/>
      <c r="D16" s="22" t="s">
        <v>21</v>
      </c>
      <c r="I16" s="22" t="s">
        <v>22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>
      <c r="B17" s="25"/>
      <c r="E17" s="20" t="str">
        <f>IF('Rekapitulácia stavby'!E11="","",'Rekapitulácia stavby'!E11)</f>
        <v xml:space="preserve"> </v>
      </c>
      <c r="I17" s="22" t="s">
        <v>24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>
      <c r="B18" s="25"/>
      <c r="L18" s="25"/>
    </row>
    <row r="19" spans="2:12" s="1" customFormat="1" ht="12" hidden="1" customHeight="1">
      <c r="B19" s="25"/>
      <c r="D19" s="22" t="s">
        <v>25</v>
      </c>
      <c r="I19" s="22" t="s">
        <v>22</v>
      </c>
      <c r="J19" s="20" t="str">
        <f>'Rekapitulácia stavby'!AN13</f>
        <v/>
      </c>
      <c r="L19" s="25"/>
    </row>
    <row r="20" spans="2:12" s="1" customFormat="1" ht="18" hidden="1" customHeight="1">
      <c r="B20" s="25"/>
      <c r="E20" s="193" t="str">
        <f>'Rekapitulácia stavby'!E14</f>
        <v xml:space="preserve"> </v>
      </c>
      <c r="F20" s="193"/>
      <c r="G20" s="193"/>
      <c r="H20" s="193"/>
      <c r="I20" s="22" t="s">
        <v>24</v>
      </c>
      <c r="J20" s="20" t="str">
        <f>'Rekapitulácia stavby'!AN14</f>
        <v/>
      </c>
      <c r="L20" s="25"/>
    </row>
    <row r="21" spans="2:12" s="1" customFormat="1" ht="6.95" hidden="1" customHeight="1">
      <c r="B21" s="25"/>
      <c r="L21" s="25"/>
    </row>
    <row r="22" spans="2:12" s="1" customFormat="1" ht="12" hidden="1" customHeight="1">
      <c r="B22" s="25"/>
      <c r="D22" s="22" t="s">
        <v>26</v>
      </c>
      <c r="I22" s="22" t="s">
        <v>22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>
      <c r="B23" s="25"/>
      <c r="E23" s="20" t="str">
        <f>IF('Rekapitulácia stavby'!E17="","",'Rekapitulácia stavby'!E17)</f>
        <v xml:space="preserve"> </v>
      </c>
      <c r="I23" s="22" t="s">
        <v>24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>
      <c r="B24" s="25"/>
      <c r="L24" s="25"/>
    </row>
    <row r="25" spans="2:12" s="1" customFormat="1" ht="12" hidden="1" customHeight="1">
      <c r="B25" s="25"/>
      <c r="D25" s="22" t="s">
        <v>28</v>
      </c>
      <c r="I25" s="22" t="s">
        <v>22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>
      <c r="B26" s="25"/>
      <c r="E26" s="20" t="str">
        <f>IF('Rekapitulácia stavby'!E20="","",'Rekapitulácia stavby'!E20)</f>
        <v xml:space="preserve"> </v>
      </c>
      <c r="I26" s="22" t="s">
        <v>24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>
      <c r="B27" s="25"/>
      <c r="L27" s="25"/>
    </row>
    <row r="28" spans="2:12" s="1" customFormat="1" ht="12" hidden="1" customHeight="1">
      <c r="B28" s="25"/>
      <c r="D28" s="22" t="s">
        <v>29</v>
      </c>
      <c r="L28" s="25"/>
    </row>
    <row r="29" spans="2:12" s="7" customFormat="1" ht="16.5" hidden="1" customHeight="1">
      <c r="B29" s="90"/>
      <c r="E29" s="196" t="s">
        <v>1</v>
      </c>
      <c r="F29" s="196"/>
      <c r="G29" s="196"/>
      <c r="H29" s="196"/>
      <c r="L29" s="90"/>
    </row>
    <row r="30" spans="2:12" s="1" customFormat="1" ht="6.95" hidden="1" customHeight="1">
      <c r="B30" s="25"/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hidden="1" customHeight="1">
      <c r="B32" s="25"/>
      <c r="D32" s="91" t="s">
        <v>30</v>
      </c>
      <c r="J32" s="62">
        <f>ROUND(J125, 2)</f>
        <v>0</v>
      </c>
      <c r="L32" s="25"/>
    </row>
    <row r="33" spans="2:12" s="1" customFormat="1" ht="6.95" hidden="1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>
      <c r="B34" s="25"/>
      <c r="F34" s="28" t="s">
        <v>32</v>
      </c>
      <c r="I34" s="28" t="s">
        <v>31</v>
      </c>
      <c r="J34" s="28" t="s">
        <v>33</v>
      </c>
      <c r="L34" s="25"/>
    </row>
    <row r="35" spans="2:12" s="1" customFormat="1" ht="14.45" hidden="1" customHeight="1">
      <c r="B35" s="25"/>
      <c r="D35" s="51" t="s">
        <v>34</v>
      </c>
      <c r="E35" s="30" t="s">
        <v>35</v>
      </c>
      <c r="F35" s="92">
        <f>ROUND((SUM(BE125:BE284)),  2)</f>
        <v>0</v>
      </c>
      <c r="G35" s="93"/>
      <c r="H35" s="93"/>
      <c r="I35" s="94">
        <v>0.23</v>
      </c>
      <c r="J35" s="92">
        <f>ROUND(((SUM(BE125:BE284))*I35),  2)</f>
        <v>0</v>
      </c>
      <c r="L35" s="25"/>
    </row>
    <row r="36" spans="2:12" s="1" customFormat="1" ht="14.45" hidden="1" customHeight="1">
      <c r="B36" s="25"/>
      <c r="E36" s="30" t="s">
        <v>36</v>
      </c>
      <c r="F36" s="82">
        <f>ROUND((SUM(BF125:BF284)),  2)</f>
        <v>0</v>
      </c>
      <c r="I36" s="95">
        <v>0.23</v>
      </c>
      <c r="J36" s="82">
        <f>ROUND(((SUM(BF125:BF284))*I36),  2)</f>
        <v>0</v>
      </c>
      <c r="L36" s="25"/>
    </row>
    <row r="37" spans="2:12" s="1" customFormat="1" ht="14.45" hidden="1" customHeight="1">
      <c r="B37" s="25"/>
      <c r="E37" s="22" t="s">
        <v>37</v>
      </c>
      <c r="F37" s="82">
        <f>ROUND((SUM(BG125:BG284)),  2)</f>
        <v>0</v>
      </c>
      <c r="I37" s="95">
        <v>0.23</v>
      </c>
      <c r="J37" s="82">
        <f>0</f>
        <v>0</v>
      </c>
      <c r="L37" s="25"/>
    </row>
    <row r="38" spans="2:12" s="1" customFormat="1" ht="14.45" hidden="1" customHeight="1">
      <c r="B38" s="25"/>
      <c r="E38" s="22" t="s">
        <v>38</v>
      </c>
      <c r="F38" s="82">
        <f>ROUND((SUM(BH125:BH284)),  2)</f>
        <v>0</v>
      </c>
      <c r="I38" s="95">
        <v>0.23</v>
      </c>
      <c r="J38" s="82">
        <f>0</f>
        <v>0</v>
      </c>
      <c r="L38" s="25"/>
    </row>
    <row r="39" spans="2:12" s="1" customFormat="1" ht="14.45" hidden="1" customHeight="1">
      <c r="B39" s="25"/>
      <c r="E39" s="30" t="s">
        <v>39</v>
      </c>
      <c r="F39" s="92">
        <f>ROUND((SUM(BI125:BI284)),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>
      <c r="B40" s="25"/>
      <c r="L40" s="25"/>
    </row>
    <row r="41" spans="2:12" s="1" customFormat="1" ht="25.35" hidden="1" customHeight="1">
      <c r="B41" s="25"/>
      <c r="C41" s="96"/>
      <c r="D41" s="97" t="s">
        <v>40</v>
      </c>
      <c r="E41" s="53"/>
      <c r="F41" s="53"/>
      <c r="G41" s="98" t="s">
        <v>41</v>
      </c>
      <c r="H41" s="99" t="s">
        <v>42</v>
      </c>
      <c r="I41" s="53"/>
      <c r="J41" s="100">
        <f>SUM(J32:J39)</f>
        <v>0</v>
      </c>
      <c r="K41" s="101"/>
      <c r="L41" s="25"/>
    </row>
    <row r="42" spans="2:12" s="1" customFormat="1" ht="14.45" hidden="1" customHeight="1">
      <c r="B42" s="25"/>
      <c r="L42" s="25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137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12" ht="12" customHeight="1">
      <c r="B86" s="16"/>
      <c r="C86" s="22" t="s">
        <v>133</v>
      </c>
      <c r="L86" s="16"/>
    </row>
    <row r="87" spans="2:12" s="1" customFormat="1" ht="16.5" customHeight="1">
      <c r="B87" s="25"/>
      <c r="E87" s="219" t="s">
        <v>134</v>
      </c>
      <c r="F87" s="218"/>
      <c r="G87" s="218"/>
      <c r="H87" s="218"/>
      <c r="L87" s="25"/>
    </row>
    <row r="88" spans="2:12" s="1" customFormat="1" ht="12" customHeight="1">
      <c r="B88" s="25"/>
      <c r="C88" s="22" t="s">
        <v>135</v>
      </c>
      <c r="L88" s="25"/>
    </row>
    <row r="89" spans="2:12" s="1" customFormat="1" ht="16.5" customHeight="1">
      <c r="B89" s="25"/>
      <c r="E89" s="182" t="str">
        <f>E11</f>
        <v>02 - VZT</v>
      </c>
      <c r="F89" s="218"/>
      <c r="G89" s="218"/>
      <c r="H89" s="218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Rimavská Sobota</v>
      </c>
      <c r="I91" s="22" t="s">
        <v>19</v>
      </c>
      <c r="J91" s="48" t="str">
        <f>IF(J14="","",J14)</f>
        <v>14. 11. 2025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21</v>
      </c>
      <c r="F93" s="20" t="str">
        <f>E17</f>
        <v xml:space="preserve"> </v>
      </c>
      <c r="I93" s="22" t="s">
        <v>26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25</v>
      </c>
      <c r="F94" s="20" t="str">
        <f>IF(E20="","",E20)</f>
        <v xml:space="preserve"> </v>
      </c>
      <c r="I94" s="22" t="s">
        <v>28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4" t="s">
        <v>138</v>
      </c>
      <c r="D96" s="96"/>
      <c r="E96" s="96"/>
      <c r="F96" s="96"/>
      <c r="G96" s="96"/>
      <c r="H96" s="96"/>
      <c r="I96" s="96"/>
      <c r="J96" s="105" t="s">
        <v>139</v>
      </c>
      <c r="K96" s="96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6" t="s">
        <v>140</v>
      </c>
      <c r="J98" s="62">
        <f>J125</f>
        <v>0</v>
      </c>
      <c r="L98" s="25"/>
      <c r="AU98" s="13" t="s">
        <v>141</v>
      </c>
    </row>
    <row r="99" spans="2:47" s="8" customFormat="1" ht="24.95" customHeight="1">
      <c r="B99" s="107"/>
      <c r="D99" s="108" t="s">
        <v>967</v>
      </c>
      <c r="E99" s="109"/>
      <c r="F99" s="109"/>
      <c r="G99" s="109"/>
      <c r="H99" s="109"/>
      <c r="I99" s="109"/>
      <c r="J99" s="110">
        <f>J126</f>
        <v>0</v>
      </c>
      <c r="L99" s="107"/>
    </row>
    <row r="100" spans="2:47" s="8" customFormat="1" ht="24.95" customHeight="1">
      <c r="B100" s="107"/>
      <c r="D100" s="108" t="s">
        <v>968</v>
      </c>
      <c r="E100" s="109"/>
      <c r="F100" s="109"/>
      <c r="G100" s="109"/>
      <c r="H100" s="109"/>
      <c r="I100" s="109"/>
      <c r="J100" s="110">
        <f>J190</f>
        <v>0</v>
      </c>
      <c r="L100" s="107"/>
    </row>
    <row r="101" spans="2:47" s="8" customFormat="1" ht="24.95" customHeight="1">
      <c r="B101" s="107"/>
      <c r="D101" s="108" t="s">
        <v>969</v>
      </c>
      <c r="E101" s="109"/>
      <c r="F101" s="109"/>
      <c r="G101" s="109"/>
      <c r="H101" s="109"/>
      <c r="I101" s="109"/>
      <c r="J101" s="110">
        <f>J247</f>
        <v>0</v>
      </c>
      <c r="L101" s="107"/>
    </row>
    <row r="102" spans="2:47" s="8" customFormat="1" ht="24.95" customHeight="1">
      <c r="B102" s="107"/>
      <c r="D102" s="108" t="s">
        <v>970</v>
      </c>
      <c r="E102" s="109"/>
      <c r="F102" s="109"/>
      <c r="G102" s="109"/>
      <c r="H102" s="109"/>
      <c r="I102" s="109"/>
      <c r="J102" s="110">
        <f>J276</f>
        <v>0</v>
      </c>
      <c r="L102" s="107"/>
    </row>
    <row r="103" spans="2:47" s="8" customFormat="1" ht="24.95" customHeight="1">
      <c r="B103" s="107"/>
      <c r="D103" s="108" t="s">
        <v>971</v>
      </c>
      <c r="E103" s="109"/>
      <c r="F103" s="109"/>
      <c r="G103" s="109"/>
      <c r="H103" s="109"/>
      <c r="I103" s="109"/>
      <c r="J103" s="110">
        <f>J282</f>
        <v>0</v>
      </c>
      <c r="L103" s="107"/>
    </row>
    <row r="104" spans="2:47" s="1" customFormat="1" ht="21.75" customHeight="1">
      <c r="B104" s="25"/>
      <c r="L104" s="25"/>
    </row>
    <row r="105" spans="2:47" s="1" customFormat="1" ht="6.95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9" spans="2:47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47" s="1" customFormat="1" ht="24.95" customHeight="1">
      <c r="B110" s="25"/>
      <c r="C110" s="17" t="s">
        <v>164</v>
      </c>
      <c r="L110" s="25"/>
    </row>
    <row r="111" spans="2:47" s="1" customFormat="1" ht="6.95" customHeight="1">
      <c r="B111" s="25"/>
      <c r="L111" s="25"/>
    </row>
    <row r="112" spans="2:47" s="1" customFormat="1" ht="12" customHeight="1">
      <c r="B112" s="25"/>
      <c r="C112" s="22" t="s">
        <v>13</v>
      </c>
      <c r="L112" s="25"/>
    </row>
    <row r="113" spans="2:65" s="1" customFormat="1" ht="26.25" customHeight="1">
      <c r="B113" s="25"/>
      <c r="E113" s="219" t="str">
        <f>E7</f>
        <v>SOŠ Hnúšťa, vybudovanie tréningového centra v Rimavskej Sobote-úprava3</v>
      </c>
      <c r="F113" s="220"/>
      <c r="G113" s="220"/>
      <c r="H113" s="220"/>
      <c r="L113" s="25"/>
    </row>
    <row r="114" spans="2:65" ht="12" customHeight="1">
      <c r="B114" s="16"/>
      <c r="C114" s="22" t="s">
        <v>133</v>
      </c>
      <c r="L114" s="16"/>
    </row>
    <row r="115" spans="2:65" s="1" customFormat="1" ht="16.5" customHeight="1">
      <c r="B115" s="25"/>
      <c r="E115" s="219" t="s">
        <v>134</v>
      </c>
      <c r="F115" s="218"/>
      <c r="G115" s="218"/>
      <c r="H115" s="218"/>
      <c r="L115" s="25"/>
    </row>
    <row r="116" spans="2:65" s="1" customFormat="1" ht="12" customHeight="1">
      <c r="B116" s="25"/>
      <c r="C116" s="22" t="s">
        <v>135</v>
      </c>
      <c r="L116" s="25"/>
    </row>
    <row r="117" spans="2:65" s="1" customFormat="1" ht="16.5" customHeight="1">
      <c r="B117" s="25"/>
      <c r="E117" s="182" t="str">
        <f>E11</f>
        <v>02 - VZT</v>
      </c>
      <c r="F117" s="218"/>
      <c r="G117" s="218"/>
      <c r="H117" s="218"/>
      <c r="L117" s="25"/>
    </row>
    <row r="118" spans="2:65" s="1" customFormat="1" ht="6.95" customHeight="1">
      <c r="B118" s="25"/>
      <c r="L118" s="25"/>
    </row>
    <row r="119" spans="2:65" s="1" customFormat="1" ht="12" customHeight="1">
      <c r="B119" s="25"/>
      <c r="C119" s="22" t="s">
        <v>17</v>
      </c>
      <c r="F119" s="20" t="str">
        <f>F14</f>
        <v>Rimavská Sobota</v>
      </c>
      <c r="I119" s="22" t="s">
        <v>19</v>
      </c>
      <c r="J119" s="48" t="str">
        <f>IF(J14="","",J14)</f>
        <v>14. 11. 2025</v>
      </c>
      <c r="L119" s="25"/>
    </row>
    <row r="120" spans="2:65" s="1" customFormat="1" ht="6.95" customHeight="1">
      <c r="B120" s="25"/>
      <c r="L120" s="25"/>
    </row>
    <row r="121" spans="2:65" s="1" customFormat="1" ht="15.2" customHeight="1">
      <c r="B121" s="25"/>
      <c r="C121" s="22" t="s">
        <v>21</v>
      </c>
      <c r="F121" s="20" t="str">
        <f>E17</f>
        <v xml:space="preserve"> </v>
      </c>
      <c r="I121" s="22" t="s">
        <v>26</v>
      </c>
      <c r="J121" s="23" t="str">
        <f>E23</f>
        <v xml:space="preserve"> </v>
      </c>
      <c r="L121" s="25"/>
    </row>
    <row r="122" spans="2:65" s="1" customFormat="1" ht="15.2" customHeight="1">
      <c r="B122" s="25"/>
      <c r="C122" s="22" t="s">
        <v>25</v>
      </c>
      <c r="F122" s="20" t="str">
        <f>IF(E20="","",E20)</f>
        <v xml:space="preserve"> </v>
      </c>
      <c r="I122" s="22" t="s">
        <v>28</v>
      </c>
      <c r="J122" s="23" t="str">
        <f>E26</f>
        <v xml:space="preserve"> 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15"/>
      <c r="C124" s="116" t="s">
        <v>165</v>
      </c>
      <c r="D124" s="117" t="s">
        <v>55</v>
      </c>
      <c r="E124" s="117" t="s">
        <v>51</v>
      </c>
      <c r="F124" s="117" t="s">
        <v>52</v>
      </c>
      <c r="G124" s="117" t="s">
        <v>166</v>
      </c>
      <c r="H124" s="117" t="s">
        <v>167</v>
      </c>
      <c r="I124" s="117" t="s">
        <v>168</v>
      </c>
      <c r="J124" s="118" t="s">
        <v>139</v>
      </c>
      <c r="K124" s="119" t="s">
        <v>169</v>
      </c>
      <c r="L124" s="115"/>
      <c r="M124" s="55" t="s">
        <v>1</v>
      </c>
      <c r="N124" s="56" t="s">
        <v>34</v>
      </c>
      <c r="O124" s="56" t="s">
        <v>170</v>
      </c>
      <c r="P124" s="56" t="s">
        <v>171</v>
      </c>
      <c r="Q124" s="56" t="s">
        <v>172</v>
      </c>
      <c r="R124" s="56" t="s">
        <v>173</v>
      </c>
      <c r="S124" s="56" t="s">
        <v>174</v>
      </c>
      <c r="T124" s="57" t="s">
        <v>175</v>
      </c>
    </row>
    <row r="125" spans="2:65" s="1" customFormat="1" ht="22.9" customHeight="1">
      <c r="B125" s="25"/>
      <c r="C125" s="60" t="s">
        <v>140</v>
      </c>
      <c r="J125" s="120">
        <f>BK125</f>
        <v>0</v>
      </c>
      <c r="L125" s="25"/>
      <c r="M125" s="58"/>
      <c r="N125" s="49"/>
      <c r="O125" s="49"/>
      <c r="P125" s="121">
        <f>P126+P190+P247+P276+P282</f>
        <v>0</v>
      </c>
      <c r="Q125" s="49"/>
      <c r="R125" s="121">
        <f>R126+R190+R247+R276+R282</f>
        <v>0</v>
      </c>
      <c r="S125" s="49"/>
      <c r="T125" s="122">
        <f>T126+T190+T247+T276+T282</f>
        <v>0</v>
      </c>
      <c r="AT125" s="13" t="s">
        <v>69</v>
      </c>
      <c r="AU125" s="13" t="s">
        <v>141</v>
      </c>
      <c r="BK125" s="123">
        <f>BK126+BK190+BK247+BK276+BK282</f>
        <v>0</v>
      </c>
    </row>
    <row r="126" spans="2:65" s="11" customFormat="1" ht="25.9" customHeight="1">
      <c r="B126" s="124"/>
      <c r="D126" s="125" t="s">
        <v>69</v>
      </c>
      <c r="E126" s="126" t="s">
        <v>972</v>
      </c>
      <c r="F126" s="126" t="s">
        <v>973</v>
      </c>
      <c r="J126" s="127">
        <f>BK126</f>
        <v>0</v>
      </c>
      <c r="L126" s="124"/>
      <c r="M126" s="128"/>
      <c r="P126" s="129">
        <f>SUM(P127:P189)</f>
        <v>0</v>
      </c>
      <c r="R126" s="129">
        <f>SUM(R127:R189)</f>
        <v>0</v>
      </c>
      <c r="T126" s="130">
        <f>SUM(T127:T189)</f>
        <v>0</v>
      </c>
      <c r="AR126" s="125" t="s">
        <v>77</v>
      </c>
      <c r="AT126" s="131" t="s">
        <v>69</v>
      </c>
      <c r="AU126" s="131" t="s">
        <v>70</v>
      </c>
      <c r="AY126" s="125" t="s">
        <v>178</v>
      </c>
      <c r="BK126" s="132">
        <f>SUM(BK127:BK189)</f>
        <v>0</v>
      </c>
    </row>
    <row r="127" spans="2:65" s="1" customFormat="1" ht="76.349999999999994" customHeight="1">
      <c r="B127" s="135"/>
      <c r="C127" s="136" t="s">
        <v>70</v>
      </c>
      <c r="D127" s="136" t="s">
        <v>180</v>
      </c>
      <c r="E127" s="137" t="s">
        <v>974</v>
      </c>
      <c r="F127" s="138" t="s">
        <v>975</v>
      </c>
      <c r="G127" s="139" t="s">
        <v>290</v>
      </c>
      <c r="H127" s="140">
        <v>1</v>
      </c>
      <c r="I127" s="141"/>
      <c r="J127" s="141">
        <f t="shared" ref="J127:J158" si="0">ROUND(I127*H127,2)</f>
        <v>0</v>
      </c>
      <c r="K127" s="142"/>
      <c r="L127" s="25"/>
      <c r="M127" s="143" t="s">
        <v>1</v>
      </c>
      <c r="N127" s="144" t="s">
        <v>36</v>
      </c>
      <c r="O127" s="145">
        <v>0</v>
      </c>
      <c r="P127" s="145">
        <f t="shared" ref="P127:P158" si="1">O127*H127</f>
        <v>0</v>
      </c>
      <c r="Q127" s="145">
        <v>0</v>
      </c>
      <c r="R127" s="145">
        <f t="shared" ref="R127:R158" si="2">Q127*H127</f>
        <v>0</v>
      </c>
      <c r="S127" s="145">
        <v>0</v>
      </c>
      <c r="T127" s="146">
        <f t="shared" ref="T127:T158" si="3">S127*H127</f>
        <v>0</v>
      </c>
      <c r="AR127" s="147" t="s">
        <v>184</v>
      </c>
      <c r="AT127" s="147" t="s">
        <v>180</v>
      </c>
      <c r="AU127" s="147" t="s">
        <v>77</v>
      </c>
      <c r="AY127" s="13" t="s">
        <v>178</v>
      </c>
      <c r="BE127" s="148">
        <f t="shared" ref="BE127:BE158" si="4">IF(N127="základná",J127,0)</f>
        <v>0</v>
      </c>
      <c r="BF127" s="148">
        <f t="shared" ref="BF127:BF158" si="5">IF(N127="znížená",J127,0)</f>
        <v>0</v>
      </c>
      <c r="BG127" s="148">
        <f t="shared" ref="BG127:BG158" si="6">IF(N127="zákl. prenesená",J127,0)</f>
        <v>0</v>
      </c>
      <c r="BH127" s="148">
        <f t="shared" ref="BH127:BH158" si="7">IF(N127="zníž. prenesená",J127,0)</f>
        <v>0</v>
      </c>
      <c r="BI127" s="148">
        <f t="shared" ref="BI127:BI158" si="8">IF(N127="nulová",J127,0)</f>
        <v>0</v>
      </c>
      <c r="BJ127" s="13" t="s">
        <v>83</v>
      </c>
      <c r="BK127" s="148">
        <f t="shared" ref="BK127:BK158" si="9">ROUND(I127*H127,2)</f>
        <v>0</v>
      </c>
      <c r="BL127" s="13" t="s">
        <v>184</v>
      </c>
      <c r="BM127" s="147" t="s">
        <v>83</v>
      </c>
    </row>
    <row r="128" spans="2:65" s="1" customFormat="1" ht="21.75" customHeight="1">
      <c r="B128" s="135"/>
      <c r="C128" s="136" t="s">
        <v>70</v>
      </c>
      <c r="D128" s="136" t="s">
        <v>180</v>
      </c>
      <c r="E128" s="137" t="s">
        <v>976</v>
      </c>
      <c r="F128" s="138" t="s">
        <v>977</v>
      </c>
      <c r="G128" s="139" t="s">
        <v>290</v>
      </c>
      <c r="H128" s="140">
        <v>1</v>
      </c>
      <c r="I128" s="141"/>
      <c r="J128" s="141">
        <f t="shared" si="0"/>
        <v>0</v>
      </c>
      <c r="K128" s="142"/>
      <c r="L128" s="25"/>
      <c r="M128" s="143" t="s">
        <v>1</v>
      </c>
      <c r="N128" s="144" t="s">
        <v>36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184</v>
      </c>
      <c r="AT128" s="147" t="s">
        <v>180</v>
      </c>
      <c r="AU128" s="147" t="s">
        <v>77</v>
      </c>
      <c r="AY128" s="13" t="s">
        <v>178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83</v>
      </c>
      <c r="BK128" s="148">
        <f t="shared" si="9"/>
        <v>0</v>
      </c>
      <c r="BL128" s="13" t="s">
        <v>184</v>
      </c>
      <c r="BM128" s="147" t="s">
        <v>184</v>
      </c>
    </row>
    <row r="129" spans="2:65" s="1" customFormat="1" ht="21.75" customHeight="1">
      <c r="B129" s="135"/>
      <c r="C129" s="136" t="s">
        <v>70</v>
      </c>
      <c r="D129" s="136" t="s">
        <v>180</v>
      </c>
      <c r="E129" s="137" t="s">
        <v>978</v>
      </c>
      <c r="F129" s="138" t="s">
        <v>979</v>
      </c>
      <c r="G129" s="139" t="s">
        <v>290</v>
      </c>
      <c r="H129" s="140">
        <v>4</v>
      </c>
      <c r="I129" s="141"/>
      <c r="J129" s="141">
        <f t="shared" si="0"/>
        <v>0</v>
      </c>
      <c r="K129" s="142"/>
      <c r="L129" s="25"/>
      <c r="M129" s="143" t="s">
        <v>1</v>
      </c>
      <c r="N129" s="144" t="s">
        <v>36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184</v>
      </c>
      <c r="AT129" s="147" t="s">
        <v>180</v>
      </c>
      <c r="AU129" s="147" t="s">
        <v>77</v>
      </c>
      <c r="AY129" s="13" t="s">
        <v>178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83</v>
      </c>
      <c r="BK129" s="148">
        <f t="shared" si="9"/>
        <v>0</v>
      </c>
      <c r="BL129" s="13" t="s">
        <v>184</v>
      </c>
      <c r="BM129" s="147" t="s">
        <v>200</v>
      </c>
    </row>
    <row r="130" spans="2:65" s="1" customFormat="1" ht="16.5" customHeight="1">
      <c r="B130" s="135"/>
      <c r="C130" s="136" t="s">
        <v>70</v>
      </c>
      <c r="D130" s="136" t="s">
        <v>180</v>
      </c>
      <c r="E130" s="137" t="s">
        <v>980</v>
      </c>
      <c r="F130" s="138" t="s">
        <v>981</v>
      </c>
      <c r="G130" s="139" t="s">
        <v>290</v>
      </c>
      <c r="H130" s="140">
        <v>3</v>
      </c>
      <c r="I130" s="141"/>
      <c r="J130" s="141">
        <f t="shared" si="0"/>
        <v>0</v>
      </c>
      <c r="K130" s="142"/>
      <c r="L130" s="25"/>
      <c r="M130" s="143" t="s">
        <v>1</v>
      </c>
      <c r="N130" s="144" t="s">
        <v>36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184</v>
      </c>
      <c r="AT130" s="147" t="s">
        <v>180</v>
      </c>
      <c r="AU130" s="147" t="s">
        <v>77</v>
      </c>
      <c r="AY130" s="13" t="s">
        <v>178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83</v>
      </c>
      <c r="BK130" s="148">
        <f t="shared" si="9"/>
        <v>0</v>
      </c>
      <c r="BL130" s="13" t="s">
        <v>184</v>
      </c>
      <c r="BM130" s="147" t="s">
        <v>208</v>
      </c>
    </row>
    <row r="131" spans="2:65" s="1" customFormat="1" ht="16.5" customHeight="1">
      <c r="B131" s="135"/>
      <c r="C131" s="136" t="s">
        <v>70</v>
      </c>
      <c r="D131" s="136" t="s">
        <v>180</v>
      </c>
      <c r="E131" s="137" t="s">
        <v>982</v>
      </c>
      <c r="F131" s="138" t="s">
        <v>983</v>
      </c>
      <c r="G131" s="139" t="s">
        <v>290</v>
      </c>
      <c r="H131" s="140">
        <v>1</v>
      </c>
      <c r="I131" s="141"/>
      <c r="J131" s="141">
        <f t="shared" si="0"/>
        <v>0</v>
      </c>
      <c r="K131" s="142"/>
      <c r="L131" s="25"/>
      <c r="M131" s="143" t="s">
        <v>1</v>
      </c>
      <c r="N131" s="144" t="s">
        <v>36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184</v>
      </c>
      <c r="AT131" s="147" t="s">
        <v>180</v>
      </c>
      <c r="AU131" s="147" t="s">
        <v>77</v>
      </c>
      <c r="AY131" s="13" t="s">
        <v>178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83</v>
      </c>
      <c r="BK131" s="148">
        <f t="shared" si="9"/>
        <v>0</v>
      </c>
      <c r="BL131" s="13" t="s">
        <v>184</v>
      </c>
      <c r="BM131" s="147" t="s">
        <v>218</v>
      </c>
    </row>
    <row r="132" spans="2:65" s="1" customFormat="1" ht="24.2" customHeight="1">
      <c r="B132" s="135"/>
      <c r="C132" s="136" t="s">
        <v>70</v>
      </c>
      <c r="D132" s="136" t="s">
        <v>180</v>
      </c>
      <c r="E132" s="137" t="s">
        <v>984</v>
      </c>
      <c r="F132" s="138" t="s">
        <v>985</v>
      </c>
      <c r="G132" s="139" t="s">
        <v>290</v>
      </c>
      <c r="H132" s="140">
        <v>1</v>
      </c>
      <c r="I132" s="141"/>
      <c r="J132" s="141">
        <f t="shared" si="0"/>
        <v>0</v>
      </c>
      <c r="K132" s="142"/>
      <c r="L132" s="25"/>
      <c r="M132" s="143" t="s">
        <v>1</v>
      </c>
      <c r="N132" s="144" t="s">
        <v>36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184</v>
      </c>
      <c r="AT132" s="147" t="s">
        <v>180</v>
      </c>
      <c r="AU132" s="147" t="s">
        <v>77</v>
      </c>
      <c r="AY132" s="13" t="s">
        <v>178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83</v>
      </c>
      <c r="BK132" s="148">
        <f t="shared" si="9"/>
        <v>0</v>
      </c>
      <c r="BL132" s="13" t="s">
        <v>184</v>
      </c>
      <c r="BM132" s="147" t="s">
        <v>226</v>
      </c>
    </row>
    <row r="133" spans="2:65" s="1" customFormat="1" ht="21.75" customHeight="1">
      <c r="B133" s="135"/>
      <c r="C133" s="136" t="s">
        <v>70</v>
      </c>
      <c r="D133" s="136" t="s">
        <v>180</v>
      </c>
      <c r="E133" s="137" t="s">
        <v>986</v>
      </c>
      <c r="F133" s="138" t="s">
        <v>987</v>
      </c>
      <c r="G133" s="139" t="s">
        <v>290</v>
      </c>
      <c r="H133" s="140">
        <v>1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184</v>
      </c>
      <c r="AT133" s="147" t="s">
        <v>180</v>
      </c>
      <c r="AU133" s="147" t="s">
        <v>77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184</v>
      </c>
      <c r="BM133" s="147" t="s">
        <v>234</v>
      </c>
    </row>
    <row r="134" spans="2:65" s="1" customFormat="1" ht="16.5" customHeight="1">
      <c r="B134" s="135"/>
      <c r="C134" s="136" t="s">
        <v>70</v>
      </c>
      <c r="D134" s="136" t="s">
        <v>180</v>
      </c>
      <c r="E134" s="137" t="s">
        <v>988</v>
      </c>
      <c r="F134" s="138" t="s">
        <v>989</v>
      </c>
      <c r="G134" s="139" t="s">
        <v>290</v>
      </c>
      <c r="H134" s="140">
        <v>1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184</v>
      </c>
      <c r="AT134" s="147" t="s">
        <v>180</v>
      </c>
      <c r="AU134" s="147" t="s">
        <v>77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184</v>
      </c>
      <c r="BM134" s="147" t="s">
        <v>242</v>
      </c>
    </row>
    <row r="135" spans="2:65" s="1" customFormat="1" ht="16.5" customHeight="1">
      <c r="B135" s="135"/>
      <c r="C135" s="136" t="s">
        <v>70</v>
      </c>
      <c r="D135" s="136" t="s">
        <v>180</v>
      </c>
      <c r="E135" s="137" t="s">
        <v>990</v>
      </c>
      <c r="F135" s="138" t="s">
        <v>991</v>
      </c>
      <c r="G135" s="139" t="s">
        <v>290</v>
      </c>
      <c r="H135" s="140">
        <v>1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184</v>
      </c>
      <c r="AT135" s="147" t="s">
        <v>180</v>
      </c>
      <c r="AU135" s="147" t="s">
        <v>77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184</v>
      </c>
      <c r="BM135" s="147" t="s">
        <v>250</v>
      </c>
    </row>
    <row r="136" spans="2:65" s="1" customFormat="1" ht="16.5" customHeight="1">
      <c r="B136" s="135"/>
      <c r="C136" s="136" t="s">
        <v>70</v>
      </c>
      <c r="D136" s="136" t="s">
        <v>180</v>
      </c>
      <c r="E136" s="137" t="s">
        <v>992</v>
      </c>
      <c r="F136" s="138" t="s">
        <v>993</v>
      </c>
      <c r="G136" s="139" t="s">
        <v>290</v>
      </c>
      <c r="H136" s="140">
        <v>2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36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184</v>
      </c>
      <c r="AT136" s="147" t="s">
        <v>180</v>
      </c>
      <c r="AU136" s="147" t="s">
        <v>77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184</v>
      </c>
      <c r="BM136" s="147" t="s">
        <v>259</v>
      </c>
    </row>
    <row r="137" spans="2:65" s="1" customFormat="1" ht="16.5" customHeight="1">
      <c r="B137" s="135"/>
      <c r="C137" s="136" t="s">
        <v>70</v>
      </c>
      <c r="D137" s="136" t="s">
        <v>180</v>
      </c>
      <c r="E137" s="137" t="s">
        <v>994</v>
      </c>
      <c r="F137" s="138" t="s">
        <v>995</v>
      </c>
      <c r="G137" s="139" t="s">
        <v>290</v>
      </c>
      <c r="H137" s="140">
        <v>3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184</v>
      </c>
      <c r="AT137" s="147" t="s">
        <v>180</v>
      </c>
      <c r="AU137" s="147" t="s">
        <v>77</v>
      </c>
      <c r="AY137" s="13" t="s">
        <v>178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83</v>
      </c>
      <c r="BK137" s="148">
        <f t="shared" si="9"/>
        <v>0</v>
      </c>
      <c r="BL137" s="13" t="s">
        <v>184</v>
      </c>
      <c r="BM137" s="147" t="s">
        <v>268</v>
      </c>
    </row>
    <row r="138" spans="2:65" s="1" customFormat="1" ht="16.5" customHeight="1">
      <c r="B138" s="135"/>
      <c r="C138" s="136" t="s">
        <v>70</v>
      </c>
      <c r="D138" s="136" t="s">
        <v>180</v>
      </c>
      <c r="E138" s="137" t="s">
        <v>996</v>
      </c>
      <c r="F138" s="138" t="s">
        <v>997</v>
      </c>
      <c r="G138" s="139" t="s">
        <v>290</v>
      </c>
      <c r="H138" s="140">
        <v>4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184</v>
      </c>
      <c r="AT138" s="147" t="s">
        <v>180</v>
      </c>
      <c r="AU138" s="147" t="s">
        <v>77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184</v>
      </c>
      <c r="BM138" s="147" t="s">
        <v>275</v>
      </c>
    </row>
    <row r="139" spans="2:65" s="1" customFormat="1" ht="33" customHeight="1">
      <c r="B139" s="135"/>
      <c r="C139" s="136" t="s">
        <v>70</v>
      </c>
      <c r="D139" s="136" t="s">
        <v>180</v>
      </c>
      <c r="E139" s="137" t="s">
        <v>998</v>
      </c>
      <c r="F139" s="138" t="s">
        <v>999</v>
      </c>
      <c r="G139" s="139" t="s">
        <v>290</v>
      </c>
      <c r="H139" s="140">
        <v>2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184</v>
      </c>
      <c r="AT139" s="147" t="s">
        <v>180</v>
      </c>
      <c r="AU139" s="147" t="s">
        <v>77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184</v>
      </c>
      <c r="BM139" s="147" t="s">
        <v>283</v>
      </c>
    </row>
    <row r="140" spans="2:65" s="1" customFormat="1" ht="33" customHeight="1">
      <c r="B140" s="135"/>
      <c r="C140" s="136" t="s">
        <v>70</v>
      </c>
      <c r="D140" s="136" t="s">
        <v>180</v>
      </c>
      <c r="E140" s="137" t="s">
        <v>1000</v>
      </c>
      <c r="F140" s="138" t="s">
        <v>1001</v>
      </c>
      <c r="G140" s="139" t="s">
        <v>290</v>
      </c>
      <c r="H140" s="140">
        <v>1</v>
      </c>
      <c r="I140" s="141"/>
      <c r="J140" s="141">
        <f t="shared" si="0"/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184</v>
      </c>
      <c r="AT140" s="147" t="s">
        <v>180</v>
      </c>
      <c r="AU140" s="147" t="s">
        <v>77</v>
      </c>
      <c r="AY140" s="13" t="s">
        <v>178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83</v>
      </c>
      <c r="BK140" s="148">
        <f t="shared" si="9"/>
        <v>0</v>
      </c>
      <c r="BL140" s="13" t="s">
        <v>184</v>
      </c>
      <c r="BM140" s="147" t="s">
        <v>293</v>
      </c>
    </row>
    <row r="141" spans="2:65" s="1" customFormat="1" ht="33" customHeight="1">
      <c r="B141" s="135"/>
      <c r="C141" s="136" t="s">
        <v>70</v>
      </c>
      <c r="D141" s="136" t="s">
        <v>180</v>
      </c>
      <c r="E141" s="137" t="s">
        <v>1002</v>
      </c>
      <c r="F141" s="138" t="s">
        <v>1003</v>
      </c>
      <c r="G141" s="139" t="s">
        <v>290</v>
      </c>
      <c r="H141" s="140">
        <v>1</v>
      </c>
      <c r="I141" s="141"/>
      <c r="J141" s="141">
        <f t="shared" si="0"/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184</v>
      </c>
      <c r="AT141" s="147" t="s">
        <v>180</v>
      </c>
      <c r="AU141" s="147" t="s">
        <v>77</v>
      </c>
      <c r="AY141" s="13" t="s">
        <v>178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83</v>
      </c>
      <c r="BK141" s="148">
        <f t="shared" si="9"/>
        <v>0</v>
      </c>
      <c r="BL141" s="13" t="s">
        <v>184</v>
      </c>
      <c r="BM141" s="147" t="s">
        <v>301</v>
      </c>
    </row>
    <row r="142" spans="2:65" s="1" customFormat="1" ht="16.5" customHeight="1">
      <c r="B142" s="135"/>
      <c r="C142" s="136" t="s">
        <v>70</v>
      </c>
      <c r="D142" s="136" t="s">
        <v>180</v>
      </c>
      <c r="E142" s="137" t="s">
        <v>1004</v>
      </c>
      <c r="F142" s="138" t="s">
        <v>1005</v>
      </c>
      <c r="G142" s="139" t="s">
        <v>290</v>
      </c>
      <c r="H142" s="140">
        <v>2</v>
      </c>
      <c r="I142" s="141"/>
      <c r="J142" s="141">
        <f t="shared" si="0"/>
        <v>0</v>
      </c>
      <c r="K142" s="142"/>
      <c r="L142" s="25"/>
      <c r="M142" s="143" t="s">
        <v>1</v>
      </c>
      <c r="N142" s="144" t="s">
        <v>36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184</v>
      </c>
      <c r="AT142" s="147" t="s">
        <v>180</v>
      </c>
      <c r="AU142" s="147" t="s">
        <v>77</v>
      </c>
      <c r="AY142" s="13" t="s">
        <v>178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83</v>
      </c>
      <c r="BK142" s="148">
        <f t="shared" si="9"/>
        <v>0</v>
      </c>
      <c r="BL142" s="13" t="s">
        <v>184</v>
      </c>
      <c r="BM142" s="147" t="s">
        <v>309</v>
      </c>
    </row>
    <row r="143" spans="2:65" s="1" customFormat="1" ht="24.2" customHeight="1">
      <c r="B143" s="135"/>
      <c r="C143" s="136" t="s">
        <v>70</v>
      </c>
      <c r="D143" s="136" t="s">
        <v>180</v>
      </c>
      <c r="E143" s="137" t="s">
        <v>1006</v>
      </c>
      <c r="F143" s="138" t="s">
        <v>1007</v>
      </c>
      <c r="G143" s="139" t="s">
        <v>290</v>
      </c>
      <c r="H143" s="140">
        <v>1</v>
      </c>
      <c r="I143" s="141"/>
      <c r="J143" s="141">
        <f t="shared" si="0"/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184</v>
      </c>
      <c r="AT143" s="147" t="s">
        <v>180</v>
      </c>
      <c r="AU143" s="147" t="s">
        <v>77</v>
      </c>
      <c r="AY143" s="13" t="s">
        <v>178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83</v>
      </c>
      <c r="BK143" s="148">
        <f t="shared" si="9"/>
        <v>0</v>
      </c>
      <c r="BL143" s="13" t="s">
        <v>184</v>
      </c>
      <c r="BM143" s="147" t="s">
        <v>317</v>
      </c>
    </row>
    <row r="144" spans="2:65" s="1" customFormat="1" ht="24.2" customHeight="1">
      <c r="B144" s="135"/>
      <c r="C144" s="136" t="s">
        <v>70</v>
      </c>
      <c r="D144" s="136" t="s">
        <v>180</v>
      </c>
      <c r="E144" s="137" t="s">
        <v>1008</v>
      </c>
      <c r="F144" s="138" t="s">
        <v>1009</v>
      </c>
      <c r="G144" s="139" t="s">
        <v>290</v>
      </c>
      <c r="H144" s="140">
        <v>2</v>
      </c>
      <c r="I144" s="141"/>
      <c r="J144" s="141">
        <f t="shared" si="0"/>
        <v>0</v>
      </c>
      <c r="K144" s="142"/>
      <c r="L144" s="25"/>
      <c r="M144" s="143" t="s">
        <v>1</v>
      </c>
      <c r="N144" s="144" t="s">
        <v>36</v>
      </c>
      <c r="O144" s="145">
        <v>0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184</v>
      </c>
      <c r="AT144" s="147" t="s">
        <v>180</v>
      </c>
      <c r="AU144" s="147" t="s">
        <v>77</v>
      </c>
      <c r="AY144" s="13" t="s">
        <v>178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83</v>
      </c>
      <c r="BK144" s="148">
        <f t="shared" si="9"/>
        <v>0</v>
      </c>
      <c r="BL144" s="13" t="s">
        <v>184</v>
      </c>
      <c r="BM144" s="147" t="s">
        <v>326</v>
      </c>
    </row>
    <row r="145" spans="2:65" s="1" customFormat="1" ht="24.2" customHeight="1">
      <c r="B145" s="135"/>
      <c r="C145" s="136" t="s">
        <v>70</v>
      </c>
      <c r="D145" s="136" t="s">
        <v>180</v>
      </c>
      <c r="E145" s="137" t="s">
        <v>1010</v>
      </c>
      <c r="F145" s="138" t="s">
        <v>1011</v>
      </c>
      <c r="G145" s="139" t="s">
        <v>290</v>
      </c>
      <c r="H145" s="140">
        <v>2</v>
      </c>
      <c r="I145" s="141"/>
      <c r="J145" s="141">
        <f t="shared" si="0"/>
        <v>0</v>
      </c>
      <c r="K145" s="142"/>
      <c r="L145" s="25"/>
      <c r="M145" s="143" t="s">
        <v>1</v>
      </c>
      <c r="N145" s="144" t="s">
        <v>36</v>
      </c>
      <c r="O145" s="145">
        <v>0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184</v>
      </c>
      <c r="AT145" s="147" t="s">
        <v>180</v>
      </c>
      <c r="AU145" s="147" t="s">
        <v>77</v>
      </c>
      <c r="AY145" s="13" t="s">
        <v>178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83</v>
      </c>
      <c r="BK145" s="148">
        <f t="shared" si="9"/>
        <v>0</v>
      </c>
      <c r="BL145" s="13" t="s">
        <v>184</v>
      </c>
      <c r="BM145" s="147" t="s">
        <v>335</v>
      </c>
    </row>
    <row r="146" spans="2:65" s="1" customFormat="1" ht="24.2" customHeight="1">
      <c r="B146" s="135"/>
      <c r="C146" s="136" t="s">
        <v>70</v>
      </c>
      <c r="D146" s="136" t="s">
        <v>180</v>
      </c>
      <c r="E146" s="137" t="s">
        <v>1012</v>
      </c>
      <c r="F146" s="138" t="s">
        <v>1013</v>
      </c>
      <c r="G146" s="139" t="s">
        <v>290</v>
      </c>
      <c r="H146" s="140">
        <v>1</v>
      </c>
      <c r="I146" s="141"/>
      <c r="J146" s="141">
        <f t="shared" si="0"/>
        <v>0</v>
      </c>
      <c r="K146" s="142"/>
      <c r="L146" s="25"/>
      <c r="M146" s="143" t="s">
        <v>1</v>
      </c>
      <c r="N146" s="144" t="s">
        <v>36</v>
      </c>
      <c r="O146" s="145">
        <v>0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184</v>
      </c>
      <c r="AT146" s="147" t="s">
        <v>180</v>
      </c>
      <c r="AU146" s="147" t="s">
        <v>77</v>
      </c>
      <c r="AY146" s="13" t="s">
        <v>178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83</v>
      </c>
      <c r="BK146" s="148">
        <f t="shared" si="9"/>
        <v>0</v>
      </c>
      <c r="BL146" s="13" t="s">
        <v>184</v>
      </c>
      <c r="BM146" s="147" t="s">
        <v>344</v>
      </c>
    </row>
    <row r="147" spans="2:65" s="1" customFormat="1" ht="24.2" customHeight="1">
      <c r="B147" s="135"/>
      <c r="C147" s="136" t="s">
        <v>70</v>
      </c>
      <c r="D147" s="136" t="s">
        <v>180</v>
      </c>
      <c r="E147" s="137" t="s">
        <v>1014</v>
      </c>
      <c r="F147" s="138" t="s">
        <v>1015</v>
      </c>
      <c r="G147" s="139" t="s">
        <v>290</v>
      </c>
      <c r="H147" s="140">
        <v>1</v>
      </c>
      <c r="I147" s="141"/>
      <c r="J147" s="141">
        <f t="shared" si="0"/>
        <v>0</v>
      </c>
      <c r="K147" s="142"/>
      <c r="L147" s="25"/>
      <c r="M147" s="143" t="s">
        <v>1</v>
      </c>
      <c r="N147" s="144" t="s">
        <v>36</v>
      </c>
      <c r="O147" s="145">
        <v>0</v>
      </c>
      <c r="P147" s="145">
        <f t="shared" si="1"/>
        <v>0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184</v>
      </c>
      <c r="AT147" s="147" t="s">
        <v>180</v>
      </c>
      <c r="AU147" s="147" t="s">
        <v>77</v>
      </c>
      <c r="AY147" s="13" t="s">
        <v>178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83</v>
      </c>
      <c r="BK147" s="148">
        <f t="shared" si="9"/>
        <v>0</v>
      </c>
      <c r="BL147" s="13" t="s">
        <v>184</v>
      </c>
      <c r="BM147" s="147" t="s">
        <v>358</v>
      </c>
    </row>
    <row r="148" spans="2:65" s="1" customFormat="1" ht="24.2" customHeight="1">
      <c r="B148" s="135"/>
      <c r="C148" s="136" t="s">
        <v>70</v>
      </c>
      <c r="D148" s="136" t="s">
        <v>180</v>
      </c>
      <c r="E148" s="137" t="s">
        <v>1016</v>
      </c>
      <c r="F148" s="138" t="s">
        <v>1017</v>
      </c>
      <c r="G148" s="139" t="s">
        <v>290</v>
      </c>
      <c r="H148" s="140">
        <v>1</v>
      </c>
      <c r="I148" s="141"/>
      <c r="J148" s="141">
        <f t="shared" si="0"/>
        <v>0</v>
      </c>
      <c r="K148" s="142"/>
      <c r="L148" s="25"/>
      <c r="M148" s="143" t="s">
        <v>1</v>
      </c>
      <c r="N148" s="144" t="s">
        <v>36</v>
      </c>
      <c r="O148" s="145">
        <v>0</v>
      </c>
      <c r="P148" s="145">
        <f t="shared" si="1"/>
        <v>0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184</v>
      </c>
      <c r="AT148" s="147" t="s">
        <v>180</v>
      </c>
      <c r="AU148" s="147" t="s">
        <v>77</v>
      </c>
      <c r="AY148" s="13" t="s">
        <v>178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83</v>
      </c>
      <c r="BK148" s="148">
        <f t="shared" si="9"/>
        <v>0</v>
      </c>
      <c r="BL148" s="13" t="s">
        <v>184</v>
      </c>
      <c r="BM148" s="147" t="s">
        <v>366</v>
      </c>
    </row>
    <row r="149" spans="2:65" s="1" customFormat="1" ht="24.2" customHeight="1">
      <c r="B149" s="135"/>
      <c r="C149" s="136" t="s">
        <v>70</v>
      </c>
      <c r="D149" s="136" t="s">
        <v>180</v>
      </c>
      <c r="E149" s="137" t="s">
        <v>1018</v>
      </c>
      <c r="F149" s="138" t="s">
        <v>1019</v>
      </c>
      <c r="G149" s="139" t="s">
        <v>290</v>
      </c>
      <c r="H149" s="140">
        <v>1</v>
      </c>
      <c r="I149" s="141"/>
      <c r="J149" s="141">
        <f t="shared" si="0"/>
        <v>0</v>
      </c>
      <c r="K149" s="142"/>
      <c r="L149" s="25"/>
      <c r="M149" s="143" t="s">
        <v>1</v>
      </c>
      <c r="N149" s="144" t="s">
        <v>36</v>
      </c>
      <c r="O149" s="145">
        <v>0</v>
      </c>
      <c r="P149" s="145">
        <f t="shared" si="1"/>
        <v>0</v>
      </c>
      <c r="Q149" s="145">
        <v>0</v>
      </c>
      <c r="R149" s="145">
        <f t="shared" si="2"/>
        <v>0</v>
      </c>
      <c r="S149" s="145">
        <v>0</v>
      </c>
      <c r="T149" s="146">
        <f t="shared" si="3"/>
        <v>0</v>
      </c>
      <c r="AR149" s="147" t="s">
        <v>184</v>
      </c>
      <c r="AT149" s="147" t="s">
        <v>180</v>
      </c>
      <c r="AU149" s="147" t="s">
        <v>77</v>
      </c>
      <c r="AY149" s="13" t="s">
        <v>178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3" t="s">
        <v>83</v>
      </c>
      <c r="BK149" s="148">
        <f t="shared" si="9"/>
        <v>0</v>
      </c>
      <c r="BL149" s="13" t="s">
        <v>184</v>
      </c>
      <c r="BM149" s="147" t="s">
        <v>374</v>
      </c>
    </row>
    <row r="150" spans="2:65" s="1" customFormat="1" ht="33" customHeight="1">
      <c r="B150" s="135"/>
      <c r="C150" s="136" t="s">
        <v>70</v>
      </c>
      <c r="D150" s="136" t="s">
        <v>180</v>
      </c>
      <c r="E150" s="137" t="s">
        <v>1020</v>
      </c>
      <c r="F150" s="138" t="s">
        <v>1021</v>
      </c>
      <c r="G150" s="139" t="s">
        <v>290</v>
      </c>
      <c r="H150" s="140">
        <v>7</v>
      </c>
      <c r="I150" s="141"/>
      <c r="J150" s="141">
        <f t="shared" si="0"/>
        <v>0</v>
      </c>
      <c r="K150" s="142"/>
      <c r="L150" s="25"/>
      <c r="M150" s="143" t="s">
        <v>1</v>
      </c>
      <c r="N150" s="144" t="s">
        <v>36</v>
      </c>
      <c r="O150" s="145">
        <v>0</v>
      </c>
      <c r="P150" s="145">
        <f t="shared" si="1"/>
        <v>0</v>
      </c>
      <c r="Q150" s="145">
        <v>0</v>
      </c>
      <c r="R150" s="145">
        <f t="shared" si="2"/>
        <v>0</v>
      </c>
      <c r="S150" s="145">
        <v>0</v>
      </c>
      <c r="T150" s="146">
        <f t="shared" si="3"/>
        <v>0</v>
      </c>
      <c r="AR150" s="147" t="s">
        <v>184</v>
      </c>
      <c r="AT150" s="147" t="s">
        <v>180</v>
      </c>
      <c r="AU150" s="147" t="s">
        <v>77</v>
      </c>
      <c r="AY150" s="13" t="s">
        <v>178</v>
      </c>
      <c r="BE150" s="148">
        <f t="shared" si="4"/>
        <v>0</v>
      </c>
      <c r="BF150" s="148">
        <f t="shared" si="5"/>
        <v>0</v>
      </c>
      <c r="BG150" s="148">
        <f t="shared" si="6"/>
        <v>0</v>
      </c>
      <c r="BH150" s="148">
        <f t="shared" si="7"/>
        <v>0</v>
      </c>
      <c r="BI150" s="148">
        <f t="shared" si="8"/>
        <v>0</v>
      </c>
      <c r="BJ150" s="13" t="s">
        <v>83</v>
      </c>
      <c r="BK150" s="148">
        <f t="shared" si="9"/>
        <v>0</v>
      </c>
      <c r="BL150" s="13" t="s">
        <v>184</v>
      </c>
      <c r="BM150" s="147" t="s">
        <v>385</v>
      </c>
    </row>
    <row r="151" spans="2:65" s="1" customFormat="1" ht="33" customHeight="1">
      <c r="B151" s="135"/>
      <c r="C151" s="136" t="s">
        <v>70</v>
      </c>
      <c r="D151" s="136" t="s">
        <v>180</v>
      </c>
      <c r="E151" s="137" t="s">
        <v>1022</v>
      </c>
      <c r="F151" s="138" t="s">
        <v>1023</v>
      </c>
      <c r="G151" s="139" t="s">
        <v>290</v>
      </c>
      <c r="H151" s="140">
        <v>5</v>
      </c>
      <c r="I151" s="141"/>
      <c r="J151" s="141">
        <f t="shared" si="0"/>
        <v>0</v>
      </c>
      <c r="K151" s="142"/>
      <c r="L151" s="25"/>
      <c r="M151" s="143" t="s">
        <v>1</v>
      </c>
      <c r="N151" s="144" t="s">
        <v>36</v>
      </c>
      <c r="O151" s="145">
        <v>0</v>
      </c>
      <c r="P151" s="145">
        <f t="shared" si="1"/>
        <v>0</v>
      </c>
      <c r="Q151" s="145">
        <v>0</v>
      </c>
      <c r="R151" s="145">
        <f t="shared" si="2"/>
        <v>0</v>
      </c>
      <c r="S151" s="145">
        <v>0</v>
      </c>
      <c r="T151" s="146">
        <f t="shared" si="3"/>
        <v>0</v>
      </c>
      <c r="AR151" s="147" t="s">
        <v>184</v>
      </c>
      <c r="AT151" s="147" t="s">
        <v>180</v>
      </c>
      <c r="AU151" s="147" t="s">
        <v>77</v>
      </c>
      <c r="AY151" s="13" t="s">
        <v>178</v>
      </c>
      <c r="BE151" s="148">
        <f t="shared" si="4"/>
        <v>0</v>
      </c>
      <c r="BF151" s="148">
        <f t="shared" si="5"/>
        <v>0</v>
      </c>
      <c r="BG151" s="148">
        <f t="shared" si="6"/>
        <v>0</v>
      </c>
      <c r="BH151" s="148">
        <f t="shared" si="7"/>
        <v>0</v>
      </c>
      <c r="BI151" s="148">
        <f t="shared" si="8"/>
        <v>0</v>
      </c>
      <c r="BJ151" s="13" t="s">
        <v>83</v>
      </c>
      <c r="BK151" s="148">
        <f t="shared" si="9"/>
        <v>0</v>
      </c>
      <c r="BL151" s="13" t="s">
        <v>184</v>
      </c>
      <c r="BM151" s="147" t="s">
        <v>393</v>
      </c>
    </row>
    <row r="152" spans="2:65" s="1" customFormat="1" ht="33" customHeight="1">
      <c r="B152" s="135"/>
      <c r="C152" s="136" t="s">
        <v>70</v>
      </c>
      <c r="D152" s="136" t="s">
        <v>180</v>
      </c>
      <c r="E152" s="137" t="s">
        <v>1024</v>
      </c>
      <c r="F152" s="138" t="s">
        <v>1025</v>
      </c>
      <c r="G152" s="139" t="s">
        <v>290</v>
      </c>
      <c r="H152" s="140">
        <v>1</v>
      </c>
      <c r="I152" s="141"/>
      <c r="J152" s="141">
        <f t="shared" si="0"/>
        <v>0</v>
      </c>
      <c r="K152" s="142"/>
      <c r="L152" s="25"/>
      <c r="M152" s="143" t="s">
        <v>1</v>
      </c>
      <c r="N152" s="144" t="s">
        <v>36</v>
      </c>
      <c r="O152" s="145">
        <v>0</v>
      </c>
      <c r="P152" s="145">
        <f t="shared" si="1"/>
        <v>0</v>
      </c>
      <c r="Q152" s="145">
        <v>0</v>
      </c>
      <c r="R152" s="145">
        <f t="shared" si="2"/>
        <v>0</v>
      </c>
      <c r="S152" s="145">
        <v>0</v>
      </c>
      <c r="T152" s="146">
        <f t="shared" si="3"/>
        <v>0</v>
      </c>
      <c r="AR152" s="147" t="s">
        <v>184</v>
      </c>
      <c r="AT152" s="147" t="s">
        <v>180</v>
      </c>
      <c r="AU152" s="147" t="s">
        <v>77</v>
      </c>
      <c r="AY152" s="13" t="s">
        <v>178</v>
      </c>
      <c r="BE152" s="148">
        <f t="shared" si="4"/>
        <v>0</v>
      </c>
      <c r="BF152" s="148">
        <f t="shared" si="5"/>
        <v>0</v>
      </c>
      <c r="BG152" s="148">
        <f t="shared" si="6"/>
        <v>0</v>
      </c>
      <c r="BH152" s="148">
        <f t="shared" si="7"/>
        <v>0</v>
      </c>
      <c r="BI152" s="148">
        <f t="shared" si="8"/>
        <v>0</v>
      </c>
      <c r="BJ152" s="13" t="s">
        <v>83</v>
      </c>
      <c r="BK152" s="148">
        <f t="shared" si="9"/>
        <v>0</v>
      </c>
      <c r="BL152" s="13" t="s">
        <v>184</v>
      </c>
      <c r="BM152" s="147" t="s">
        <v>401</v>
      </c>
    </row>
    <row r="153" spans="2:65" s="1" customFormat="1" ht="33" customHeight="1">
      <c r="B153" s="135"/>
      <c r="C153" s="136" t="s">
        <v>70</v>
      </c>
      <c r="D153" s="136" t="s">
        <v>180</v>
      </c>
      <c r="E153" s="137" t="s">
        <v>1026</v>
      </c>
      <c r="F153" s="138" t="s">
        <v>1027</v>
      </c>
      <c r="G153" s="139" t="s">
        <v>290</v>
      </c>
      <c r="H153" s="140">
        <v>6</v>
      </c>
      <c r="I153" s="141"/>
      <c r="J153" s="141">
        <f t="shared" si="0"/>
        <v>0</v>
      </c>
      <c r="K153" s="142"/>
      <c r="L153" s="25"/>
      <c r="M153" s="143" t="s">
        <v>1</v>
      </c>
      <c r="N153" s="144" t="s">
        <v>36</v>
      </c>
      <c r="O153" s="145">
        <v>0</v>
      </c>
      <c r="P153" s="145">
        <f t="shared" si="1"/>
        <v>0</v>
      </c>
      <c r="Q153" s="145">
        <v>0</v>
      </c>
      <c r="R153" s="145">
        <f t="shared" si="2"/>
        <v>0</v>
      </c>
      <c r="S153" s="145">
        <v>0</v>
      </c>
      <c r="T153" s="146">
        <f t="shared" si="3"/>
        <v>0</v>
      </c>
      <c r="AR153" s="147" t="s">
        <v>184</v>
      </c>
      <c r="AT153" s="147" t="s">
        <v>180</v>
      </c>
      <c r="AU153" s="147" t="s">
        <v>77</v>
      </c>
      <c r="AY153" s="13" t="s">
        <v>178</v>
      </c>
      <c r="BE153" s="148">
        <f t="shared" si="4"/>
        <v>0</v>
      </c>
      <c r="BF153" s="148">
        <f t="shared" si="5"/>
        <v>0</v>
      </c>
      <c r="BG153" s="148">
        <f t="shared" si="6"/>
        <v>0</v>
      </c>
      <c r="BH153" s="148">
        <f t="shared" si="7"/>
        <v>0</v>
      </c>
      <c r="BI153" s="148">
        <f t="shared" si="8"/>
        <v>0</v>
      </c>
      <c r="BJ153" s="13" t="s">
        <v>83</v>
      </c>
      <c r="BK153" s="148">
        <f t="shared" si="9"/>
        <v>0</v>
      </c>
      <c r="BL153" s="13" t="s">
        <v>184</v>
      </c>
      <c r="BM153" s="147" t="s">
        <v>409</v>
      </c>
    </row>
    <row r="154" spans="2:65" s="1" customFormat="1" ht="33" customHeight="1">
      <c r="B154" s="135"/>
      <c r="C154" s="136" t="s">
        <v>70</v>
      </c>
      <c r="D154" s="136" t="s">
        <v>180</v>
      </c>
      <c r="E154" s="137" t="s">
        <v>1028</v>
      </c>
      <c r="F154" s="138" t="s">
        <v>1029</v>
      </c>
      <c r="G154" s="139" t="s">
        <v>290</v>
      </c>
      <c r="H154" s="140">
        <v>6</v>
      </c>
      <c r="I154" s="141"/>
      <c r="J154" s="141">
        <f t="shared" si="0"/>
        <v>0</v>
      </c>
      <c r="K154" s="142"/>
      <c r="L154" s="25"/>
      <c r="M154" s="143" t="s">
        <v>1</v>
      </c>
      <c r="N154" s="144" t="s">
        <v>36</v>
      </c>
      <c r="O154" s="145">
        <v>0</v>
      </c>
      <c r="P154" s="145">
        <f t="shared" si="1"/>
        <v>0</v>
      </c>
      <c r="Q154" s="145">
        <v>0</v>
      </c>
      <c r="R154" s="145">
        <f t="shared" si="2"/>
        <v>0</v>
      </c>
      <c r="S154" s="145">
        <v>0</v>
      </c>
      <c r="T154" s="146">
        <f t="shared" si="3"/>
        <v>0</v>
      </c>
      <c r="AR154" s="147" t="s">
        <v>184</v>
      </c>
      <c r="AT154" s="147" t="s">
        <v>180</v>
      </c>
      <c r="AU154" s="147" t="s">
        <v>77</v>
      </c>
      <c r="AY154" s="13" t="s">
        <v>178</v>
      </c>
      <c r="BE154" s="148">
        <f t="shared" si="4"/>
        <v>0</v>
      </c>
      <c r="BF154" s="148">
        <f t="shared" si="5"/>
        <v>0</v>
      </c>
      <c r="BG154" s="148">
        <f t="shared" si="6"/>
        <v>0</v>
      </c>
      <c r="BH154" s="148">
        <f t="shared" si="7"/>
        <v>0</v>
      </c>
      <c r="BI154" s="148">
        <f t="shared" si="8"/>
        <v>0</v>
      </c>
      <c r="BJ154" s="13" t="s">
        <v>83</v>
      </c>
      <c r="BK154" s="148">
        <f t="shared" si="9"/>
        <v>0</v>
      </c>
      <c r="BL154" s="13" t="s">
        <v>184</v>
      </c>
      <c r="BM154" s="147" t="s">
        <v>417</v>
      </c>
    </row>
    <row r="155" spans="2:65" s="1" customFormat="1" ht="33" customHeight="1">
      <c r="B155" s="135"/>
      <c r="C155" s="136" t="s">
        <v>70</v>
      </c>
      <c r="D155" s="136" t="s">
        <v>180</v>
      </c>
      <c r="E155" s="137" t="s">
        <v>1030</v>
      </c>
      <c r="F155" s="138" t="s">
        <v>1031</v>
      </c>
      <c r="G155" s="139" t="s">
        <v>290</v>
      </c>
      <c r="H155" s="140">
        <v>1</v>
      </c>
      <c r="I155" s="141"/>
      <c r="J155" s="141">
        <f t="shared" si="0"/>
        <v>0</v>
      </c>
      <c r="K155" s="142"/>
      <c r="L155" s="25"/>
      <c r="M155" s="143" t="s">
        <v>1</v>
      </c>
      <c r="N155" s="144" t="s">
        <v>36</v>
      </c>
      <c r="O155" s="145">
        <v>0</v>
      </c>
      <c r="P155" s="145">
        <f t="shared" si="1"/>
        <v>0</v>
      </c>
      <c r="Q155" s="145">
        <v>0</v>
      </c>
      <c r="R155" s="145">
        <f t="shared" si="2"/>
        <v>0</v>
      </c>
      <c r="S155" s="145">
        <v>0</v>
      </c>
      <c r="T155" s="146">
        <f t="shared" si="3"/>
        <v>0</v>
      </c>
      <c r="AR155" s="147" t="s">
        <v>184</v>
      </c>
      <c r="AT155" s="147" t="s">
        <v>180</v>
      </c>
      <c r="AU155" s="147" t="s">
        <v>77</v>
      </c>
      <c r="AY155" s="13" t="s">
        <v>178</v>
      </c>
      <c r="BE155" s="148">
        <f t="shared" si="4"/>
        <v>0</v>
      </c>
      <c r="BF155" s="148">
        <f t="shared" si="5"/>
        <v>0</v>
      </c>
      <c r="BG155" s="148">
        <f t="shared" si="6"/>
        <v>0</v>
      </c>
      <c r="BH155" s="148">
        <f t="shared" si="7"/>
        <v>0</v>
      </c>
      <c r="BI155" s="148">
        <f t="shared" si="8"/>
        <v>0</v>
      </c>
      <c r="BJ155" s="13" t="s">
        <v>83</v>
      </c>
      <c r="BK155" s="148">
        <f t="shared" si="9"/>
        <v>0</v>
      </c>
      <c r="BL155" s="13" t="s">
        <v>184</v>
      </c>
      <c r="BM155" s="147" t="s">
        <v>425</v>
      </c>
    </row>
    <row r="156" spans="2:65" s="1" customFormat="1" ht="16.5" customHeight="1">
      <c r="B156" s="135"/>
      <c r="C156" s="136" t="s">
        <v>70</v>
      </c>
      <c r="D156" s="136" t="s">
        <v>180</v>
      </c>
      <c r="E156" s="137" t="s">
        <v>1032</v>
      </c>
      <c r="F156" s="138" t="s">
        <v>1033</v>
      </c>
      <c r="G156" s="139" t="s">
        <v>1034</v>
      </c>
      <c r="H156" s="140">
        <v>19</v>
      </c>
      <c r="I156" s="141"/>
      <c r="J156" s="141">
        <f t="shared" si="0"/>
        <v>0</v>
      </c>
      <c r="K156" s="142"/>
      <c r="L156" s="25"/>
      <c r="M156" s="143" t="s">
        <v>1</v>
      </c>
      <c r="N156" s="144" t="s">
        <v>36</v>
      </c>
      <c r="O156" s="145">
        <v>0</v>
      </c>
      <c r="P156" s="145">
        <f t="shared" si="1"/>
        <v>0</v>
      </c>
      <c r="Q156" s="145">
        <v>0</v>
      </c>
      <c r="R156" s="145">
        <f t="shared" si="2"/>
        <v>0</v>
      </c>
      <c r="S156" s="145">
        <v>0</v>
      </c>
      <c r="T156" s="146">
        <f t="shared" si="3"/>
        <v>0</v>
      </c>
      <c r="AR156" s="147" t="s">
        <v>184</v>
      </c>
      <c r="AT156" s="147" t="s">
        <v>180</v>
      </c>
      <c r="AU156" s="147" t="s">
        <v>77</v>
      </c>
      <c r="AY156" s="13" t="s">
        <v>178</v>
      </c>
      <c r="BE156" s="148">
        <f t="shared" si="4"/>
        <v>0</v>
      </c>
      <c r="BF156" s="148">
        <f t="shared" si="5"/>
        <v>0</v>
      </c>
      <c r="BG156" s="148">
        <f t="shared" si="6"/>
        <v>0</v>
      </c>
      <c r="BH156" s="148">
        <f t="shared" si="7"/>
        <v>0</v>
      </c>
      <c r="BI156" s="148">
        <f t="shared" si="8"/>
        <v>0</v>
      </c>
      <c r="BJ156" s="13" t="s">
        <v>83</v>
      </c>
      <c r="BK156" s="148">
        <f t="shared" si="9"/>
        <v>0</v>
      </c>
      <c r="BL156" s="13" t="s">
        <v>184</v>
      </c>
      <c r="BM156" s="147" t="s">
        <v>433</v>
      </c>
    </row>
    <row r="157" spans="2:65" s="1" customFormat="1" ht="16.5" customHeight="1">
      <c r="B157" s="135"/>
      <c r="C157" s="136" t="s">
        <v>70</v>
      </c>
      <c r="D157" s="136" t="s">
        <v>180</v>
      </c>
      <c r="E157" s="137" t="s">
        <v>1035</v>
      </c>
      <c r="F157" s="138" t="s">
        <v>1036</v>
      </c>
      <c r="G157" s="139" t="s">
        <v>1034</v>
      </c>
      <c r="H157" s="140">
        <v>11</v>
      </c>
      <c r="I157" s="141"/>
      <c r="J157" s="141">
        <f t="shared" si="0"/>
        <v>0</v>
      </c>
      <c r="K157" s="142"/>
      <c r="L157" s="25"/>
      <c r="M157" s="143" t="s">
        <v>1</v>
      </c>
      <c r="N157" s="144" t="s">
        <v>36</v>
      </c>
      <c r="O157" s="145">
        <v>0</v>
      </c>
      <c r="P157" s="145">
        <f t="shared" si="1"/>
        <v>0</v>
      </c>
      <c r="Q157" s="145">
        <v>0</v>
      </c>
      <c r="R157" s="145">
        <f t="shared" si="2"/>
        <v>0</v>
      </c>
      <c r="S157" s="145">
        <v>0</v>
      </c>
      <c r="T157" s="146">
        <f t="shared" si="3"/>
        <v>0</v>
      </c>
      <c r="AR157" s="147" t="s">
        <v>184</v>
      </c>
      <c r="AT157" s="147" t="s">
        <v>180</v>
      </c>
      <c r="AU157" s="147" t="s">
        <v>77</v>
      </c>
      <c r="AY157" s="13" t="s">
        <v>178</v>
      </c>
      <c r="BE157" s="148">
        <f t="shared" si="4"/>
        <v>0</v>
      </c>
      <c r="BF157" s="148">
        <f t="shared" si="5"/>
        <v>0</v>
      </c>
      <c r="BG157" s="148">
        <f t="shared" si="6"/>
        <v>0</v>
      </c>
      <c r="BH157" s="148">
        <f t="shared" si="7"/>
        <v>0</v>
      </c>
      <c r="BI157" s="148">
        <f t="shared" si="8"/>
        <v>0</v>
      </c>
      <c r="BJ157" s="13" t="s">
        <v>83</v>
      </c>
      <c r="BK157" s="148">
        <f t="shared" si="9"/>
        <v>0</v>
      </c>
      <c r="BL157" s="13" t="s">
        <v>184</v>
      </c>
      <c r="BM157" s="147" t="s">
        <v>441</v>
      </c>
    </row>
    <row r="158" spans="2:65" s="1" customFormat="1" ht="16.5" customHeight="1">
      <c r="B158" s="135"/>
      <c r="C158" s="136" t="s">
        <v>70</v>
      </c>
      <c r="D158" s="136" t="s">
        <v>180</v>
      </c>
      <c r="E158" s="137" t="s">
        <v>1037</v>
      </c>
      <c r="F158" s="138" t="s">
        <v>1038</v>
      </c>
      <c r="G158" s="139" t="s">
        <v>1034</v>
      </c>
      <c r="H158" s="140">
        <v>38</v>
      </c>
      <c r="I158" s="141"/>
      <c r="J158" s="141">
        <f t="shared" si="0"/>
        <v>0</v>
      </c>
      <c r="K158" s="142"/>
      <c r="L158" s="25"/>
      <c r="M158" s="143" t="s">
        <v>1</v>
      </c>
      <c r="N158" s="144" t="s">
        <v>36</v>
      </c>
      <c r="O158" s="145">
        <v>0</v>
      </c>
      <c r="P158" s="145">
        <f t="shared" si="1"/>
        <v>0</v>
      </c>
      <c r="Q158" s="145">
        <v>0</v>
      </c>
      <c r="R158" s="145">
        <f t="shared" si="2"/>
        <v>0</v>
      </c>
      <c r="S158" s="145">
        <v>0</v>
      </c>
      <c r="T158" s="146">
        <f t="shared" si="3"/>
        <v>0</v>
      </c>
      <c r="AR158" s="147" t="s">
        <v>184</v>
      </c>
      <c r="AT158" s="147" t="s">
        <v>180</v>
      </c>
      <c r="AU158" s="147" t="s">
        <v>77</v>
      </c>
      <c r="AY158" s="13" t="s">
        <v>178</v>
      </c>
      <c r="BE158" s="148">
        <f t="shared" si="4"/>
        <v>0</v>
      </c>
      <c r="BF158" s="148">
        <f t="shared" si="5"/>
        <v>0</v>
      </c>
      <c r="BG158" s="148">
        <f t="shared" si="6"/>
        <v>0</v>
      </c>
      <c r="BH158" s="148">
        <f t="shared" si="7"/>
        <v>0</v>
      </c>
      <c r="BI158" s="148">
        <f t="shared" si="8"/>
        <v>0</v>
      </c>
      <c r="BJ158" s="13" t="s">
        <v>83</v>
      </c>
      <c r="BK158" s="148">
        <f t="shared" si="9"/>
        <v>0</v>
      </c>
      <c r="BL158" s="13" t="s">
        <v>184</v>
      </c>
      <c r="BM158" s="147" t="s">
        <v>449</v>
      </c>
    </row>
    <row r="159" spans="2:65" s="1" customFormat="1" ht="16.5" customHeight="1">
      <c r="B159" s="135"/>
      <c r="C159" s="136" t="s">
        <v>70</v>
      </c>
      <c r="D159" s="136" t="s">
        <v>180</v>
      </c>
      <c r="E159" s="137" t="s">
        <v>1039</v>
      </c>
      <c r="F159" s="138" t="s">
        <v>1040</v>
      </c>
      <c r="G159" s="139" t="s">
        <v>1034</v>
      </c>
      <c r="H159" s="140">
        <v>37</v>
      </c>
      <c r="I159" s="141"/>
      <c r="J159" s="141">
        <f t="shared" ref="J159:J189" si="10">ROUND(I159*H159,2)</f>
        <v>0</v>
      </c>
      <c r="K159" s="142"/>
      <c r="L159" s="25"/>
      <c r="M159" s="143" t="s">
        <v>1</v>
      </c>
      <c r="N159" s="144" t="s">
        <v>36</v>
      </c>
      <c r="O159" s="145">
        <v>0</v>
      </c>
      <c r="P159" s="145">
        <f t="shared" ref="P159:P189" si="11">O159*H159</f>
        <v>0</v>
      </c>
      <c r="Q159" s="145">
        <v>0</v>
      </c>
      <c r="R159" s="145">
        <f t="shared" ref="R159:R189" si="12">Q159*H159</f>
        <v>0</v>
      </c>
      <c r="S159" s="145">
        <v>0</v>
      </c>
      <c r="T159" s="146">
        <f t="shared" ref="T159:T189" si="13">S159*H159</f>
        <v>0</v>
      </c>
      <c r="AR159" s="147" t="s">
        <v>184</v>
      </c>
      <c r="AT159" s="147" t="s">
        <v>180</v>
      </c>
      <c r="AU159" s="147" t="s">
        <v>77</v>
      </c>
      <c r="AY159" s="13" t="s">
        <v>178</v>
      </c>
      <c r="BE159" s="148">
        <f t="shared" ref="BE159:BE189" si="14">IF(N159="základná",J159,0)</f>
        <v>0</v>
      </c>
      <c r="BF159" s="148">
        <f t="shared" ref="BF159:BF189" si="15">IF(N159="znížená",J159,0)</f>
        <v>0</v>
      </c>
      <c r="BG159" s="148">
        <f t="shared" ref="BG159:BG189" si="16">IF(N159="zákl. prenesená",J159,0)</f>
        <v>0</v>
      </c>
      <c r="BH159" s="148">
        <f t="shared" ref="BH159:BH189" si="17">IF(N159="zníž. prenesená",J159,0)</f>
        <v>0</v>
      </c>
      <c r="BI159" s="148">
        <f t="shared" ref="BI159:BI189" si="18">IF(N159="nulová",J159,0)</f>
        <v>0</v>
      </c>
      <c r="BJ159" s="13" t="s">
        <v>83</v>
      </c>
      <c r="BK159" s="148">
        <f t="shared" ref="BK159:BK189" si="19">ROUND(I159*H159,2)</f>
        <v>0</v>
      </c>
      <c r="BL159" s="13" t="s">
        <v>184</v>
      </c>
      <c r="BM159" s="147" t="s">
        <v>457</v>
      </c>
    </row>
    <row r="160" spans="2:65" s="1" customFormat="1" ht="16.5" customHeight="1">
      <c r="B160" s="135"/>
      <c r="C160" s="136" t="s">
        <v>70</v>
      </c>
      <c r="D160" s="136" t="s">
        <v>180</v>
      </c>
      <c r="E160" s="137" t="s">
        <v>1041</v>
      </c>
      <c r="F160" s="138" t="s">
        <v>1042</v>
      </c>
      <c r="G160" s="139" t="s">
        <v>1034</v>
      </c>
      <c r="H160" s="140">
        <v>1</v>
      </c>
      <c r="I160" s="141"/>
      <c r="J160" s="141">
        <f t="shared" si="10"/>
        <v>0</v>
      </c>
      <c r="K160" s="142"/>
      <c r="L160" s="25"/>
      <c r="M160" s="143" t="s">
        <v>1</v>
      </c>
      <c r="N160" s="144" t="s">
        <v>36</v>
      </c>
      <c r="O160" s="145">
        <v>0</v>
      </c>
      <c r="P160" s="145">
        <f t="shared" si="11"/>
        <v>0</v>
      </c>
      <c r="Q160" s="145">
        <v>0</v>
      </c>
      <c r="R160" s="145">
        <f t="shared" si="12"/>
        <v>0</v>
      </c>
      <c r="S160" s="145">
        <v>0</v>
      </c>
      <c r="T160" s="146">
        <f t="shared" si="13"/>
        <v>0</v>
      </c>
      <c r="AR160" s="147" t="s">
        <v>184</v>
      </c>
      <c r="AT160" s="147" t="s">
        <v>180</v>
      </c>
      <c r="AU160" s="147" t="s">
        <v>77</v>
      </c>
      <c r="AY160" s="13" t="s">
        <v>178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3" t="s">
        <v>83</v>
      </c>
      <c r="BK160" s="148">
        <f t="shared" si="19"/>
        <v>0</v>
      </c>
      <c r="BL160" s="13" t="s">
        <v>184</v>
      </c>
      <c r="BM160" s="147" t="s">
        <v>465</v>
      </c>
    </row>
    <row r="161" spans="2:65" s="1" customFormat="1" ht="16.5" customHeight="1">
      <c r="B161" s="135"/>
      <c r="C161" s="136" t="s">
        <v>70</v>
      </c>
      <c r="D161" s="136" t="s">
        <v>180</v>
      </c>
      <c r="E161" s="137" t="s">
        <v>1043</v>
      </c>
      <c r="F161" s="138" t="s">
        <v>1044</v>
      </c>
      <c r="G161" s="139" t="s">
        <v>1034</v>
      </c>
      <c r="H161" s="140">
        <v>58</v>
      </c>
      <c r="I161" s="141"/>
      <c r="J161" s="141">
        <f t="shared" si="10"/>
        <v>0</v>
      </c>
      <c r="K161" s="142"/>
      <c r="L161" s="25"/>
      <c r="M161" s="143" t="s">
        <v>1</v>
      </c>
      <c r="N161" s="144" t="s">
        <v>36</v>
      </c>
      <c r="O161" s="145">
        <v>0</v>
      </c>
      <c r="P161" s="145">
        <f t="shared" si="11"/>
        <v>0</v>
      </c>
      <c r="Q161" s="145">
        <v>0</v>
      </c>
      <c r="R161" s="145">
        <f t="shared" si="12"/>
        <v>0</v>
      </c>
      <c r="S161" s="145">
        <v>0</v>
      </c>
      <c r="T161" s="146">
        <f t="shared" si="13"/>
        <v>0</v>
      </c>
      <c r="AR161" s="147" t="s">
        <v>184</v>
      </c>
      <c r="AT161" s="147" t="s">
        <v>180</v>
      </c>
      <c r="AU161" s="147" t="s">
        <v>77</v>
      </c>
      <c r="AY161" s="13" t="s">
        <v>178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3" t="s">
        <v>83</v>
      </c>
      <c r="BK161" s="148">
        <f t="shared" si="19"/>
        <v>0</v>
      </c>
      <c r="BL161" s="13" t="s">
        <v>184</v>
      </c>
      <c r="BM161" s="147" t="s">
        <v>473</v>
      </c>
    </row>
    <row r="162" spans="2:65" s="1" customFormat="1" ht="16.5" customHeight="1">
      <c r="B162" s="135"/>
      <c r="C162" s="136" t="s">
        <v>70</v>
      </c>
      <c r="D162" s="136" t="s">
        <v>180</v>
      </c>
      <c r="E162" s="137" t="s">
        <v>1045</v>
      </c>
      <c r="F162" s="138" t="s">
        <v>1046</v>
      </c>
      <c r="G162" s="139" t="s">
        <v>1034</v>
      </c>
      <c r="H162" s="140">
        <v>2</v>
      </c>
      <c r="I162" s="141"/>
      <c r="J162" s="141">
        <f t="shared" si="10"/>
        <v>0</v>
      </c>
      <c r="K162" s="142"/>
      <c r="L162" s="25"/>
      <c r="M162" s="143" t="s">
        <v>1</v>
      </c>
      <c r="N162" s="144" t="s">
        <v>36</v>
      </c>
      <c r="O162" s="145">
        <v>0</v>
      </c>
      <c r="P162" s="145">
        <f t="shared" si="11"/>
        <v>0</v>
      </c>
      <c r="Q162" s="145">
        <v>0</v>
      </c>
      <c r="R162" s="145">
        <f t="shared" si="12"/>
        <v>0</v>
      </c>
      <c r="S162" s="145">
        <v>0</v>
      </c>
      <c r="T162" s="146">
        <f t="shared" si="13"/>
        <v>0</v>
      </c>
      <c r="AR162" s="147" t="s">
        <v>184</v>
      </c>
      <c r="AT162" s="147" t="s">
        <v>180</v>
      </c>
      <c r="AU162" s="147" t="s">
        <v>77</v>
      </c>
      <c r="AY162" s="13" t="s">
        <v>178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3" t="s">
        <v>83</v>
      </c>
      <c r="BK162" s="148">
        <f t="shared" si="19"/>
        <v>0</v>
      </c>
      <c r="BL162" s="13" t="s">
        <v>184</v>
      </c>
      <c r="BM162" s="147" t="s">
        <v>481</v>
      </c>
    </row>
    <row r="163" spans="2:65" s="1" customFormat="1" ht="16.5" customHeight="1">
      <c r="B163" s="135"/>
      <c r="C163" s="136" t="s">
        <v>70</v>
      </c>
      <c r="D163" s="136" t="s">
        <v>180</v>
      </c>
      <c r="E163" s="137" t="s">
        <v>1047</v>
      </c>
      <c r="F163" s="138" t="s">
        <v>1048</v>
      </c>
      <c r="G163" s="139" t="s">
        <v>1034</v>
      </c>
      <c r="H163" s="140">
        <v>2</v>
      </c>
      <c r="I163" s="141"/>
      <c r="J163" s="141">
        <f t="shared" si="10"/>
        <v>0</v>
      </c>
      <c r="K163" s="142"/>
      <c r="L163" s="25"/>
      <c r="M163" s="143" t="s">
        <v>1</v>
      </c>
      <c r="N163" s="144" t="s">
        <v>36</v>
      </c>
      <c r="O163" s="145">
        <v>0</v>
      </c>
      <c r="P163" s="145">
        <f t="shared" si="11"/>
        <v>0</v>
      </c>
      <c r="Q163" s="145">
        <v>0</v>
      </c>
      <c r="R163" s="145">
        <f t="shared" si="12"/>
        <v>0</v>
      </c>
      <c r="S163" s="145">
        <v>0</v>
      </c>
      <c r="T163" s="146">
        <f t="shared" si="13"/>
        <v>0</v>
      </c>
      <c r="AR163" s="147" t="s">
        <v>184</v>
      </c>
      <c r="AT163" s="147" t="s">
        <v>180</v>
      </c>
      <c r="AU163" s="147" t="s">
        <v>77</v>
      </c>
      <c r="AY163" s="13" t="s">
        <v>178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3" t="s">
        <v>83</v>
      </c>
      <c r="BK163" s="148">
        <f t="shared" si="19"/>
        <v>0</v>
      </c>
      <c r="BL163" s="13" t="s">
        <v>184</v>
      </c>
      <c r="BM163" s="147" t="s">
        <v>487</v>
      </c>
    </row>
    <row r="164" spans="2:65" s="1" customFormat="1" ht="16.5" customHeight="1">
      <c r="B164" s="135"/>
      <c r="C164" s="136" t="s">
        <v>70</v>
      </c>
      <c r="D164" s="136" t="s">
        <v>180</v>
      </c>
      <c r="E164" s="137" t="s">
        <v>1049</v>
      </c>
      <c r="F164" s="138" t="s">
        <v>1050</v>
      </c>
      <c r="G164" s="139" t="s">
        <v>1034</v>
      </c>
      <c r="H164" s="140">
        <v>5</v>
      </c>
      <c r="I164" s="141"/>
      <c r="J164" s="141">
        <f t="shared" si="10"/>
        <v>0</v>
      </c>
      <c r="K164" s="142"/>
      <c r="L164" s="25"/>
      <c r="M164" s="143" t="s">
        <v>1</v>
      </c>
      <c r="N164" s="144" t="s">
        <v>36</v>
      </c>
      <c r="O164" s="145">
        <v>0</v>
      </c>
      <c r="P164" s="145">
        <f t="shared" si="11"/>
        <v>0</v>
      </c>
      <c r="Q164" s="145">
        <v>0</v>
      </c>
      <c r="R164" s="145">
        <f t="shared" si="12"/>
        <v>0</v>
      </c>
      <c r="S164" s="145">
        <v>0</v>
      </c>
      <c r="T164" s="146">
        <f t="shared" si="13"/>
        <v>0</v>
      </c>
      <c r="AR164" s="147" t="s">
        <v>184</v>
      </c>
      <c r="AT164" s="147" t="s">
        <v>180</v>
      </c>
      <c r="AU164" s="147" t="s">
        <v>77</v>
      </c>
      <c r="AY164" s="13" t="s">
        <v>178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3" t="s">
        <v>83</v>
      </c>
      <c r="BK164" s="148">
        <f t="shared" si="19"/>
        <v>0</v>
      </c>
      <c r="BL164" s="13" t="s">
        <v>184</v>
      </c>
      <c r="BM164" s="147" t="s">
        <v>497</v>
      </c>
    </row>
    <row r="165" spans="2:65" s="1" customFormat="1" ht="16.5" customHeight="1">
      <c r="B165" s="135"/>
      <c r="C165" s="136" t="s">
        <v>70</v>
      </c>
      <c r="D165" s="136" t="s">
        <v>180</v>
      </c>
      <c r="E165" s="137" t="s">
        <v>1051</v>
      </c>
      <c r="F165" s="138" t="s">
        <v>1052</v>
      </c>
      <c r="G165" s="139" t="s">
        <v>1034</v>
      </c>
      <c r="H165" s="140">
        <v>4</v>
      </c>
      <c r="I165" s="141"/>
      <c r="J165" s="141">
        <f t="shared" si="10"/>
        <v>0</v>
      </c>
      <c r="K165" s="142"/>
      <c r="L165" s="25"/>
      <c r="M165" s="143" t="s">
        <v>1</v>
      </c>
      <c r="N165" s="144" t="s">
        <v>36</v>
      </c>
      <c r="O165" s="145">
        <v>0</v>
      </c>
      <c r="P165" s="145">
        <f t="shared" si="11"/>
        <v>0</v>
      </c>
      <c r="Q165" s="145">
        <v>0</v>
      </c>
      <c r="R165" s="145">
        <f t="shared" si="12"/>
        <v>0</v>
      </c>
      <c r="S165" s="145">
        <v>0</v>
      </c>
      <c r="T165" s="146">
        <f t="shared" si="13"/>
        <v>0</v>
      </c>
      <c r="AR165" s="147" t="s">
        <v>184</v>
      </c>
      <c r="AT165" s="147" t="s">
        <v>180</v>
      </c>
      <c r="AU165" s="147" t="s">
        <v>77</v>
      </c>
      <c r="AY165" s="13" t="s">
        <v>178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3" t="s">
        <v>83</v>
      </c>
      <c r="BK165" s="148">
        <f t="shared" si="19"/>
        <v>0</v>
      </c>
      <c r="BL165" s="13" t="s">
        <v>184</v>
      </c>
      <c r="BM165" s="147" t="s">
        <v>505</v>
      </c>
    </row>
    <row r="166" spans="2:65" s="1" customFormat="1" ht="16.5" customHeight="1">
      <c r="B166" s="135"/>
      <c r="C166" s="136" t="s">
        <v>70</v>
      </c>
      <c r="D166" s="136" t="s">
        <v>180</v>
      </c>
      <c r="E166" s="137" t="s">
        <v>1053</v>
      </c>
      <c r="F166" s="138" t="s">
        <v>1054</v>
      </c>
      <c r="G166" s="139" t="s">
        <v>1034</v>
      </c>
      <c r="H166" s="140">
        <v>1</v>
      </c>
      <c r="I166" s="141"/>
      <c r="J166" s="141">
        <f t="shared" si="10"/>
        <v>0</v>
      </c>
      <c r="K166" s="142"/>
      <c r="L166" s="25"/>
      <c r="M166" s="143" t="s">
        <v>1</v>
      </c>
      <c r="N166" s="144" t="s">
        <v>36</v>
      </c>
      <c r="O166" s="145">
        <v>0</v>
      </c>
      <c r="P166" s="145">
        <f t="shared" si="11"/>
        <v>0</v>
      </c>
      <c r="Q166" s="145">
        <v>0</v>
      </c>
      <c r="R166" s="145">
        <f t="shared" si="12"/>
        <v>0</v>
      </c>
      <c r="S166" s="145">
        <v>0</v>
      </c>
      <c r="T166" s="146">
        <f t="shared" si="13"/>
        <v>0</v>
      </c>
      <c r="AR166" s="147" t="s">
        <v>184</v>
      </c>
      <c r="AT166" s="147" t="s">
        <v>180</v>
      </c>
      <c r="AU166" s="147" t="s">
        <v>77</v>
      </c>
      <c r="AY166" s="13" t="s">
        <v>178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3" t="s">
        <v>83</v>
      </c>
      <c r="BK166" s="148">
        <f t="shared" si="19"/>
        <v>0</v>
      </c>
      <c r="BL166" s="13" t="s">
        <v>184</v>
      </c>
      <c r="BM166" s="147" t="s">
        <v>513</v>
      </c>
    </row>
    <row r="167" spans="2:65" s="1" customFormat="1" ht="16.5" customHeight="1">
      <c r="B167" s="135"/>
      <c r="C167" s="136" t="s">
        <v>70</v>
      </c>
      <c r="D167" s="136" t="s">
        <v>180</v>
      </c>
      <c r="E167" s="137" t="s">
        <v>1055</v>
      </c>
      <c r="F167" s="138" t="s">
        <v>1056</v>
      </c>
      <c r="G167" s="139" t="s">
        <v>1034</v>
      </c>
      <c r="H167" s="140">
        <v>10</v>
      </c>
      <c r="I167" s="141"/>
      <c r="J167" s="141">
        <f t="shared" si="10"/>
        <v>0</v>
      </c>
      <c r="K167" s="142"/>
      <c r="L167" s="25"/>
      <c r="M167" s="143" t="s">
        <v>1</v>
      </c>
      <c r="N167" s="144" t="s">
        <v>36</v>
      </c>
      <c r="O167" s="145">
        <v>0</v>
      </c>
      <c r="P167" s="145">
        <f t="shared" si="11"/>
        <v>0</v>
      </c>
      <c r="Q167" s="145">
        <v>0</v>
      </c>
      <c r="R167" s="145">
        <f t="shared" si="12"/>
        <v>0</v>
      </c>
      <c r="S167" s="145">
        <v>0</v>
      </c>
      <c r="T167" s="146">
        <f t="shared" si="13"/>
        <v>0</v>
      </c>
      <c r="AR167" s="147" t="s">
        <v>184</v>
      </c>
      <c r="AT167" s="147" t="s">
        <v>180</v>
      </c>
      <c r="AU167" s="147" t="s">
        <v>77</v>
      </c>
      <c r="AY167" s="13" t="s">
        <v>178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3" t="s">
        <v>83</v>
      </c>
      <c r="BK167" s="148">
        <f t="shared" si="19"/>
        <v>0</v>
      </c>
      <c r="BL167" s="13" t="s">
        <v>184</v>
      </c>
      <c r="BM167" s="147" t="s">
        <v>521</v>
      </c>
    </row>
    <row r="168" spans="2:65" s="1" customFormat="1" ht="16.5" customHeight="1">
      <c r="B168" s="135"/>
      <c r="C168" s="136" t="s">
        <v>70</v>
      </c>
      <c r="D168" s="136" t="s">
        <v>180</v>
      </c>
      <c r="E168" s="137" t="s">
        <v>1057</v>
      </c>
      <c r="F168" s="138" t="s">
        <v>1058</v>
      </c>
      <c r="G168" s="139" t="s">
        <v>1034</v>
      </c>
      <c r="H168" s="140">
        <v>8</v>
      </c>
      <c r="I168" s="141"/>
      <c r="J168" s="141">
        <f t="shared" si="10"/>
        <v>0</v>
      </c>
      <c r="K168" s="142"/>
      <c r="L168" s="25"/>
      <c r="M168" s="143" t="s">
        <v>1</v>
      </c>
      <c r="N168" s="144" t="s">
        <v>36</v>
      </c>
      <c r="O168" s="145">
        <v>0</v>
      </c>
      <c r="P168" s="145">
        <f t="shared" si="11"/>
        <v>0</v>
      </c>
      <c r="Q168" s="145">
        <v>0</v>
      </c>
      <c r="R168" s="145">
        <f t="shared" si="12"/>
        <v>0</v>
      </c>
      <c r="S168" s="145">
        <v>0</v>
      </c>
      <c r="T168" s="146">
        <f t="shared" si="13"/>
        <v>0</v>
      </c>
      <c r="AR168" s="147" t="s">
        <v>184</v>
      </c>
      <c r="AT168" s="147" t="s">
        <v>180</v>
      </c>
      <c r="AU168" s="147" t="s">
        <v>77</v>
      </c>
      <c r="AY168" s="13" t="s">
        <v>178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3" t="s">
        <v>83</v>
      </c>
      <c r="BK168" s="148">
        <f t="shared" si="19"/>
        <v>0</v>
      </c>
      <c r="BL168" s="13" t="s">
        <v>184</v>
      </c>
      <c r="BM168" s="147" t="s">
        <v>529</v>
      </c>
    </row>
    <row r="169" spans="2:65" s="1" customFormat="1" ht="16.5" customHeight="1">
      <c r="B169" s="135"/>
      <c r="C169" s="136" t="s">
        <v>70</v>
      </c>
      <c r="D169" s="136" t="s">
        <v>180</v>
      </c>
      <c r="E169" s="137" t="s">
        <v>1059</v>
      </c>
      <c r="F169" s="138" t="s">
        <v>1060</v>
      </c>
      <c r="G169" s="139" t="s">
        <v>1034</v>
      </c>
      <c r="H169" s="140">
        <v>10</v>
      </c>
      <c r="I169" s="141"/>
      <c r="J169" s="141">
        <f t="shared" si="10"/>
        <v>0</v>
      </c>
      <c r="K169" s="142"/>
      <c r="L169" s="25"/>
      <c r="M169" s="143" t="s">
        <v>1</v>
      </c>
      <c r="N169" s="144" t="s">
        <v>36</v>
      </c>
      <c r="O169" s="145">
        <v>0</v>
      </c>
      <c r="P169" s="145">
        <f t="shared" si="11"/>
        <v>0</v>
      </c>
      <c r="Q169" s="145">
        <v>0</v>
      </c>
      <c r="R169" s="145">
        <f t="shared" si="12"/>
        <v>0</v>
      </c>
      <c r="S169" s="145">
        <v>0</v>
      </c>
      <c r="T169" s="146">
        <f t="shared" si="13"/>
        <v>0</v>
      </c>
      <c r="AR169" s="147" t="s">
        <v>184</v>
      </c>
      <c r="AT169" s="147" t="s">
        <v>180</v>
      </c>
      <c r="AU169" s="147" t="s">
        <v>77</v>
      </c>
      <c r="AY169" s="13" t="s">
        <v>178</v>
      </c>
      <c r="BE169" s="148">
        <f t="shared" si="14"/>
        <v>0</v>
      </c>
      <c r="BF169" s="148">
        <f t="shared" si="15"/>
        <v>0</v>
      </c>
      <c r="BG169" s="148">
        <f t="shared" si="16"/>
        <v>0</v>
      </c>
      <c r="BH169" s="148">
        <f t="shared" si="17"/>
        <v>0</v>
      </c>
      <c r="BI169" s="148">
        <f t="shared" si="18"/>
        <v>0</v>
      </c>
      <c r="BJ169" s="13" t="s">
        <v>83</v>
      </c>
      <c r="BK169" s="148">
        <f t="shared" si="19"/>
        <v>0</v>
      </c>
      <c r="BL169" s="13" t="s">
        <v>184</v>
      </c>
      <c r="BM169" s="147" t="s">
        <v>537</v>
      </c>
    </row>
    <row r="170" spans="2:65" s="1" customFormat="1" ht="16.5" customHeight="1">
      <c r="B170" s="135"/>
      <c r="C170" s="136" t="s">
        <v>70</v>
      </c>
      <c r="D170" s="136" t="s">
        <v>180</v>
      </c>
      <c r="E170" s="137" t="s">
        <v>1061</v>
      </c>
      <c r="F170" s="138" t="s">
        <v>1062</v>
      </c>
      <c r="G170" s="139" t="s">
        <v>1034</v>
      </c>
      <c r="H170" s="140">
        <v>9</v>
      </c>
      <c r="I170" s="141"/>
      <c r="J170" s="141">
        <f t="shared" si="10"/>
        <v>0</v>
      </c>
      <c r="K170" s="142"/>
      <c r="L170" s="25"/>
      <c r="M170" s="143" t="s">
        <v>1</v>
      </c>
      <c r="N170" s="144" t="s">
        <v>36</v>
      </c>
      <c r="O170" s="145">
        <v>0</v>
      </c>
      <c r="P170" s="145">
        <f t="shared" si="11"/>
        <v>0</v>
      </c>
      <c r="Q170" s="145">
        <v>0</v>
      </c>
      <c r="R170" s="145">
        <f t="shared" si="12"/>
        <v>0</v>
      </c>
      <c r="S170" s="145">
        <v>0</v>
      </c>
      <c r="T170" s="146">
        <f t="shared" si="13"/>
        <v>0</v>
      </c>
      <c r="AR170" s="147" t="s">
        <v>184</v>
      </c>
      <c r="AT170" s="147" t="s">
        <v>180</v>
      </c>
      <c r="AU170" s="147" t="s">
        <v>77</v>
      </c>
      <c r="AY170" s="13" t="s">
        <v>178</v>
      </c>
      <c r="BE170" s="148">
        <f t="shared" si="14"/>
        <v>0</v>
      </c>
      <c r="BF170" s="148">
        <f t="shared" si="15"/>
        <v>0</v>
      </c>
      <c r="BG170" s="148">
        <f t="shared" si="16"/>
        <v>0</v>
      </c>
      <c r="BH170" s="148">
        <f t="shared" si="17"/>
        <v>0</v>
      </c>
      <c r="BI170" s="148">
        <f t="shared" si="18"/>
        <v>0</v>
      </c>
      <c r="BJ170" s="13" t="s">
        <v>83</v>
      </c>
      <c r="BK170" s="148">
        <f t="shared" si="19"/>
        <v>0</v>
      </c>
      <c r="BL170" s="13" t="s">
        <v>184</v>
      </c>
      <c r="BM170" s="147" t="s">
        <v>545</v>
      </c>
    </row>
    <row r="171" spans="2:65" s="1" customFormat="1" ht="16.5" customHeight="1">
      <c r="B171" s="135"/>
      <c r="C171" s="136" t="s">
        <v>70</v>
      </c>
      <c r="D171" s="136" t="s">
        <v>180</v>
      </c>
      <c r="E171" s="137" t="s">
        <v>1063</v>
      </c>
      <c r="F171" s="138" t="s">
        <v>1064</v>
      </c>
      <c r="G171" s="139" t="s">
        <v>1034</v>
      </c>
      <c r="H171" s="140">
        <v>3</v>
      </c>
      <c r="I171" s="141"/>
      <c r="J171" s="141">
        <f t="shared" si="10"/>
        <v>0</v>
      </c>
      <c r="K171" s="142"/>
      <c r="L171" s="25"/>
      <c r="M171" s="143" t="s">
        <v>1</v>
      </c>
      <c r="N171" s="144" t="s">
        <v>36</v>
      </c>
      <c r="O171" s="145">
        <v>0</v>
      </c>
      <c r="P171" s="145">
        <f t="shared" si="11"/>
        <v>0</v>
      </c>
      <c r="Q171" s="145">
        <v>0</v>
      </c>
      <c r="R171" s="145">
        <f t="shared" si="12"/>
        <v>0</v>
      </c>
      <c r="S171" s="145">
        <v>0</v>
      </c>
      <c r="T171" s="146">
        <f t="shared" si="13"/>
        <v>0</v>
      </c>
      <c r="AR171" s="147" t="s">
        <v>184</v>
      </c>
      <c r="AT171" s="147" t="s">
        <v>180</v>
      </c>
      <c r="AU171" s="147" t="s">
        <v>77</v>
      </c>
      <c r="AY171" s="13" t="s">
        <v>178</v>
      </c>
      <c r="BE171" s="148">
        <f t="shared" si="14"/>
        <v>0</v>
      </c>
      <c r="BF171" s="148">
        <f t="shared" si="15"/>
        <v>0</v>
      </c>
      <c r="BG171" s="148">
        <f t="shared" si="16"/>
        <v>0</v>
      </c>
      <c r="BH171" s="148">
        <f t="shared" si="17"/>
        <v>0</v>
      </c>
      <c r="BI171" s="148">
        <f t="shared" si="18"/>
        <v>0</v>
      </c>
      <c r="BJ171" s="13" t="s">
        <v>83</v>
      </c>
      <c r="BK171" s="148">
        <f t="shared" si="19"/>
        <v>0</v>
      </c>
      <c r="BL171" s="13" t="s">
        <v>184</v>
      </c>
      <c r="BM171" s="147" t="s">
        <v>553</v>
      </c>
    </row>
    <row r="172" spans="2:65" s="1" customFormat="1" ht="16.5" customHeight="1">
      <c r="B172" s="135"/>
      <c r="C172" s="136" t="s">
        <v>70</v>
      </c>
      <c r="D172" s="136" t="s">
        <v>180</v>
      </c>
      <c r="E172" s="137" t="s">
        <v>1065</v>
      </c>
      <c r="F172" s="138" t="s">
        <v>1066</v>
      </c>
      <c r="G172" s="139" t="s">
        <v>1034</v>
      </c>
      <c r="H172" s="140">
        <v>23</v>
      </c>
      <c r="I172" s="141"/>
      <c r="J172" s="141">
        <f t="shared" si="10"/>
        <v>0</v>
      </c>
      <c r="K172" s="142"/>
      <c r="L172" s="25"/>
      <c r="M172" s="143" t="s">
        <v>1</v>
      </c>
      <c r="N172" s="144" t="s">
        <v>36</v>
      </c>
      <c r="O172" s="145">
        <v>0</v>
      </c>
      <c r="P172" s="145">
        <f t="shared" si="11"/>
        <v>0</v>
      </c>
      <c r="Q172" s="145">
        <v>0</v>
      </c>
      <c r="R172" s="145">
        <f t="shared" si="12"/>
        <v>0</v>
      </c>
      <c r="S172" s="145">
        <v>0</v>
      </c>
      <c r="T172" s="146">
        <f t="shared" si="13"/>
        <v>0</v>
      </c>
      <c r="AR172" s="147" t="s">
        <v>184</v>
      </c>
      <c r="AT172" s="147" t="s">
        <v>180</v>
      </c>
      <c r="AU172" s="147" t="s">
        <v>77</v>
      </c>
      <c r="AY172" s="13" t="s">
        <v>178</v>
      </c>
      <c r="BE172" s="148">
        <f t="shared" si="14"/>
        <v>0</v>
      </c>
      <c r="BF172" s="148">
        <f t="shared" si="15"/>
        <v>0</v>
      </c>
      <c r="BG172" s="148">
        <f t="shared" si="16"/>
        <v>0</v>
      </c>
      <c r="BH172" s="148">
        <f t="shared" si="17"/>
        <v>0</v>
      </c>
      <c r="BI172" s="148">
        <f t="shared" si="18"/>
        <v>0</v>
      </c>
      <c r="BJ172" s="13" t="s">
        <v>83</v>
      </c>
      <c r="BK172" s="148">
        <f t="shared" si="19"/>
        <v>0</v>
      </c>
      <c r="BL172" s="13" t="s">
        <v>184</v>
      </c>
      <c r="BM172" s="147" t="s">
        <v>561</v>
      </c>
    </row>
    <row r="173" spans="2:65" s="1" customFormat="1" ht="16.5" customHeight="1">
      <c r="B173" s="135"/>
      <c r="C173" s="136" t="s">
        <v>70</v>
      </c>
      <c r="D173" s="136" t="s">
        <v>180</v>
      </c>
      <c r="E173" s="137" t="s">
        <v>1067</v>
      </c>
      <c r="F173" s="138" t="s">
        <v>1068</v>
      </c>
      <c r="G173" s="139" t="s">
        <v>1034</v>
      </c>
      <c r="H173" s="140">
        <v>10</v>
      </c>
      <c r="I173" s="141"/>
      <c r="J173" s="141">
        <f t="shared" si="10"/>
        <v>0</v>
      </c>
      <c r="K173" s="142"/>
      <c r="L173" s="25"/>
      <c r="M173" s="143" t="s">
        <v>1</v>
      </c>
      <c r="N173" s="144" t="s">
        <v>36</v>
      </c>
      <c r="O173" s="145">
        <v>0</v>
      </c>
      <c r="P173" s="145">
        <f t="shared" si="11"/>
        <v>0</v>
      </c>
      <c r="Q173" s="145">
        <v>0</v>
      </c>
      <c r="R173" s="145">
        <f t="shared" si="12"/>
        <v>0</v>
      </c>
      <c r="S173" s="145">
        <v>0</v>
      </c>
      <c r="T173" s="146">
        <f t="shared" si="13"/>
        <v>0</v>
      </c>
      <c r="AR173" s="147" t="s">
        <v>184</v>
      </c>
      <c r="AT173" s="147" t="s">
        <v>180</v>
      </c>
      <c r="AU173" s="147" t="s">
        <v>77</v>
      </c>
      <c r="AY173" s="13" t="s">
        <v>178</v>
      </c>
      <c r="BE173" s="148">
        <f t="shared" si="14"/>
        <v>0</v>
      </c>
      <c r="BF173" s="148">
        <f t="shared" si="15"/>
        <v>0</v>
      </c>
      <c r="BG173" s="148">
        <f t="shared" si="16"/>
        <v>0</v>
      </c>
      <c r="BH173" s="148">
        <f t="shared" si="17"/>
        <v>0</v>
      </c>
      <c r="BI173" s="148">
        <f t="shared" si="18"/>
        <v>0</v>
      </c>
      <c r="BJ173" s="13" t="s">
        <v>83</v>
      </c>
      <c r="BK173" s="148">
        <f t="shared" si="19"/>
        <v>0</v>
      </c>
      <c r="BL173" s="13" t="s">
        <v>184</v>
      </c>
      <c r="BM173" s="147" t="s">
        <v>571</v>
      </c>
    </row>
    <row r="174" spans="2:65" s="1" customFormat="1" ht="16.5" customHeight="1">
      <c r="B174" s="135"/>
      <c r="C174" s="136" t="s">
        <v>70</v>
      </c>
      <c r="D174" s="136" t="s">
        <v>180</v>
      </c>
      <c r="E174" s="137" t="s">
        <v>1069</v>
      </c>
      <c r="F174" s="138" t="s">
        <v>1070</v>
      </c>
      <c r="G174" s="139" t="s">
        <v>1034</v>
      </c>
      <c r="H174" s="140">
        <v>22</v>
      </c>
      <c r="I174" s="141"/>
      <c r="J174" s="141">
        <f t="shared" si="10"/>
        <v>0</v>
      </c>
      <c r="K174" s="142"/>
      <c r="L174" s="25"/>
      <c r="M174" s="143" t="s">
        <v>1</v>
      </c>
      <c r="N174" s="144" t="s">
        <v>36</v>
      </c>
      <c r="O174" s="145">
        <v>0</v>
      </c>
      <c r="P174" s="145">
        <f t="shared" si="11"/>
        <v>0</v>
      </c>
      <c r="Q174" s="145">
        <v>0</v>
      </c>
      <c r="R174" s="145">
        <f t="shared" si="12"/>
        <v>0</v>
      </c>
      <c r="S174" s="145">
        <v>0</v>
      </c>
      <c r="T174" s="146">
        <f t="shared" si="13"/>
        <v>0</v>
      </c>
      <c r="AR174" s="147" t="s">
        <v>184</v>
      </c>
      <c r="AT174" s="147" t="s">
        <v>180</v>
      </c>
      <c r="AU174" s="147" t="s">
        <v>77</v>
      </c>
      <c r="AY174" s="13" t="s">
        <v>178</v>
      </c>
      <c r="BE174" s="148">
        <f t="shared" si="14"/>
        <v>0</v>
      </c>
      <c r="BF174" s="148">
        <f t="shared" si="15"/>
        <v>0</v>
      </c>
      <c r="BG174" s="148">
        <f t="shared" si="16"/>
        <v>0</v>
      </c>
      <c r="BH174" s="148">
        <f t="shared" si="17"/>
        <v>0</v>
      </c>
      <c r="BI174" s="148">
        <f t="shared" si="18"/>
        <v>0</v>
      </c>
      <c r="BJ174" s="13" t="s">
        <v>83</v>
      </c>
      <c r="BK174" s="148">
        <f t="shared" si="19"/>
        <v>0</v>
      </c>
      <c r="BL174" s="13" t="s">
        <v>184</v>
      </c>
      <c r="BM174" s="147" t="s">
        <v>580</v>
      </c>
    </row>
    <row r="175" spans="2:65" s="1" customFormat="1" ht="16.5" customHeight="1">
      <c r="B175" s="135"/>
      <c r="C175" s="136" t="s">
        <v>70</v>
      </c>
      <c r="D175" s="136" t="s">
        <v>180</v>
      </c>
      <c r="E175" s="137" t="s">
        <v>1071</v>
      </c>
      <c r="F175" s="138" t="s">
        <v>1072</v>
      </c>
      <c r="G175" s="139" t="s">
        <v>1034</v>
      </c>
      <c r="H175" s="140">
        <v>10</v>
      </c>
      <c r="I175" s="141"/>
      <c r="J175" s="141">
        <f t="shared" si="10"/>
        <v>0</v>
      </c>
      <c r="K175" s="142"/>
      <c r="L175" s="25"/>
      <c r="M175" s="143" t="s">
        <v>1</v>
      </c>
      <c r="N175" s="144" t="s">
        <v>36</v>
      </c>
      <c r="O175" s="145">
        <v>0</v>
      </c>
      <c r="P175" s="145">
        <f t="shared" si="11"/>
        <v>0</v>
      </c>
      <c r="Q175" s="145">
        <v>0</v>
      </c>
      <c r="R175" s="145">
        <f t="shared" si="12"/>
        <v>0</v>
      </c>
      <c r="S175" s="145">
        <v>0</v>
      </c>
      <c r="T175" s="146">
        <f t="shared" si="13"/>
        <v>0</v>
      </c>
      <c r="AR175" s="147" t="s">
        <v>184</v>
      </c>
      <c r="AT175" s="147" t="s">
        <v>180</v>
      </c>
      <c r="AU175" s="147" t="s">
        <v>77</v>
      </c>
      <c r="AY175" s="13" t="s">
        <v>178</v>
      </c>
      <c r="BE175" s="148">
        <f t="shared" si="14"/>
        <v>0</v>
      </c>
      <c r="BF175" s="148">
        <f t="shared" si="15"/>
        <v>0</v>
      </c>
      <c r="BG175" s="148">
        <f t="shared" si="16"/>
        <v>0</v>
      </c>
      <c r="BH175" s="148">
        <f t="shared" si="17"/>
        <v>0</v>
      </c>
      <c r="BI175" s="148">
        <f t="shared" si="18"/>
        <v>0</v>
      </c>
      <c r="BJ175" s="13" t="s">
        <v>83</v>
      </c>
      <c r="BK175" s="148">
        <f t="shared" si="19"/>
        <v>0</v>
      </c>
      <c r="BL175" s="13" t="s">
        <v>184</v>
      </c>
      <c r="BM175" s="147" t="s">
        <v>590</v>
      </c>
    </row>
    <row r="176" spans="2:65" s="1" customFormat="1" ht="24.2" customHeight="1">
      <c r="B176" s="135"/>
      <c r="C176" s="136" t="s">
        <v>70</v>
      </c>
      <c r="D176" s="136" t="s">
        <v>180</v>
      </c>
      <c r="E176" s="137" t="s">
        <v>1073</v>
      </c>
      <c r="F176" s="138" t="s">
        <v>1074</v>
      </c>
      <c r="G176" s="139" t="s">
        <v>1034</v>
      </c>
      <c r="H176" s="140">
        <v>2</v>
      </c>
      <c r="I176" s="141"/>
      <c r="J176" s="141">
        <f t="shared" si="10"/>
        <v>0</v>
      </c>
      <c r="K176" s="142"/>
      <c r="L176" s="25"/>
      <c r="M176" s="143" t="s">
        <v>1</v>
      </c>
      <c r="N176" s="144" t="s">
        <v>36</v>
      </c>
      <c r="O176" s="145">
        <v>0</v>
      </c>
      <c r="P176" s="145">
        <f t="shared" si="11"/>
        <v>0</v>
      </c>
      <c r="Q176" s="145">
        <v>0</v>
      </c>
      <c r="R176" s="145">
        <f t="shared" si="12"/>
        <v>0</v>
      </c>
      <c r="S176" s="145">
        <v>0</v>
      </c>
      <c r="T176" s="146">
        <f t="shared" si="13"/>
        <v>0</v>
      </c>
      <c r="AR176" s="147" t="s">
        <v>184</v>
      </c>
      <c r="AT176" s="147" t="s">
        <v>180</v>
      </c>
      <c r="AU176" s="147" t="s">
        <v>77</v>
      </c>
      <c r="AY176" s="13" t="s">
        <v>178</v>
      </c>
      <c r="BE176" s="148">
        <f t="shared" si="14"/>
        <v>0</v>
      </c>
      <c r="BF176" s="148">
        <f t="shared" si="15"/>
        <v>0</v>
      </c>
      <c r="BG176" s="148">
        <f t="shared" si="16"/>
        <v>0</v>
      </c>
      <c r="BH176" s="148">
        <f t="shared" si="17"/>
        <v>0</v>
      </c>
      <c r="BI176" s="148">
        <f t="shared" si="18"/>
        <v>0</v>
      </c>
      <c r="BJ176" s="13" t="s">
        <v>83</v>
      </c>
      <c r="BK176" s="148">
        <f t="shared" si="19"/>
        <v>0</v>
      </c>
      <c r="BL176" s="13" t="s">
        <v>184</v>
      </c>
      <c r="BM176" s="147" t="s">
        <v>597</v>
      </c>
    </row>
    <row r="177" spans="2:65" s="1" customFormat="1" ht="24.2" customHeight="1">
      <c r="B177" s="135"/>
      <c r="C177" s="136" t="s">
        <v>70</v>
      </c>
      <c r="D177" s="136" t="s">
        <v>180</v>
      </c>
      <c r="E177" s="137" t="s">
        <v>1075</v>
      </c>
      <c r="F177" s="138" t="s">
        <v>1076</v>
      </c>
      <c r="G177" s="139" t="s">
        <v>1034</v>
      </c>
      <c r="H177" s="140">
        <v>1</v>
      </c>
      <c r="I177" s="141"/>
      <c r="J177" s="141">
        <f t="shared" si="10"/>
        <v>0</v>
      </c>
      <c r="K177" s="142"/>
      <c r="L177" s="25"/>
      <c r="M177" s="143" t="s">
        <v>1</v>
      </c>
      <c r="N177" s="144" t="s">
        <v>36</v>
      </c>
      <c r="O177" s="145">
        <v>0</v>
      </c>
      <c r="P177" s="145">
        <f t="shared" si="11"/>
        <v>0</v>
      </c>
      <c r="Q177" s="145">
        <v>0</v>
      </c>
      <c r="R177" s="145">
        <f t="shared" si="12"/>
        <v>0</v>
      </c>
      <c r="S177" s="145">
        <v>0</v>
      </c>
      <c r="T177" s="146">
        <f t="shared" si="13"/>
        <v>0</v>
      </c>
      <c r="AR177" s="147" t="s">
        <v>184</v>
      </c>
      <c r="AT177" s="147" t="s">
        <v>180</v>
      </c>
      <c r="AU177" s="147" t="s">
        <v>77</v>
      </c>
      <c r="AY177" s="13" t="s">
        <v>178</v>
      </c>
      <c r="BE177" s="148">
        <f t="shared" si="14"/>
        <v>0</v>
      </c>
      <c r="BF177" s="148">
        <f t="shared" si="15"/>
        <v>0</v>
      </c>
      <c r="BG177" s="148">
        <f t="shared" si="16"/>
        <v>0</v>
      </c>
      <c r="BH177" s="148">
        <f t="shared" si="17"/>
        <v>0</v>
      </c>
      <c r="BI177" s="148">
        <f t="shared" si="18"/>
        <v>0</v>
      </c>
      <c r="BJ177" s="13" t="s">
        <v>83</v>
      </c>
      <c r="BK177" s="148">
        <f t="shared" si="19"/>
        <v>0</v>
      </c>
      <c r="BL177" s="13" t="s">
        <v>184</v>
      </c>
      <c r="BM177" s="147" t="s">
        <v>605</v>
      </c>
    </row>
    <row r="178" spans="2:65" s="1" customFormat="1" ht="24.2" customHeight="1">
      <c r="B178" s="135"/>
      <c r="C178" s="136" t="s">
        <v>70</v>
      </c>
      <c r="D178" s="136" t="s">
        <v>180</v>
      </c>
      <c r="E178" s="137" t="s">
        <v>1077</v>
      </c>
      <c r="F178" s="138" t="s">
        <v>1078</v>
      </c>
      <c r="G178" s="139" t="s">
        <v>1034</v>
      </c>
      <c r="H178" s="140">
        <v>2</v>
      </c>
      <c r="I178" s="141"/>
      <c r="J178" s="141">
        <f t="shared" si="10"/>
        <v>0</v>
      </c>
      <c r="K178" s="142"/>
      <c r="L178" s="25"/>
      <c r="M178" s="143" t="s">
        <v>1</v>
      </c>
      <c r="N178" s="144" t="s">
        <v>36</v>
      </c>
      <c r="O178" s="145">
        <v>0</v>
      </c>
      <c r="P178" s="145">
        <f t="shared" si="11"/>
        <v>0</v>
      </c>
      <c r="Q178" s="145">
        <v>0</v>
      </c>
      <c r="R178" s="145">
        <f t="shared" si="12"/>
        <v>0</v>
      </c>
      <c r="S178" s="145">
        <v>0</v>
      </c>
      <c r="T178" s="146">
        <f t="shared" si="13"/>
        <v>0</v>
      </c>
      <c r="AR178" s="147" t="s">
        <v>184</v>
      </c>
      <c r="AT178" s="147" t="s">
        <v>180</v>
      </c>
      <c r="AU178" s="147" t="s">
        <v>77</v>
      </c>
      <c r="AY178" s="13" t="s">
        <v>178</v>
      </c>
      <c r="BE178" s="148">
        <f t="shared" si="14"/>
        <v>0</v>
      </c>
      <c r="BF178" s="148">
        <f t="shared" si="15"/>
        <v>0</v>
      </c>
      <c r="BG178" s="148">
        <f t="shared" si="16"/>
        <v>0</v>
      </c>
      <c r="BH178" s="148">
        <f t="shared" si="17"/>
        <v>0</v>
      </c>
      <c r="BI178" s="148">
        <f t="shared" si="18"/>
        <v>0</v>
      </c>
      <c r="BJ178" s="13" t="s">
        <v>83</v>
      </c>
      <c r="BK178" s="148">
        <f t="shared" si="19"/>
        <v>0</v>
      </c>
      <c r="BL178" s="13" t="s">
        <v>184</v>
      </c>
      <c r="BM178" s="147" t="s">
        <v>613</v>
      </c>
    </row>
    <row r="179" spans="2:65" s="1" customFormat="1" ht="24.2" customHeight="1">
      <c r="B179" s="135"/>
      <c r="C179" s="136" t="s">
        <v>70</v>
      </c>
      <c r="D179" s="136" t="s">
        <v>180</v>
      </c>
      <c r="E179" s="137" t="s">
        <v>1079</v>
      </c>
      <c r="F179" s="138" t="s">
        <v>1080</v>
      </c>
      <c r="G179" s="139" t="s">
        <v>1034</v>
      </c>
      <c r="H179" s="140">
        <v>1</v>
      </c>
      <c r="I179" s="141"/>
      <c r="J179" s="141">
        <f t="shared" si="10"/>
        <v>0</v>
      </c>
      <c r="K179" s="142"/>
      <c r="L179" s="25"/>
      <c r="M179" s="143" t="s">
        <v>1</v>
      </c>
      <c r="N179" s="144" t="s">
        <v>36</v>
      </c>
      <c r="O179" s="145">
        <v>0</v>
      </c>
      <c r="P179" s="145">
        <f t="shared" si="11"/>
        <v>0</v>
      </c>
      <c r="Q179" s="145">
        <v>0</v>
      </c>
      <c r="R179" s="145">
        <f t="shared" si="12"/>
        <v>0</v>
      </c>
      <c r="S179" s="145">
        <v>0</v>
      </c>
      <c r="T179" s="146">
        <f t="shared" si="13"/>
        <v>0</v>
      </c>
      <c r="AR179" s="147" t="s">
        <v>184</v>
      </c>
      <c r="AT179" s="147" t="s">
        <v>180</v>
      </c>
      <c r="AU179" s="147" t="s">
        <v>77</v>
      </c>
      <c r="AY179" s="13" t="s">
        <v>178</v>
      </c>
      <c r="BE179" s="148">
        <f t="shared" si="14"/>
        <v>0</v>
      </c>
      <c r="BF179" s="148">
        <f t="shared" si="15"/>
        <v>0</v>
      </c>
      <c r="BG179" s="148">
        <f t="shared" si="16"/>
        <v>0</v>
      </c>
      <c r="BH179" s="148">
        <f t="shared" si="17"/>
        <v>0</v>
      </c>
      <c r="BI179" s="148">
        <f t="shared" si="18"/>
        <v>0</v>
      </c>
      <c r="BJ179" s="13" t="s">
        <v>83</v>
      </c>
      <c r="BK179" s="148">
        <f t="shared" si="19"/>
        <v>0</v>
      </c>
      <c r="BL179" s="13" t="s">
        <v>184</v>
      </c>
      <c r="BM179" s="147" t="s">
        <v>622</v>
      </c>
    </row>
    <row r="180" spans="2:65" s="1" customFormat="1" ht="24.2" customHeight="1">
      <c r="B180" s="135"/>
      <c r="C180" s="136" t="s">
        <v>70</v>
      </c>
      <c r="D180" s="136" t="s">
        <v>180</v>
      </c>
      <c r="E180" s="137" t="s">
        <v>1081</v>
      </c>
      <c r="F180" s="138" t="s">
        <v>1082</v>
      </c>
      <c r="G180" s="139" t="s">
        <v>1034</v>
      </c>
      <c r="H180" s="140">
        <v>4</v>
      </c>
      <c r="I180" s="141"/>
      <c r="J180" s="141">
        <f t="shared" si="10"/>
        <v>0</v>
      </c>
      <c r="K180" s="142"/>
      <c r="L180" s="25"/>
      <c r="M180" s="143" t="s">
        <v>1</v>
      </c>
      <c r="N180" s="144" t="s">
        <v>36</v>
      </c>
      <c r="O180" s="145">
        <v>0</v>
      </c>
      <c r="P180" s="145">
        <f t="shared" si="11"/>
        <v>0</v>
      </c>
      <c r="Q180" s="145">
        <v>0</v>
      </c>
      <c r="R180" s="145">
        <f t="shared" si="12"/>
        <v>0</v>
      </c>
      <c r="S180" s="145">
        <v>0</v>
      </c>
      <c r="T180" s="146">
        <f t="shared" si="13"/>
        <v>0</v>
      </c>
      <c r="AR180" s="147" t="s">
        <v>184</v>
      </c>
      <c r="AT180" s="147" t="s">
        <v>180</v>
      </c>
      <c r="AU180" s="147" t="s">
        <v>77</v>
      </c>
      <c r="AY180" s="13" t="s">
        <v>178</v>
      </c>
      <c r="BE180" s="148">
        <f t="shared" si="14"/>
        <v>0</v>
      </c>
      <c r="BF180" s="148">
        <f t="shared" si="15"/>
        <v>0</v>
      </c>
      <c r="BG180" s="148">
        <f t="shared" si="16"/>
        <v>0</v>
      </c>
      <c r="BH180" s="148">
        <f t="shared" si="17"/>
        <v>0</v>
      </c>
      <c r="BI180" s="148">
        <f t="shared" si="18"/>
        <v>0</v>
      </c>
      <c r="BJ180" s="13" t="s">
        <v>83</v>
      </c>
      <c r="BK180" s="148">
        <f t="shared" si="19"/>
        <v>0</v>
      </c>
      <c r="BL180" s="13" t="s">
        <v>184</v>
      </c>
      <c r="BM180" s="147" t="s">
        <v>640</v>
      </c>
    </row>
    <row r="181" spans="2:65" s="1" customFormat="1" ht="24.2" customHeight="1">
      <c r="B181" s="135"/>
      <c r="C181" s="136" t="s">
        <v>70</v>
      </c>
      <c r="D181" s="136" t="s">
        <v>180</v>
      </c>
      <c r="E181" s="137" t="s">
        <v>1083</v>
      </c>
      <c r="F181" s="138" t="s">
        <v>1084</v>
      </c>
      <c r="G181" s="139" t="s">
        <v>1034</v>
      </c>
      <c r="H181" s="140">
        <v>3</v>
      </c>
      <c r="I181" s="141"/>
      <c r="J181" s="141">
        <f t="shared" si="10"/>
        <v>0</v>
      </c>
      <c r="K181" s="142"/>
      <c r="L181" s="25"/>
      <c r="M181" s="143" t="s">
        <v>1</v>
      </c>
      <c r="N181" s="144" t="s">
        <v>36</v>
      </c>
      <c r="O181" s="145">
        <v>0</v>
      </c>
      <c r="P181" s="145">
        <f t="shared" si="11"/>
        <v>0</v>
      </c>
      <c r="Q181" s="145">
        <v>0</v>
      </c>
      <c r="R181" s="145">
        <f t="shared" si="12"/>
        <v>0</v>
      </c>
      <c r="S181" s="145">
        <v>0</v>
      </c>
      <c r="T181" s="146">
        <f t="shared" si="13"/>
        <v>0</v>
      </c>
      <c r="AR181" s="147" t="s">
        <v>184</v>
      </c>
      <c r="AT181" s="147" t="s">
        <v>180</v>
      </c>
      <c r="AU181" s="147" t="s">
        <v>77</v>
      </c>
      <c r="AY181" s="13" t="s">
        <v>178</v>
      </c>
      <c r="BE181" s="148">
        <f t="shared" si="14"/>
        <v>0</v>
      </c>
      <c r="BF181" s="148">
        <f t="shared" si="15"/>
        <v>0</v>
      </c>
      <c r="BG181" s="148">
        <f t="shared" si="16"/>
        <v>0</v>
      </c>
      <c r="BH181" s="148">
        <f t="shared" si="17"/>
        <v>0</v>
      </c>
      <c r="BI181" s="148">
        <f t="shared" si="18"/>
        <v>0</v>
      </c>
      <c r="BJ181" s="13" t="s">
        <v>83</v>
      </c>
      <c r="BK181" s="148">
        <f t="shared" si="19"/>
        <v>0</v>
      </c>
      <c r="BL181" s="13" t="s">
        <v>184</v>
      </c>
      <c r="BM181" s="147" t="s">
        <v>648</v>
      </c>
    </row>
    <row r="182" spans="2:65" s="1" customFormat="1" ht="24.2" customHeight="1">
      <c r="B182" s="135"/>
      <c r="C182" s="136" t="s">
        <v>70</v>
      </c>
      <c r="D182" s="136" t="s">
        <v>180</v>
      </c>
      <c r="E182" s="137" t="s">
        <v>1085</v>
      </c>
      <c r="F182" s="138" t="s">
        <v>1086</v>
      </c>
      <c r="G182" s="139" t="s">
        <v>1034</v>
      </c>
      <c r="H182" s="140">
        <v>6</v>
      </c>
      <c r="I182" s="141"/>
      <c r="J182" s="141">
        <f t="shared" si="10"/>
        <v>0</v>
      </c>
      <c r="K182" s="142"/>
      <c r="L182" s="25"/>
      <c r="M182" s="143" t="s">
        <v>1</v>
      </c>
      <c r="N182" s="144" t="s">
        <v>36</v>
      </c>
      <c r="O182" s="145">
        <v>0</v>
      </c>
      <c r="P182" s="145">
        <f t="shared" si="11"/>
        <v>0</v>
      </c>
      <c r="Q182" s="145">
        <v>0</v>
      </c>
      <c r="R182" s="145">
        <f t="shared" si="12"/>
        <v>0</v>
      </c>
      <c r="S182" s="145">
        <v>0</v>
      </c>
      <c r="T182" s="146">
        <f t="shared" si="13"/>
        <v>0</v>
      </c>
      <c r="AR182" s="147" t="s">
        <v>184</v>
      </c>
      <c r="AT182" s="147" t="s">
        <v>180</v>
      </c>
      <c r="AU182" s="147" t="s">
        <v>77</v>
      </c>
      <c r="AY182" s="13" t="s">
        <v>178</v>
      </c>
      <c r="BE182" s="148">
        <f t="shared" si="14"/>
        <v>0</v>
      </c>
      <c r="BF182" s="148">
        <f t="shared" si="15"/>
        <v>0</v>
      </c>
      <c r="BG182" s="148">
        <f t="shared" si="16"/>
        <v>0</v>
      </c>
      <c r="BH182" s="148">
        <f t="shared" si="17"/>
        <v>0</v>
      </c>
      <c r="BI182" s="148">
        <f t="shared" si="18"/>
        <v>0</v>
      </c>
      <c r="BJ182" s="13" t="s">
        <v>83</v>
      </c>
      <c r="BK182" s="148">
        <f t="shared" si="19"/>
        <v>0</v>
      </c>
      <c r="BL182" s="13" t="s">
        <v>184</v>
      </c>
      <c r="BM182" s="147" t="s">
        <v>656</v>
      </c>
    </row>
    <row r="183" spans="2:65" s="1" customFormat="1" ht="24.2" customHeight="1">
      <c r="B183" s="135"/>
      <c r="C183" s="136" t="s">
        <v>70</v>
      </c>
      <c r="D183" s="136" t="s">
        <v>180</v>
      </c>
      <c r="E183" s="137" t="s">
        <v>1087</v>
      </c>
      <c r="F183" s="138" t="s">
        <v>1088</v>
      </c>
      <c r="G183" s="139" t="s">
        <v>1034</v>
      </c>
      <c r="H183" s="140">
        <v>6</v>
      </c>
      <c r="I183" s="141"/>
      <c r="J183" s="141">
        <f t="shared" si="10"/>
        <v>0</v>
      </c>
      <c r="K183" s="142"/>
      <c r="L183" s="25"/>
      <c r="M183" s="143" t="s">
        <v>1</v>
      </c>
      <c r="N183" s="144" t="s">
        <v>36</v>
      </c>
      <c r="O183" s="145">
        <v>0</v>
      </c>
      <c r="P183" s="145">
        <f t="shared" si="11"/>
        <v>0</v>
      </c>
      <c r="Q183" s="145">
        <v>0</v>
      </c>
      <c r="R183" s="145">
        <f t="shared" si="12"/>
        <v>0</v>
      </c>
      <c r="S183" s="145">
        <v>0</v>
      </c>
      <c r="T183" s="146">
        <f t="shared" si="13"/>
        <v>0</v>
      </c>
      <c r="AR183" s="147" t="s">
        <v>184</v>
      </c>
      <c r="AT183" s="147" t="s">
        <v>180</v>
      </c>
      <c r="AU183" s="147" t="s">
        <v>77</v>
      </c>
      <c r="AY183" s="13" t="s">
        <v>178</v>
      </c>
      <c r="BE183" s="148">
        <f t="shared" si="14"/>
        <v>0</v>
      </c>
      <c r="BF183" s="148">
        <f t="shared" si="15"/>
        <v>0</v>
      </c>
      <c r="BG183" s="148">
        <f t="shared" si="16"/>
        <v>0</v>
      </c>
      <c r="BH183" s="148">
        <f t="shared" si="17"/>
        <v>0</v>
      </c>
      <c r="BI183" s="148">
        <f t="shared" si="18"/>
        <v>0</v>
      </c>
      <c r="BJ183" s="13" t="s">
        <v>83</v>
      </c>
      <c r="BK183" s="148">
        <f t="shared" si="19"/>
        <v>0</v>
      </c>
      <c r="BL183" s="13" t="s">
        <v>184</v>
      </c>
      <c r="BM183" s="147" t="s">
        <v>678</v>
      </c>
    </row>
    <row r="184" spans="2:65" s="1" customFormat="1" ht="24.2" customHeight="1">
      <c r="B184" s="135"/>
      <c r="C184" s="136" t="s">
        <v>70</v>
      </c>
      <c r="D184" s="136" t="s">
        <v>180</v>
      </c>
      <c r="E184" s="137" t="s">
        <v>1089</v>
      </c>
      <c r="F184" s="138" t="s">
        <v>1090</v>
      </c>
      <c r="G184" s="139" t="s">
        <v>1034</v>
      </c>
      <c r="H184" s="140">
        <v>3</v>
      </c>
      <c r="I184" s="141"/>
      <c r="J184" s="141">
        <f t="shared" si="10"/>
        <v>0</v>
      </c>
      <c r="K184" s="142"/>
      <c r="L184" s="25"/>
      <c r="M184" s="143" t="s">
        <v>1</v>
      </c>
      <c r="N184" s="144" t="s">
        <v>36</v>
      </c>
      <c r="O184" s="145">
        <v>0</v>
      </c>
      <c r="P184" s="145">
        <f t="shared" si="11"/>
        <v>0</v>
      </c>
      <c r="Q184" s="145">
        <v>0</v>
      </c>
      <c r="R184" s="145">
        <f t="shared" si="12"/>
        <v>0</v>
      </c>
      <c r="S184" s="145">
        <v>0</v>
      </c>
      <c r="T184" s="146">
        <f t="shared" si="13"/>
        <v>0</v>
      </c>
      <c r="AR184" s="147" t="s">
        <v>184</v>
      </c>
      <c r="AT184" s="147" t="s">
        <v>180</v>
      </c>
      <c r="AU184" s="147" t="s">
        <v>77</v>
      </c>
      <c r="AY184" s="13" t="s">
        <v>178</v>
      </c>
      <c r="BE184" s="148">
        <f t="shared" si="14"/>
        <v>0</v>
      </c>
      <c r="BF184" s="148">
        <f t="shared" si="15"/>
        <v>0</v>
      </c>
      <c r="BG184" s="148">
        <f t="shared" si="16"/>
        <v>0</v>
      </c>
      <c r="BH184" s="148">
        <f t="shared" si="17"/>
        <v>0</v>
      </c>
      <c r="BI184" s="148">
        <f t="shared" si="18"/>
        <v>0</v>
      </c>
      <c r="BJ184" s="13" t="s">
        <v>83</v>
      </c>
      <c r="BK184" s="148">
        <f t="shared" si="19"/>
        <v>0</v>
      </c>
      <c r="BL184" s="13" t="s">
        <v>184</v>
      </c>
      <c r="BM184" s="147" t="s">
        <v>686</v>
      </c>
    </row>
    <row r="185" spans="2:65" s="1" customFormat="1" ht="44.25" customHeight="1">
      <c r="B185" s="135"/>
      <c r="C185" s="136" t="s">
        <v>70</v>
      </c>
      <c r="D185" s="136" t="s">
        <v>180</v>
      </c>
      <c r="E185" s="137" t="s">
        <v>1091</v>
      </c>
      <c r="F185" s="138" t="s">
        <v>1092</v>
      </c>
      <c r="G185" s="139" t="s">
        <v>216</v>
      </c>
      <c r="H185" s="140">
        <v>74</v>
      </c>
      <c r="I185" s="141"/>
      <c r="J185" s="141">
        <f t="shared" si="10"/>
        <v>0</v>
      </c>
      <c r="K185" s="142"/>
      <c r="L185" s="25"/>
      <c r="M185" s="143" t="s">
        <v>1</v>
      </c>
      <c r="N185" s="144" t="s">
        <v>36</v>
      </c>
      <c r="O185" s="145">
        <v>0</v>
      </c>
      <c r="P185" s="145">
        <f t="shared" si="11"/>
        <v>0</v>
      </c>
      <c r="Q185" s="145">
        <v>0</v>
      </c>
      <c r="R185" s="145">
        <f t="shared" si="12"/>
        <v>0</v>
      </c>
      <c r="S185" s="145">
        <v>0</v>
      </c>
      <c r="T185" s="146">
        <f t="shared" si="13"/>
        <v>0</v>
      </c>
      <c r="AR185" s="147" t="s">
        <v>184</v>
      </c>
      <c r="AT185" s="147" t="s">
        <v>180</v>
      </c>
      <c r="AU185" s="147" t="s">
        <v>77</v>
      </c>
      <c r="AY185" s="13" t="s">
        <v>178</v>
      </c>
      <c r="BE185" s="148">
        <f t="shared" si="14"/>
        <v>0</v>
      </c>
      <c r="BF185" s="148">
        <f t="shared" si="15"/>
        <v>0</v>
      </c>
      <c r="BG185" s="148">
        <f t="shared" si="16"/>
        <v>0</v>
      </c>
      <c r="BH185" s="148">
        <f t="shared" si="17"/>
        <v>0</v>
      </c>
      <c r="BI185" s="148">
        <f t="shared" si="18"/>
        <v>0</v>
      </c>
      <c r="BJ185" s="13" t="s">
        <v>83</v>
      </c>
      <c r="BK185" s="148">
        <f t="shared" si="19"/>
        <v>0</v>
      </c>
      <c r="BL185" s="13" t="s">
        <v>184</v>
      </c>
      <c r="BM185" s="147" t="s">
        <v>700</v>
      </c>
    </row>
    <row r="186" spans="2:65" s="1" customFormat="1" ht="44.25" customHeight="1">
      <c r="B186" s="135"/>
      <c r="C186" s="136" t="s">
        <v>70</v>
      </c>
      <c r="D186" s="136" t="s">
        <v>180</v>
      </c>
      <c r="E186" s="137" t="s">
        <v>1093</v>
      </c>
      <c r="F186" s="138" t="s">
        <v>1094</v>
      </c>
      <c r="G186" s="139" t="s">
        <v>216</v>
      </c>
      <c r="H186" s="140">
        <v>310</v>
      </c>
      <c r="I186" s="141"/>
      <c r="J186" s="141">
        <f t="shared" si="10"/>
        <v>0</v>
      </c>
      <c r="K186" s="142"/>
      <c r="L186" s="25"/>
      <c r="M186" s="143" t="s">
        <v>1</v>
      </c>
      <c r="N186" s="144" t="s">
        <v>36</v>
      </c>
      <c r="O186" s="145">
        <v>0</v>
      </c>
      <c r="P186" s="145">
        <f t="shared" si="11"/>
        <v>0</v>
      </c>
      <c r="Q186" s="145">
        <v>0</v>
      </c>
      <c r="R186" s="145">
        <f t="shared" si="12"/>
        <v>0</v>
      </c>
      <c r="S186" s="145">
        <v>0</v>
      </c>
      <c r="T186" s="146">
        <f t="shared" si="13"/>
        <v>0</v>
      </c>
      <c r="AR186" s="147" t="s">
        <v>184</v>
      </c>
      <c r="AT186" s="147" t="s">
        <v>180</v>
      </c>
      <c r="AU186" s="147" t="s">
        <v>77</v>
      </c>
      <c r="AY186" s="13" t="s">
        <v>178</v>
      </c>
      <c r="BE186" s="148">
        <f t="shared" si="14"/>
        <v>0</v>
      </c>
      <c r="BF186" s="148">
        <f t="shared" si="15"/>
        <v>0</v>
      </c>
      <c r="BG186" s="148">
        <f t="shared" si="16"/>
        <v>0</v>
      </c>
      <c r="BH186" s="148">
        <f t="shared" si="17"/>
        <v>0</v>
      </c>
      <c r="BI186" s="148">
        <f t="shared" si="18"/>
        <v>0</v>
      </c>
      <c r="BJ186" s="13" t="s">
        <v>83</v>
      </c>
      <c r="BK186" s="148">
        <f t="shared" si="19"/>
        <v>0</v>
      </c>
      <c r="BL186" s="13" t="s">
        <v>184</v>
      </c>
      <c r="BM186" s="147" t="s">
        <v>708</v>
      </c>
    </row>
    <row r="187" spans="2:65" s="1" customFormat="1" ht="16.5" customHeight="1">
      <c r="B187" s="135"/>
      <c r="C187" s="136" t="s">
        <v>70</v>
      </c>
      <c r="D187" s="136" t="s">
        <v>180</v>
      </c>
      <c r="E187" s="137" t="s">
        <v>1095</v>
      </c>
      <c r="F187" s="138" t="s">
        <v>1096</v>
      </c>
      <c r="G187" s="139" t="s">
        <v>290</v>
      </c>
      <c r="H187" s="140">
        <v>2</v>
      </c>
      <c r="I187" s="141"/>
      <c r="J187" s="141">
        <f t="shared" si="10"/>
        <v>0</v>
      </c>
      <c r="K187" s="142"/>
      <c r="L187" s="25"/>
      <c r="M187" s="143" t="s">
        <v>1</v>
      </c>
      <c r="N187" s="144" t="s">
        <v>36</v>
      </c>
      <c r="O187" s="145">
        <v>0</v>
      </c>
      <c r="P187" s="145">
        <f t="shared" si="11"/>
        <v>0</v>
      </c>
      <c r="Q187" s="145">
        <v>0</v>
      </c>
      <c r="R187" s="145">
        <f t="shared" si="12"/>
        <v>0</v>
      </c>
      <c r="S187" s="145">
        <v>0</v>
      </c>
      <c r="T187" s="146">
        <f t="shared" si="13"/>
        <v>0</v>
      </c>
      <c r="AR187" s="147" t="s">
        <v>184</v>
      </c>
      <c r="AT187" s="147" t="s">
        <v>180</v>
      </c>
      <c r="AU187" s="147" t="s">
        <v>77</v>
      </c>
      <c r="AY187" s="13" t="s">
        <v>178</v>
      </c>
      <c r="BE187" s="148">
        <f t="shared" si="14"/>
        <v>0</v>
      </c>
      <c r="BF187" s="148">
        <f t="shared" si="15"/>
        <v>0</v>
      </c>
      <c r="BG187" s="148">
        <f t="shared" si="16"/>
        <v>0</v>
      </c>
      <c r="BH187" s="148">
        <f t="shared" si="17"/>
        <v>0</v>
      </c>
      <c r="BI187" s="148">
        <f t="shared" si="18"/>
        <v>0</v>
      </c>
      <c r="BJ187" s="13" t="s">
        <v>83</v>
      </c>
      <c r="BK187" s="148">
        <f t="shared" si="19"/>
        <v>0</v>
      </c>
      <c r="BL187" s="13" t="s">
        <v>184</v>
      </c>
      <c r="BM187" s="147" t="s">
        <v>716</v>
      </c>
    </row>
    <row r="188" spans="2:65" s="1" customFormat="1" ht="24.2" customHeight="1">
      <c r="B188" s="135"/>
      <c r="C188" s="136" t="s">
        <v>70</v>
      </c>
      <c r="D188" s="136" t="s">
        <v>180</v>
      </c>
      <c r="E188" s="137" t="s">
        <v>1097</v>
      </c>
      <c r="F188" s="138" t="s">
        <v>1098</v>
      </c>
      <c r="G188" s="139" t="s">
        <v>262</v>
      </c>
      <c r="H188" s="140">
        <v>85</v>
      </c>
      <c r="I188" s="141"/>
      <c r="J188" s="141">
        <f t="shared" si="10"/>
        <v>0</v>
      </c>
      <c r="K188" s="142"/>
      <c r="L188" s="25"/>
      <c r="M188" s="143" t="s">
        <v>1</v>
      </c>
      <c r="N188" s="144" t="s">
        <v>36</v>
      </c>
      <c r="O188" s="145">
        <v>0</v>
      </c>
      <c r="P188" s="145">
        <f t="shared" si="11"/>
        <v>0</v>
      </c>
      <c r="Q188" s="145">
        <v>0</v>
      </c>
      <c r="R188" s="145">
        <f t="shared" si="12"/>
        <v>0</v>
      </c>
      <c r="S188" s="145">
        <v>0</v>
      </c>
      <c r="T188" s="146">
        <f t="shared" si="13"/>
        <v>0</v>
      </c>
      <c r="AR188" s="147" t="s">
        <v>184</v>
      </c>
      <c r="AT188" s="147" t="s">
        <v>180</v>
      </c>
      <c r="AU188" s="147" t="s">
        <v>77</v>
      </c>
      <c r="AY188" s="13" t="s">
        <v>178</v>
      </c>
      <c r="BE188" s="148">
        <f t="shared" si="14"/>
        <v>0</v>
      </c>
      <c r="BF188" s="148">
        <f t="shared" si="15"/>
        <v>0</v>
      </c>
      <c r="BG188" s="148">
        <f t="shared" si="16"/>
        <v>0</v>
      </c>
      <c r="BH188" s="148">
        <f t="shared" si="17"/>
        <v>0</v>
      </c>
      <c r="BI188" s="148">
        <f t="shared" si="18"/>
        <v>0</v>
      </c>
      <c r="BJ188" s="13" t="s">
        <v>83</v>
      </c>
      <c r="BK188" s="148">
        <f t="shared" si="19"/>
        <v>0</v>
      </c>
      <c r="BL188" s="13" t="s">
        <v>184</v>
      </c>
      <c r="BM188" s="147" t="s">
        <v>724</v>
      </c>
    </row>
    <row r="189" spans="2:65" s="1" customFormat="1" ht="37.9" customHeight="1">
      <c r="B189" s="135"/>
      <c r="C189" s="136" t="s">
        <v>70</v>
      </c>
      <c r="D189" s="136" t="s">
        <v>180</v>
      </c>
      <c r="E189" s="137" t="s">
        <v>1099</v>
      </c>
      <c r="F189" s="138" t="s">
        <v>1100</v>
      </c>
      <c r="G189" s="139" t="s">
        <v>1101</v>
      </c>
      <c r="H189" s="140">
        <v>40</v>
      </c>
      <c r="I189" s="141"/>
      <c r="J189" s="141">
        <f t="shared" si="10"/>
        <v>0</v>
      </c>
      <c r="K189" s="142"/>
      <c r="L189" s="25"/>
      <c r="M189" s="143" t="s">
        <v>1</v>
      </c>
      <c r="N189" s="144" t="s">
        <v>36</v>
      </c>
      <c r="O189" s="145">
        <v>0</v>
      </c>
      <c r="P189" s="145">
        <f t="shared" si="11"/>
        <v>0</v>
      </c>
      <c r="Q189" s="145">
        <v>0</v>
      </c>
      <c r="R189" s="145">
        <f t="shared" si="12"/>
        <v>0</v>
      </c>
      <c r="S189" s="145">
        <v>0</v>
      </c>
      <c r="T189" s="146">
        <f t="shared" si="13"/>
        <v>0</v>
      </c>
      <c r="AR189" s="147" t="s">
        <v>184</v>
      </c>
      <c r="AT189" s="147" t="s">
        <v>180</v>
      </c>
      <c r="AU189" s="147" t="s">
        <v>77</v>
      </c>
      <c r="AY189" s="13" t="s">
        <v>178</v>
      </c>
      <c r="BE189" s="148">
        <f t="shared" si="14"/>
        <v>0</v>
      </c>
      <c r="BF189" s="148">
        <f t="shared" si="15"/>
        <v>0</v>
      </c>
      <c r="BG189" s="148">
        <f t="shared" si="16"/>
        <v>0</v>
      </c>
      <c r="BH189" s="148">
        <f t="shared" si="17"/>
        <v>0</v>
      </c>
      <c r="BI189" s="148">
        <f t="shared" si="18"/>
        <v>0</v>
      </c>
      <c r="BJ189" s="13" t="s">
        <v>83</v>
      </c>
      <c r="BK189" s="148">
        <f t="shared" si="19"/>
        <v>0</v>
      </c>
      <c r="BL189" s="13" t="s">
        <v>184</v>
      </c>
      <c r="BM189" s="147" t="s">
        <v>731</v>
      </c>
    </row>
    <row r="190" spans="2:65" s="11" customFormat="1" ht="25.9" customHeight="1">
      <c r="B190" s="124"/>
      <c r="D190" s="125" t="s">
        <v>69</v>
      </c>
      <c r="E190" s="126" t="s">
        <v>1102</v>
      </c>
      <c r="F190" s="126" t="s">
        <v>1103</v>
      </c>
      <c r="J190" s="127">
        <f>BK190</f>
        <v>0</v>
      </c>
      <c r="L190" s="124"/>
      <c r="M190" s="128"/>
      <c r="P190" s="129">
        <f>SUM(P191:P246)</f>
        <v>0</v>
      </c>
      <c r="R190" s="129">
        <f>SUM(R191:R246)</f>
        <v>0</v>
      </c>
      <c r="T190" s="130">
        <f>SUM(T191:T246)</f>
        <v>0</v>
      </c>
      <c r="AR190" s="125" t="s">
        <v>77</v>
      </c>
      <c r="AT190" s="131" t="s">
        <v>69</v>
      </c>
      <c r="AU190" s="131" t="s">
        <v>70</v>
      </c>
      <c r="AY190" s="125" t="s">
        <v>178</v>
      </c>
      <c r="BK190" s="132">
        <f>SUM(BK191:BK246)</f>
        <v>0</v>
      </c>
    </row>
    <row r="191" spans="2:65" s="1" customFormat="1" ht="76.349999999999994" customHeight="1">
      <c r="B191" s="135"/>
      <c r="C191" s="136" t="s">
        <v>70</v>
      </c>
      <c r="D191" s="136" t="s">
        <v>180</v>
      </c>
      <c r="E191" s="137" t="s">
        <v>1104</v>
      </c>
      <c r="F191" s="138" t="s">
        <v>1105</v>
      </c>
      <c r="G191" s="139" t="s">
        <v>290</v>
      </c>
      <c r="H191" s="140">
        <v>1</v>
      </c>
      <c r="I191" s="141"/>
      <c r="J191" s="141">
        <f t="shared" ref="J191:J222" si="20">ROUND(I191*H191,2)</f>
        <v>0</v>
      </c>
      <c r="K191" s="142"/>
      <c r="L191" s="25"/>
      <c r="M191" s="143" t="s">
        <v>1</v>
      </c>
      <c r="N191" s="144" t="s">
        <v>36</v>
      </c>
      <c r="O191" s="145">
        <v>0</v>
      </c>
      <c r="P191" s="145">
        <f t="shared" ref="P191:P222" si="21">O191*H191</f>
        <v>0</v>
      </c>
      <c r="Q191" s="145">
        <v>0</v>
      </c>
      <c r="R191" s="145">
        <f t="shared" ref="R191:R222" si="22">Q191*H191</f>
        <v>0</v>
      </c>
      <c r="S191" s="145">
        <v>0</v>
      </c>
      <c r="T191" s="146">
        <f t="shared" ref="T191:T222" si="23">S191*H191</f>
        <v>0</v>
      </c>
      <c r="AR191" s="147" t="s">
        <v>184</v>
      </c>
      <c r="AT191" s="147" t="s">
        <v>180</v>
      </c>
      <c r="AU191" s="147" t="s">
        <v>77</v>
      </c>
      <c r="AY191" s="13" t="s">
        <v>178</v>
      </c>
      <c r="BE191" s="148">
        <f t="shared" ref="BE191:BE222" si="24">IF(N191="základná",J191,0)</f>
        <v>0</v>
      </c>
      <c r="BF191" s="148">
        <f t="shared" ref="BF191:BF222" si="25">IF(N191="znížená",J191,0)</f>
        <v>0</v>
      </c>
      <c r="BG191" s="148">
        <f t="shared" ref="BG191:BG222" si="26">IF(N191="zákl. prenesená",J191,0)</f>
        <v>0</v>
      </c>
      <c r="BH191" s="148">
        <f t="shared" ref="BH191:BH222" si="27">IF(N191="zníž. prenesená",J191,0)</f>
        <v>0</v>
      </c>
      <c r="BI191" s="148">
        <f t="shared" ref="BI191:BI222" si="28">IF(N191="nulová",J191,0)</f>
        <v>0</v>
      </c>
      <c r="BJ191" s="13" t="s">
        <v>83</v>
      </c>
      <c r="BK191" s="148">
        <f t="shared" ref="BK191:BK222" si="29">ROUND(I191*H191,2)</f>
        <v>0</v>
      </c>
      <c r="BL191" s="13" t="s">
        <v>184</v>
      </c>
      <c r="BM191" s="147" t="s">
        <v>763</v>
      </c>
    </row>
    <row r="192" spans="2:65" s="1" customFormat="1" ht="21.75" customHeight="1">
      <c r="B192" s="135"/>
      <c r="C192" s="136" t="s">
        <v>70</v>
      </c>
      <c r="D192" s="136" t="s">
        <v>180</v>
      </c>
      <c r="E192" s="137" t="s">
        <v>1106</v>
      </c>
      <c r="F192" s="138" t="s">
        <v>1107</v>
      </c>
      <c r="G192" s="139" t="s">
        <v>290</v>
      </c>
      <c r="H192" s="140">
        <v>1</v>
      </c>
      <c r="I192" s="141"/>
      <c r="J192" s="141">
        <f t="shared" si="20"/>
        <v>0</v>
      </c>
      <c r="K192" s="142"/>
      <c r="L192" s="25"/>
      <c r="M192" s="143" t="s">
        <v>1</v>
      </c>
      <c r="N192" s="144" t="s">
        <v>36</v>
      </c>
      <c r="O192" s="145">
        <v>0</v>
      </c>
      <c r="P192" s="145">
        <f t="shared" si="21"/>
        <v>0</v>
      </c>
      <c r="Q192" s="145">
        <v>0</v>
      </c>
      <c r="R192" s="145">
        <f t="shared" si="22"/>
        <v>0</v>
      </c>
      <c r="S192" s="145">
        <v>0</v>
      </c>
      <c r="T192" s="146">
        <f t="shared" si="23"/>
        <v>0</v>
      </c>
      <c r="AR192" s="147" t="s">
        <v>184</v>
      </c>
      <c r="AT192" s="147" t="s">
        <v>180</v>
      </c>
      <c r="AU192" s="147" t="s">
        <v>77</v>
      </c>
      <c r="AY192" s="13" t="s">
        <v>178</v>
      </c>
      <c r="BE192" s="148">
        <f t="shared" si="24"/>
        <v>0</v>
      </c>
      <c r="BF192" s="148">
        <f t="shared" si="25"/>
        <v>0</v>
      </c>
      <c r="BG192" s="148">
        <f t="shared" si="26"/>
        <v>0</v>
      </c>
      <c r="BH192" s="148">
        <f t="shared" si="27"/>
        <v>0</v>
      </c>
      <c r="BI192" s="148">
        <f t="shared" si="28"/>
        <v>0</v>
      </c>
      <c r="BJ192" s="13" t="s">
        <v>83</v>
      </c>
      <c r="BK192" s="148">
        <f t="shared" si="29"/>
        <v>0</v>
      </c>
      <c r="BL192" s="13" t="s">
        <v>184</v>
      </c>
      <c r="BM192" s="147" t="s">
        <v>769</v>
      </c>
    </row>
    <row r="193" spans="2:65" s="1" customFormat="1" ht="21.75" customHeight="1">
      <c r="B193" s="135"/>
      <c r="C193" s="136" t="s">
        <v>70</v>
      </c>
      <c r="D193" s="136" t="s">
        <v>180</v>
      </c>
      <c r="E193" s="137" t="s">
        <v>1108</v>
      </c>
      <c r="F193" s="138" t="s">
        <v>1109</v>
      </c>
      <c r="G193" s="139" t="s">
        <v>290</v>
      </c>
      <c r="H193" s="140">
        <v>4</v>
      </c>
      <c r="I193" s="141"/>
      <c r="J193" s="141">
        <f t="shared" si="20"/>
        <v>0</v>
      </c>
      <c r="K193" s="142"/>
      <c r="L193" s="25"/>
      <c r="M193" s="143" t="s">
        <v>1</v>
      </c>
      <c r="N193" s="144" t="s">
        <v>36</v>
      </c>
      <c r="O193" s="145">
        <v>0</v>
      </c>
      <c r="P193" s="145">
        <f t="shared" si="21"/>
        <v>0</v>
      </c>
      <c r="Q193" s="145">
        <v>0</v>
      </c>
      <c r="R193" s="145">
        <f t="shared" si="22"/>
        <v>0</v>
      </c>
      <c r="S193" s="145">
        <v>0</v>
      </c>
      <c r="T193" s="146">
        <f t="shared" si="23"/>
        <v>0</v>
      </c>
      <c r="AR193" s="147" t="s">
        <v>184</v>
      </c>
      <c r="AT193" s="147" t="s">
        <v>180</v>
      </c>
      <c r="AU193" s="147" t="s">
        <v>77</v>
      </c>
      <c r="AY193" s="13" t="s">
        <v>178</v>
      </c>
      <c r="BE193" s="148">
        <f t="shared" si="24"/>
        <v>0</v>
      </c>
      <c r="BF193" s="148">
        <f t="shared" si="25"/>
        <v>0</v>
      </c>
      <c r="BG193" s="148">
        <f t="shared" si="26"/>
        <v>0</v>
      </c>
      <c r="BH193" s="148">
        <f t="shared" si="27"/>
        <v>0</v>
      </c>
      <c r="BI193" s="148">
        <f t="shared" si="28"/>
        <v>0</v>
      </c>
      <c r="BJ193" s="13" t="s">
        <v>83</v>
      </c>
      <c r="BK193" s="148">
        <f t="shared" si="29"/>
        <v>0</v>
      </c>
      <c r="BL193" s="13" t="s">
        <v>184</v>
      </c>
      <c r="BM193" s="147" t="s">
        <v>777</v>
      </c>
    </row>
    <row r="194" spans="2:65" s="1" customFormat="1" ht="16.5" customHeight="1">
      <c r="B194" s="135"/>
      <c r="C194" s="136" t="s">
        <v>70</v>
      </c>
      <c r="D194" s="136" t="s">
        <v>180</v>
      </c>
      <c r="E194" s="137" t="s">
        <v>980</v>
      </c>
      <c r="F194" s="138" t="s">
        <v>981</v>
      </c>
      <c r="G194" s="139" t="s">
        <v>290</v>
      </c>
      <c r="H194" s="140">
        <v>3</v>
      </c>
      <c r="I194" s="141"/>
      <c r="J194" s="141">
        <f t="shared" si="20"/>
        <v>0</v>
      </c>
      <c r="K194" s="142"/>
      <c r="L194" s="25"/>
      <c r="M194" s="143" t="s">
        <v>1</v>
      </c>
      <c r="N194" s="144" t="s">
        <v>36</v>
      </c>
      <c r="O194" s="145">
        <v>0</v>
      </c>
      <c r="P194" s="145">
        <f t="shared" si="21"/>
        <v>0</v>
      </c>
      <c r="Q194" s="145">
        <v>0</v>
      </c>
      <c r="R194" s="145">
        <f t="shared" si="22"/>
        <v>0</v>
      </c>
      <c r="S194" s="145">
        <v>0</v>
      </c>
      <c r="T194" s="146">
        <f t="shared" si="23"/>
        <v>0</v>
      </c>
      <c r="AR194" s="147" t="s">
        <v>184</v>
      </c>
      <c r="AT194" s="147" t="s">
        <v>180</v>
      </c>
      <c r="AU194" s="147" t="s">
        <v>77</v>
      </c>
      <c r="AY194" s="13" t="s">
        <v>178</v>
      </c>
      <c r="BE194" s="148">
        <f t="shared" si="24"/>
        <v>0</v>
      </c>
      <c r="BF194" s="148">
        <f t="shared" si="25"/>
        <v>0</v>
      </c>
      <c r="BG194" s="148">
        <f t="shared" si="26"/>
        <v>0</v>
      </c>
      <c r="BH194" s="148">
        <f t="shared" si="27"/>
        <v>0</v>
      </c>
      <c r="BI194" s="148">
        <f t="shared" si="28"/>
        <v>0</v>
      </c>
      <c r="BJ194" s="13" t="s">
        <v>83</v>
      </c>
      <c r="BK194" s="148">
        <f t="shared" si="29"/>
        <v>0</v>
      </c>
      <c r="BL194" s="13" t="s">
        <v>184</v>
      </c>
      <c r="BM194" s="147" t="s">
        <v>785</v>
      </c>
    </row>
    <row r="195" spans="2:65" s="1" customFormat="1" ht="16.5" customHeight="1">
      <c r="B195" s="135"/>
      <c r="C195" s="136" t="s">
        <v>70</v>
      </c>
      <c r="D195" s="136" t="s">
        <v>180</v>
      </c>
      <c r="E195" s="137" t="s">
        <v>982</v>
      </c>
      <c r="F195" s="138" t="s">
        <v>983</v>
      </c>
      <c r="G195" s="139" t="s">
        <v>290</v>
      </c>
      <c r="H195" s="140">
        <v>1</v>
      </c>
      <c r="I195" s="141"/>
      <c r="J195" s="141">
        <f t="shared" si="20"/>
        <v>0</v>
      </c>
      <c r="K195" s="142"/>
      <c r="L195" s="25"/>
      <c r="M195" s="143" t="s">
        <v>1</v>
      </c>
      <c r="N195" s="144" t="s">
        <v>36</v>
      </c>
      <c r="O195" s="145">
        <v>0</v>
      </c>
      <c r="P195" s="145">
        <f t="shared" si="21"/>
        <v>0</v>
      </c>
      <c r="Q195" s="145">
        <v>0</v>
      </c>
      <c r="R195" s="145">
        <f t="shared" si="22"/>
        <v>0</v>
      </c>
      <c r="S195" s="145">
        <v>0</v>
      </c>
      <c r="T195" s="146">
        <f t="shared" si="23"/>
        <v>0</v>
      </c>
      <c r="AR195" s="147" t="s">
        <v>184</v>
      </c>
      <c r="AT195" s="147" t="s">
        <v>180</v>
      </c>
      <c r="AU195" s="147" t="s">
        <v>77</v>
      </c>
      <c r="AY195" s="13" t="s">
        <v>178</v>
      </c>
      <c r="BE195" s="148">
        <f t="shared" si="24"/>
        <v>0</v>
      </c>
      <c r="BF195" s="148">
        <f t="shared" si="25"/>
        <v>0</v>
      </c>
      <c r="BG195" s="148">
        <f t="shared" si="26"/>
        <v>0</v>
      </c>
      <c r="BH195" s="148">
        <f t="shared" si="27"/>
        <v>0</v>
      </c>
      <c r="BI195" s="148">
        <f t="shared" si="28"/>
        <v>0</v>
      </c>
      <c r="BJ195" s="13" t="s">
        <v>83</v>
      </c>
      <c r="BK195" s="148">
        <f t="shared" si="29"/>
        <v>0</v>
      </c>
      <c r="BL195" s="13" t="s">
        <v>184</v>
      </c>
      <c r="BM195" s="147" t="s">
        <v>793</v>
      </c>
    </row>
    <row r="196" spans="2:65" s="1" customFormat="1" ht="24.2" customHeight="1">
      <c r="B196" s="135"/>
      <c r="C196" s="136" t="s">
        <v>70</v>
      </c>
      <c r="D196" s="136" t="s">
        <v>180</v>
      </c>
      <c r="E196" s="137" t="s">
        <v>1110</v>
      </c>
      <c r="F196" s="138" t="s">
        <v>1111</v>
      </c>
      <c r="G196" s="139" t="s">
        <v>290</v>
      </c>
      <c r="H196" s="140">
        <v>1</v>
      </c>
      <c r="I196" s="141"/>
      <c r="J196" s="141">
        <f t="shared" si="20"/>
        <v>0</v>
      </c>
      <c r="K196" s="142"/>
      <c r="L196" s="25"/>
      <c r="M196" s="143" t="s">
        <v>1</v>
      </c>
      <c r="N196" s="144" t="s">
        <v>36</v>
      </c>
      <c r="O196" s="145">
        <v>0</v>
      </c>
      <c r="P196" s="145">
        <f t="shared" si="21"/>
        <v>0</v>
      </c>
      <c r="Q196" s="145">
        <v>0</v>
      </c>
      <c r="R196" s="145">
        <f t="shared" si="22"/>
        <v>0</v>
      </c>
      <c r="S196" s="145">
        <v>0</v>
      </c>
      <c r="T196" s="146">
        <f t="shared" si="23"/>
        <v>0</v>
      </c>
      <c r="AR196" s="147" t="s">
        <v>184</v>
      </c>
      <c r="AT196" s="147" t="s">
        <v>180</v>
      </c>
      <c r="AU196" s="147" t="s">
        <v>77</v>
      </c>
      <c r="AY196" s="13" t="s">
        <v>178</v>
      </c>
      <c r="BE196" s="148">
        <f t="shared" si="24"/>
        <v>0</v>
      </c>
      <c r="BF196" s="148">
        <f t="shared" si="25"/>
        <v>0</v>
      </c>
      <c r="BG196" s="148">
        <f t="shared" si="26"/>
        <v>0</v>
      </c>
      <c r="BH196" s="148">
        <f t="shared" si="27"/>
        <v>0</v>
      </c>
      <c r="BI196" s="148">
        <f t="shared" si="28"/>
        <v>0</v>
      </c>
      <c r="BJ196" s="13" t="s">
        <v>83</v>
      </c>
      <c r="BK196" s="148">
        <f t="shared" si="29"/>
        <v>0</v>
      </c>
      <c r="BL196" s="13" t="s">
        <v>184</v>
      </c>
      <c r="BM196" s="147" t="s">
        <v>801</v>
      </c>
    </row>
    <row r="197" spans="2:65" s="1" customFormat="1" ht="21.75" customHeight="1">
      <c r="B197" s="135"/>
      <c r="C197" s="136" t="s">
        <v>70</v>
      </c>
      <c r="D197" s="136" t="s">
        <v>180</v>
      </c>
      <c r="E197" s="137" t="s">
        <v>986</v>
      </c>
      <c r="F197" s="138" t="s">
        <v>987</v>
      </c>
      <c r="G197" s="139" t="s">
        <v>290</v>
      </c>
      <c r="H197" s="140">
        <v>1</v>
      </c>
      <c r="I197" s="141"/>
      <c r="J197" s="141">
        <f t="shared" si="20"/>
        <v>0</v>
      </c>
      <c r="K197" s="142"/>
      <c r="L197" s="25"/>
      <c r="M197" s="143" t="s">
        <v>1</v>
      </c>
      <c r="N197" s="144" t="s">
        <v>36</v>
      </c>
      <c r="O197" s="145">
        <v>0</v>
      </c>
      <c r="P197" s="145">
        <f t="shared" si="21"/>
        <v>0</v>
      </c>
      <c r="Q197" s="145">
        <v>0</v>
      </c>
      <c r="R197" s="145">
        <f t="shared" si="22"/>
        <v>0</v>
      </c>
      <c r="S197" s="145">
        <v>0</v>
      </c>
      <c r="T197" s="146">
        <f t="shared" si="23"/>
        <v>0</v>
      </c>
      <c r="AR197" s="147" t="s">
        <v>184</v>
      </c>
      <c r="AT197" s="147" t="s">
        <v>180</v>
      </c>
      <c r="AU197" s="147" t="s">
        <v>77</v>
      </c>
      <c r="AY197" s="13" t="s">
        <v>178</v>
      </c>
      <c r="BE197" s="148">
        <f t="shared" si="24"/>
        <v>0</v>
      </c>
      <c r="BF197" s="148">
        <f t="shared" si="25"/>
        <v>0</v>
      </c>
      <c r="BG197" s="148">
        <f t="shared" si="26"/>
        <v>0</v>
      </c>
      <c r="BH197" s="148">
        <f t="shared" si="27"/>
        <v>0</v>
      </c>
      <c r="BI197" s="148">
        <f t="shared" si="28"/>
        <v>0</v>
      </c>
      <c r="BJ197" s="13" t="s">
        <v>83</v>
      </c>
      <c r="BK197" s="148">
        <f t="shared" si="29"/>
        <v>0</v>
      </c>
      <c r="BL197" s="13" t="s">
        <v>184</v>
      </c>
      <c r="BM197" s="147" t="s">
        <v>809</v>
      </c>
    </row>
    <row r="198" spans="2:65" s="1" customFormat="1" ht="16.5" customHeight="1">
      <c r="B198" s="135"/>
      <c r="C198" s="136" t="s">
        <v>70</v>
      </c>
      <c r="D198" s="136" t="s">
        <v>180</v>
      </c>
      <c r="E198" s="137" t="s">
        <v>988</v>
      </c>
      <c r="F198" s="138" t="s">
        <v>989</v>
      </c>
      <c r="G198" s="139" t="s">
        <v>290</v>
      </c>
      <c r="H198" s="140">
        <v>1</v>
      </c>
      <c r="I198" s="141"/>
      <c r="J198" s="141">
        <f t="shared" si="20"/>
        <v>0</v>
      </c>
      <c r="K198" s="142"/>
      <c r="L198" s="25"/>
      <c r="M198" s="143" t="s">
        <v>1</v>
      </c>
      <c r="N198" s="144" t="s">
        <v>36</v>
      </c>
      <c r="O198" s="145">
        <v>0</v>
      </c>
      <c r="P198" s="145">
        <f t="shared" si="21"/>
        <v>0</v>
      </c>
      <c r="Q198" s="145">
        <v>0</v>
      </c>
      <c r="R198" s="145">
        <f t="shared" si="22"/>
        <v>0</v>
      </c>
      <c r="S198" s="145">
        <v>0</v>
      </c>
      <c r="T198" s="146">
        <f t="shared" si="23"/>
        <v>0</v>
      </c>
      <c r="AR198" s="147" t="s">
        <v>184</v>
      </c>
      <c r="AT198" s="147" t="s">
        <v>180</v>
      </c>
      <c r="AU198" s="147" t="s">
        <v>77</v>
      </c>
      <c r="AY198" s="13" t="s">
        <v>178</v>
      </c>
      <c r="BE198" s="148">
        <f t="shared" si="24"/>
        <v>0</v>
      </c>
      <c r="BF198" s="148">
        <f t="shared" si="25"/>
        <v>0</v>
      </c>
      <c r="BG198" s="148">
        <f t="shared" si="26"/>
        <v>0</v>
      </c>
      <c r="BH198" s="148">
        <f t="shared" si="27"/>
        <v>0</v>
      </c>
      <c r="BI198" s="148">
        <f t="shared" si="28"/>
        <v>0</v>
      </c>
      <c r="BJ198" s="13" t="s">
        <v>83</v>
      </c>
      <c r="BK198" s="148">
        <f t="shared" si="29"/>
        <v>0</v>
      </c>
      <c r="BL198" s="13" t="s">
        <v>184</v>
      </c>
      <c r="BM198" s="147" t="s">
        <v>817</v>
      </c>
    </row>
    <row r="199" spans="2:65" s="1" customFormat="1" ht="16.5" customHeight="1">
      <c r="B199" s="135"/>
      <c r="C199" s="136" t="s">
        <v>70</v>
      </c>
      <c r="D199" s="136" t="s">
        <v>180</v>
      </c>
      <c r="E199" s="137" t="s">
        <v>1112</v>
      </c>
      <c r="F199" s="138" t="s">
        <v>991</v>
      </c>
      <c r="G199" s="139" t="s">
        <v>290</v>
      </c>
      <c r="H199" s="140">
        <v>7</v>
      </c>
      <c r="I199" s="141"/>
      <c r="J199" s="141">
        <f t="shared" si="20"/>
        <v>0</v>
      </c>
      <c r="K199" s="142"/>
      <c r="L199" s="25"/>
      <c r="M199" s="143" t="s">
        <v>1</v>
      </c>
      <c r="N199" s="144" t="s">
        <v>36</v>
      </c>
      <c r="O199" s="145">
        <v>0</v>
      </c>
      <c r="P199" s="145">
        <f t="shared" si="21"/>
        <v>0</v>
      </c>
      <c r="Q199" s="145">
        <v>0</v>
      </c>
      <c r="R199" s="145">
        <f t="shared" si="22"/>
        <v>0</v>
      </c>
      <c r="S199" s="145">
        <v>0</v>
      </c>
      <c r="T199" s="146">
        <f t="shared" si="23"/>
        <v>0</v>
      </c>
      <c r="AR199" s="147" t="s">
        <v>184</v>
      </c>
      <c r="AT199" s="147" t="s">
        <v>180</v>
      </c>
      <c r="AU199" s="147" t="s">
        <v>77</v>
      </c>
      <c r="AY199" s="13" t="s">
        <v>178</v>
      </c>
      <c r="BE199" s="148">
        <f t="shared" si="24"/>
        <v>0</v>
      </c>
      <c r="BF199" s="148">
        <f t="shared" si="25"/>
        <v>0</v>
      </c>
      <c r="BG199" s="148">
        <f t="shared" si="26"/>
        <v>0</v>
      </c>
      <c r="BH199" s="148">
        <f t="shared" si="27"/>
        <v>0</v>
      </c>
      <c r="BI199" s="148">
        <f t="shared" si="28"/>
        <v>0</v>
      </c>
      <c r="BJ199" s="13" t="s">
        <v>83</v>
      </c>
      <c r="BK199" s="148">
        <f t="shared" si="29"/>
        <v>0</v>
      </c>
      <c r="BL199" s="13" t="s">
        <v>184</v>
      </c>
      <c r="BM199" s="147" t="s">
        <v>825</v>
      </c>
    </row>
    <row r="200" spans="2:65" s="1" customFormat="1" ht="33" customHeight="1">
      <c r="B200" s="135"/>
      <c r="C200" s="136" t="s">
        <v>70</v>
      </c>
      <c r="D200" s="136" t="s">
        <v>180</v>
      </c>
      <c r="E200" s="137" t="s">
        <v>1113</v>
      </c>
      <c r="F200" s="138" t="s">
        <v>1114</v>
      </c>
      <c r="G200" s="139" t="s">
        <v>290</v>
      </c>
      <c r="H200" s="140">
        <v>2</v>
      </c>
      <c r="I200" s="141"/>
      <c r="J200" s="141">
        <f t="shared" si="20"/>
        <v>0</v>
      </c>
      <c r="K200" s="142"/>
      <c r="L200" s="25"/>
      <c r="M200" s="143" t="s">
        <v>1</v>
      </c>
      <c r="N200" s="144" t="s">
        <v>36</v>
      </c>
      <c r="O200" s="145">
        <v>0</v>
      </c>
      <c r="P200" s="145">
        <f t="shared" si="21"/>
        <v>0</v>
      </c>
      <c r="Q200" s="145">
        <v>0</v>
      </c>
      <c r="R200" s="145">
        <f t="shared" si="22"/>
        <v>0</v>
      </c>
      <c r="S200" s="145">
        <v>0</v>
      </c>
      <c r="T200" s="146">
        <f t="shared" si="23"/>
        <v>0</v>
      </c>
      <c r="AR200" s="147" t="s">
        <v>184</v>
      </c>
      <c r="AT200" s="147" t="s">
        <v>180</v>
      </c>
      <c r="AU200" s="147" t="s">
        <v>77</v>
      </c>
      <c r="AY200" s="13" t="s">
        <v>178</v>
      </c>
      <c r="BE200" s="148">
        <f t="shared" si="24"/>
        <v>0</v>
      </c>
      <c r="BF200" s="148">
        <f t="shared" si="25"/>
        <v>0</v>
      </c>
      <c r="BG200" s="148">
        <f t="shared" si="26"/>
        <v>0</v>
      </c>
      <c r="BH200" s="148">
        <f t="shared" si="27"/>
        <v>0</v>
      </c>
      <c r="BI200" s="148">
        <f t="shared" si="28"/>
        <v>0</v>
      </c>
      <c r="BJ200" s="13" t="s">
        <v>83</v>
      </c>
      <c r="BK200" s="148">
        <f t="shared" si="29"/>
        <v>0</v>
      </c>
      <c r="BL200" s="13" t="s">
        <v>184</v>
      </c>
      <c r="BM200" s="147" t="s">
        <v>833</v>
      </c>
    </row>
    <row r="201" spans="2:65" s="1" customFormat="1" ht="33" customHeight="1">
      <c r="B201" s="135"/>
      <c r="C201" s="136" t="s">
        <v>70</v>
      </c>
      <c r="D201" s="136" t="s">
        <v>180</v>
      </c>
      <c r="E201" s="137" t="s">
        <v>1115</v>
      </c>
      <c r="F201" s="138" t="s">
        <v>1116</v>
      </c>
      <c r="G201" s="139" t="s">
        <v>290</v>
      </c>
      <c r="H201" s="140">
        <v>1</v>
      </c>
      <c r="I201" s="141"/>
      <c r="J201" s="141">
        <f t="shared" si="20"/>
        <v>0</v>
      </c>
      <c r="K201" s="142"/>
      <c r="L201" s="25"/>
      <c r="M201" s="143" t="s">
        <v>1</v>
      </c>
      <c r="N201" s="144" t="s">
        <v>36</v>
      </c>
      <c r="O201" s="145">
        <v>0</v>
      </c>
      <c r="P201" s="145">
        <f t="shared" si="21"/>
        <v>0</v>
      </c>
      <c r="Q201" s="145">
        <v>0</v>
      </c>
      <c r="R201" s="145">
        <f t="shared" si="22"/>
        <v>0</v>
      </c>
      <c r="S201" s="145">
        <v>0</v>
      </c>
      <c r="T201" s="146">
        <f t="shared" si="23"/>
        <v>0</v>
      </c>
      <c r="AR201" s="147" t="s">
        <v>184</v>
      </c>
      <c r="AT201" s="147" t="s">
        <v>180</v>
      </c>
      <c r="AU201" s="147" t="s">
        <v>77</v>
      </c>
      <c r="AY201" s="13" t="s">
        <v>178</v>
      </c>
      <c r="BE201" s="148">
        <f t="shared" si="24"/>
        <v>0</v>
      </c>
      <c r="BF201" s="148">
        <f t="shared" si="25"/>
        <v>0</v>
      </c>
      <c r="BG201" s="148">
        <f t="shared" si="26"/>
        <v>0</v>
      </c>
      <c r="BH201" s="148">
        <f t="shared" si="27"/>
        <v>0</v>
      </c>
      <c r="BI201" s="148">
        <f t="shared" si="28"/>
        <v>0</v>
      </c>
      <c r="BJ201" s="13" t="s">
        <v>83</v>
      </c>
      <c r="BK201" s="148">
        <f t="shared" si="29"/>
        <v>0</v>
      </c>
      <c r="BL201" s="13" t="s">
        <v>184</v>
      </c>
      <c r="BM201" s="147" t="s">
        <v>843</v>
      </c>
    </row>
    <row r="202" spans="2:65" s="1" customFormat="1" ht="33" customHeight="1">
      <c r="B202" s="135"/>
      <c r="C202" s="136" t="s">
        <v>70</v>
      </c>
      <c r="D202" s="136" t="s">
        <v>180</v>
      </c>
      <c r="E202" s="137" t="s">
        <v>1117</v>
      </c>
      <c r="F202" s="138" t="s">
        <v>1118</v>
      </c>
      <c r="G202" s="139" t="s">
        <v>290</v>
      </c>
      <c r="H202" s="140">
        <v>1</v>
      </c>
      <c r="I202" s="141"/>
      <c r="J202" s="141">
        <f t="shared" si="20"/>
        <v>0</v>
      </c>
      <c r="K202" s="142"/>
      <c r="L202" s="25"/>
      <c r="M202" s="143" t="s">
        <v>1</v>
      </c>
      <c r="N202" s="144" t="s">
        <v>36</v>
      </c>
      <c r="O202" s="145">
        <v>0</v>
      </c>
      <c r="P202" s="145">
        <f t="shared" si="21"/>
        <v>0</v>
      </c>
      <c r="Q202" s="145">
        <v>0</v>
      </c>
      <c r="R202" s="145">
        <f t="shared" si="22"/>
        <v>0</v>
      </c>
      <c r="S202" s="145">
        <v>0</v>
      </c>
      <c r="T202" s="146">
        <f t="shared" si="23"/>
        <v>0</v>
      </c>
      <c r="AR202" s="147" t="s">
        <v>184</v>
      </c>
      <c r="AT202" s="147" t="s">
        <v>180</v>
      </c>
      <c r="AU202" s="147" t="s">
        <v>77</v>
      </c>
      <c r="AY202" s="13" t="s">
        <v>178</v>
      </c>
      <c r="BE202" s="148">
        <f t="shared" si="24"/>
        <v>0</v>
      </c>
      <c r="BF202" s="148">
        <f t="shared" si="25"/>
        <v>0</v>
      </c>
      <c r="BG202" s="148">
        <f t="shared" si="26"/>
        <v>0</v>
      </c>
      <c r="BH202" s="148">
        <f t="shared" si="27"/>
        <v>0</v>
      </c>
      <c r="BI202" s="148">
        <f t="shared" si="28"/>
        <v>0</v>
      </c>
      <c r="BJ202" s="13" t="s">
        <v>83</v>
      </c>
      <c r="BK202" s="148">
        <f t="shared" si="29"/>
        <v>0</v>
      </c>
      <c r="BL202" s="13" t="s">
        <v>184</v>
      </c>
      <c r="BM202" s="147" t="s">
        <v>853</v>
      </c>
    </row>
    <row r="203" spans="2:65" s="1" customFormat="1" ht="16.5" customHeight="1">
      <c r="B203" s="135"/>
      <c r="C203" s="136" t="s">
        <v>70</v>
      </c>
      <c r="D203" s="136" t="s">
        <v>180</v>
      </c>
      <c r="E203" s="137" t="s">
        <v>1119</v>
      </c>
      <c r="F203" s="138" t="s">
        <v>1120</v>
      </c>
      <c r="G203" s="139" t="s">
        <v>290</v>
      </c>
      <c r="H203" s="140">
        <v>2</v>
      </c>
      <c r="I203" s="141"/>
      <c r="J203" s="141">
        <f t="shared" si="20"/>
        <v>0</v>
      </c>
      <c r="K203" s="142"/>
      <c r="L203" s="25"/>
      <c r="M203" s="143" t="s">
        <v>1</v>
      </c>
      <c r="N203" s="144" t="s">
        <v>36</v>
      </c>
      <c r="O203" s="145">
        <v>0</v>
      </c>
      <c r="P203" s="145">
        <f t="shared" si="21"/>
        <v>0</v>
      </c>
      <c r="Q203" s="145">
        <v>0</v>
      </c>
      <c r="R203" s="145">
        <f t="shared" si="22"/>
        <v>0</v>
      </c>
      <c r="S203" s="145">
        <v>0</v>
      </c>
      <c r="T203" s="146">
        <f t="shared" si="23"/>
        <v>0</v>
      </c>
      <c r="AR203" s="147" t="s">
        <v>184</v>
      </c>
      <c r="AT203" s="147" t="s">
        <v>180</v>
      </c>
      <c r="AU203" s="147" t="s">
        <v>77</v>
      </c>
      <c r="AY203" s="13" t="s">
        <v>178</v>
      </c>
      <c r="BE203" s="148">
        <f t="shared" si="24"/>
        <v>0</v>
      </c>
      <c r="BF203" s="148">
        <f t="shared" si="25"/>
        <v>0</v>
      </c>
      <c r="BG203" s="148">
        <f t="shared" si="26"/>
        <v>0</v>
      </c>
      <c r="BH203" s="148">
        <f t="shared" si="27"/>
        <v>0</v>
      </c>
      <c r="BI203" s="148">
        <f t="shared" si="28"/>
        <v>0</v>
      </c>
      <c r="BJ203" s="13" t="s">
        <v>83</v>
      </c>
      <c r="BK203" s="148">
        <f t="shared" si="29"/>
        <v>0</v>
      </c>
      <c r="BL203" s="13" t="s">
        <v>184</v>
      </c>
      <c r="BM203" s="147" t="s">
        <v>861</v>
      </c>
    </row>
    <row r="204" spans="2:65" s="1" customFormat="1" ht="16.5" customHeight="1">
      <c r="B204" s="135"/>
      <c r="C204" s="136" t="s">
        <v>70</v>
      </c>
      <c r="D204" s="136" t="s">
        <v>180</v>
      </c>
      <c r="E204" s="137" t="s">
        <v>1121</v>
      </c>
      <c r="F204" s="138" t="s">
        <v>1122</v>
      </c>
      <c r="G204" s="139" t="s">
        <v>290</v>
      </c>
      <c r="H204" s="140">
        <v>3</v>
      </c>
      <c r="I204" s="141"/>
      <c r="J204" s="141">
        <f t="shared" si="20"/>
        <v>0</v>
      </c>
      <c r="K204" s="142"/>
      <c r="L204" s="25"/>
      <c r="M204" s="143" t="s">
        <v>1</v>
      </c>
      <c r="N204" s="144" t="s">
        <v>36</v>
      </c>
      <c r="O204" s="145">
        <v>0</v>
      </c>
      <c r="P204" s="145">
        <f t="shared" si="21"/>
        <v>0</v>
      </c>
      <c r="Q204" s="145">
        <v>0</v>
      </c>
      <c r="R204" s="145">
        <f t="shared" si="22"/>
        <v>0</v>
      </c>
      <c r="S204" s="145">
        <v>0</v>
      </c>
      <c r="T204" s="146">
        <f t="shared" si="23"/>
        <v>0</v>
      </c>
      <c r="AR204" s="147" t="s">
        <v>184</v>
      </c>
      <c r="AT204" s="147" t="s">
        <v>180</v>
      </c>
      <c r="AU204" s="147" t="s">
        <v>77</v>
      </c>
      <c r="AY204" s="13" t="s">
        <v>178</v>
      </c>
      <c r="BE204" s="148">
        <f t="shared" si="24"/>
        <v>0</v>
      </c>
      <c r="BF204" s="148">
        <f t="shared" si="25"/>
        <v>0</v>
      </c>
      <c r="BG204" s="148">
        <f t="shared" si="26"/>
        <v>0</v>
      </c>
      <c r="BH204" s="148">
        <f t="shared" si="27"/>
        <v>0</v>
      </c>
      <c r="BI204" s="148">
        <f t="shared" si="28"/>
        <v>0</v>
      </c>
      <c r="BJ204" s="13" t="s">
        <v>83</v>
      </c>
      <c r="BK204" s="148">
        <f t="shared" si="29"/>
        <v>0</v>
      </c>
      <c r="BL204" s="13" t="s">
        <v>184</v>
      </c>
      <c r="BM204" s="147" t="s">
        <v>869</v>
      </c>
    </row>
    <row r="205" spans="2:65" s="1" customFormat="1" ht="16.5" customHeight="1">
      <c r="B205" s="135"/>
      <c r="C205" s="136" t="s">
        <v>70</v>
      </c>
      <c r="D205" s="136" t="s">
        <v>180</v>
      </c>
      <c r="E205" s="137" t="s">
        <v>1123</v>
      </c>
      <c r="F205" s="138" t="s">
        <v>1124</v>
      </c>
      <c r="G205" s="139" t="s">
        <v>290</v>
      </c>
      <c r="H205" s="140">
        <v>1</v>
      </c>
      <c r="I205" s="141"/>
      <c r="J205" s="141">
        <f t="shared" si="20"/>
        <v>0</v>
      </c>
      <c r="K205" s="142"/>
      <c r="L205" s="25"/>
      <c r="M205" s="143" t="s">
        <v>1</v>
      </c>
      <c r="N205" s="144" t="s">
        <v>36</v>
      </c>
      <c r="O205" s="145">
        <v>0</v>
      </c>
      <c r="P205" s="145">
        <f t="shared" si="21"/>
        <v>0</v>
      </c>
      <c r="Q205" s="145">
        <v>0</v>
      </c>
      <c r="R205" s="145">
        <f t="shared" si="22"/>
        <v>0</v>
      </c>
      <c r="S205" s="145">
        <v>0</v>
      </c>
      <c r="T205" s="146">
        <f t="shared" si="23"/>
        <v>0</v>
      </c>
      <c r="AR205" s="147" t="s">
        <v>184</v>
      </c>
      <c r="AT205" s="147" t="s">
        <v>180</v>
      </c>
      <c r="AU205" s="147" t="s">
        <v>77</v>
      </c>
      <c r="AY205" s="13" t="s">
        <v>178</v>
      </c>
      <c r="BE205" s="148">
        <f t="shared" si="24"/>
        <v>0</v>
      </c>
      <c r="BF205" s="148">
        <f t="shared" si="25"/>
        <v>0</v>
      </c>
      <c r="BG205" s="148">
        <f t="shared" si="26"/>
        <v>0</v>
      </c>
      <c r="BH205" s="148">
        <f t="shared" si="27"/>
        <v>0</v>
      </c>
      <c r="BI205" s="148">
        <f t="shared" si="28"/>
        <v>0</v>
      </c>
      <c r="BJ205" s="13" t="s">
        <v>83</v>
      </c>
      <c r="BK205" s="148">
        <f t="shared" si="29"/>
        <v>0</v>
      </c>
      <c r="BL205" s="13" t="s">
        <v>184</v>
      </c>
      <c r="BM205" s="147" t="s">
        <v>877</v>
      </c>
    </row>
    <row r="206" spans="2:65" s="1" customFormat="1" ht="16.5" customHeight="1">
      <c r="B206" s="135"/>
      <c r="C206" s="136" t="s">
        <v>70</v>
      </c>
      <c r="D206" s="136" t="s">
        <v>180</v>
      </c>
      <c r="E206" s="137" t="s">
        <v>1125</v>
      </c>
      <c r="F206" s="138" t="s">
        <v>1126</v>
      </c>
      <c r="G206" s="139" t="s">
        <v>290</v>
      </c>
      <c r="H206" s="140">
        <v>3</v>
      </c>
      <c r="I206" s="141"/>
      <c r="J206" s="141">
        <f t="shared" si="20"/>
        <v>0</v>
      </c>
      <c r="K206" s="142"/>
      <c r="L206" s="25"/>
      <c r="M206" s="143" t="s">
        <v>1</v>
      </c>
      <c r="N206" s="144" t="s">
        <v>36</v>
      </c>
      <c r="O206" s="145">
        <v>0</v>
      </c>
      <c r="P206" s="145">
        <f t="shared" si="21"/>
        <v>0</v>
      </c>
      <c r="Q206" s="145">
        <v>0</v>
      </c>
      <c r="R206" s="145">
        <f t="shared" si="22"/>
        <v>0</v>
      </c>
      <c r="S206" s="145">
        <v>0</v>
      </c>
      <c r="T206" s="146">
        <f t="shared" si="23"/>
        <v>0</v>
      </c>
      <c r="AR206" s="147" t="s">
        <v>184</v>
      </c>
      <c r="AT206" s="147" t="s">
        <v>180</v>
      </c>
      <c r="AU206" s="147" t="s">
        <v>77</v>
      </c>
      <c r="AY206" s="13" t="s">
        <v>178</v>
      </c>
      <c r="BE206" s="148">
        <f t="shared" si="24"/>
        <v>0</v>
      </c>
      <c r="BF206" s="148">
        <f t="shared" si="25"/>
        <v>0</v>
      </c>
      <c r="BG206" s="148">
        <f t="shared" si="26"/>
        <v>0</v>
      </c>
      <c r="BH206" s="148">
        <f t="shared" si="27"/>
        <v>0</v>
      </c>
      <c r="BI206" s="148">
        <f t="shared" si="28"/>
        <v>0</v>
      </c>
      <c r="BJ206" s="13" t="s">
        <v>83</v>
      </c>
      <c r="BK206" s="148">
        <f t="shared" si="29"/>
        <v>0</v>
      </c>
      <c r="BL206" s="13" t="s">
        <v>184</v>
      </c>
      <c r="BM206" s="147" t="s">
        <v>887</v>
      </c>
    </row>
    <row r="207" spans="2:65" s="1" customFormat="1" ht="16.5" customHeight="1">
      <c r="B207" s="135"/>
      <c r="C207" s="136" t="s">
        <v>70</v>
      </c>
      <c r="D207" s="136" t="s">
        <v>180</v>
      </c>
      <c r="E207" s="137" t="s">
        <v>1127</v>
      </c>
      <c r="F207" s="138" t="s">
        <v>1128</v>
      </c>
      <c r="G207" s="139" t="s">
        <v>290</v>
      </c>
      <c r="H207" s="140">
        <v>1</v>
      </c>
      <c r="I207" s="141"/>
      <c r="J207" s="141">
        <f t="shared" si="20"/>
        <v>0</v>
      </c>
      <c r="K207" s="142"/>
      <c r="L207" s="25"/>
      <c r="M207" s="143" t="s">
        <v>1</v>
      </c>
      <c r="N207" s="144" t="s">
        <v>36</v>
      </c>
      <c r="O207" s="145">
        <v>0</v>
      </c>
      <c r="P207" s="145">
        <f t="shared" si="21"/>
        <v>0</v>
      </c>
      <c r="Q207" s="145">
        <v>0</v>
      </c>
      <c r="R207" s="145">
        <f t="shared" si="22"/>
        <v>0</v>
      </c>
      <c r="S207" s="145">
        <v>0</v>
      </c>
      <c r="T207" s="146">
        <f t="shared" si="23"/>
        <v>0</v>
      </c>
      <c r="AR207" s="147" t="s">
        <v>184</v>
      </c>
      <c r="AT207" s="147" t="s">
        <v>180</v>
      </c>
      <c r="AU207" s="147" t="s">
        <v>77</v>
      </c>
      <c r="AY207" s="13" t="s">
        <v>178</v>
      </c>
      <c r="BE207" s="148">
        <f t="shared" si="24"/>
        <v>0</v>
      </c>
      <c r="BF207" s="148">
        <f t="shared" si="25"/>
        <v>0</v>
      </c>
      <c r="BG207" s="148">
        <f t="shared" si="26"/>
        <v>0</v>
      </c>
      <c r="BH207" s="148">
        <f t="shared" si="27"/>
        <v>0</v>
      </c>
      <c r="BI207" s="148">
        <f t="shared" si="28"/>
        <v>0</v>
      </c>
      <c r="BJ207" s="13" t="s">
        <v>83</v>
      </c>
      <c r="BK207" s="148">
        <f t="shared" si="29"/>
        <v>0</v>
      </c>
      <c r="BL207" s="13" t="s">
        <v>184</v>
      </c>
      <c r="BM207" s="147" t="s">
        <v>897</v>
      </c>
    </row>
    <row r="208" spans="2:65" s="1" customFormat="1" ht="33" customHeight="1">
      <c r="B208" s="135"/>
      <c r="C208" s="136" t="s">
        <v>70</v>
      </c>
      <c r="D208" s="136" t="s">
        <v>180</v>
      </c>
      <c r="E208" s="137" t="s">
        <v>1129</v>
      </c>
      <c r="F208" s="138" t="s">
        <v>1021</v>
      </c>
      <c r="G208" s="139" t="s">
        <v>290</v>
      </c>
      <c r="H208" s="140">
        <v>1</v>
      </c>
      <c r="I208" s="141"/>
      <c r="J208" s="141">
        <f t="shared" si="20"/>
        <v>0</v>
      </c>
      <c r="K208" s="142"/>
      <c r="L208" s="25"/>
      <c r="M208" s="143" t="s">
        <v>1</v>
      </c>
      <c r="N208" s="144" t="s">
        <v>36</v>
      </c>
      <c r="O208" s="145">
        <v>0</v>
      </c>
      <c r="P208" s="145">
        <f t="shared" si="21"/>
        <v>0</v>
      </c>
      <c r="Q208" s="145">
        <v>0</v>
      </c>
      <c r="R208" s="145">
        <f t="shared" si="22"/>
        <v>0</v>
      </c>
      <c r="S208" s="145">
        <v>0</v>
      </c>
      <c r="T208" s="146">
        <f t="shared" si="23"/>
        <v>0</v>
      </c>
      <c r="AR208" s="147" t="s">
        <v>184</v>
      </c>
      <c r="AT208" s="147" t="s">
        <v>180</v>
      </c>
      <c r="AU208" s="147" t="s">
        <v>77</v>
      </c>
      <c r="AY208" s="13" t="s">
        <v>178</v>
      </c>
      <c r="BE208" s="148">
        <f t="shared" si="24"/>
        <v>0</v>
      </c>
      <c r="BF208" s="148">
        <f t="shared" si="25"/>
        <v>0</v>
      </c>
      <c r="BG208" s="148">
        <f t="shared" si="26"/>
        <v>0</v>
      </c>
      <c r="BH208" s="148">
        <f t="shared" si="27"/>
        <v>0</v>
      </c>
      <c r="BI208" s="148">
        <f t="shared" si="28"/>
        <v>0</v>
      </c>
      <c r="BJ208" s="13" t="s">
        <v>83</v>
      </c>
      <c r="BK208" s="148">
        <f t="shared" si="29"/>
        <v>0</v>
      </c>
      <c r="BL208" s="13" t="s">
        <v>184</v>
      </c>
      <c r="BM208" s="147" t="s">
        <v>905</v>
      </c>
    </row>
    <row r="209" spans="2:65" s="1" customFormat="1" ht="33" customHeight="1">
      <c r="B209" s="135"/>
      <c r="C209" s="136" t="s">
        <v>70</v>
      </c>
      <c r="D209" s="136" t="s">
        <v>180</v>
      </c>
      <c r="E209" s="137" t="s">
        <v>1130</v>
      </c>
      <c r="F209" s="138" t="s">
        <v>1023</v>
      </c>
      <c r="G209" s="139" t="s">
        <v>290</v>
      </c>
      <c r="H209" s="140">
        <v>2</v>
      </c>
      <c r="I209" s="141"/>
      <c r="J209" s="141">
        <f t="shared" si="20"/>
        <v>0</v>
      </c>
      <c r="K209" s="142"/>
      <c r="L209" s="25"/>
      <c r="M209" s="143" t="s">
        <v>1</v>
      </c>
      <c r="N209" s="144" t="s">
        <v>36</v>
      </c>
      <c r="O209" s="145">
        <v>0</v>
      </c>
      <c r="P209" s="145">
        <f t="shared" si="21"/>
        <v>0</v>
      </c>
      <c r="Q209" s="145">
        <v>0</v>
      </c>
      <c r="R209" s="145">
        <f t="shared" si="22"/>
        <v>0</v>
      </c>
      <c r="S209" s="145">
        <v>0</v>
      </c>
      <c r="T209" s="146">
        <f t="shared" si="23"/>
        <v>0</v>
      </c>
      <c r="AR209" s="147" t="s">
        <v>184</v>
      </c>
      <c r="AT209" s="147" t="s">
        <v>180</v>
      </c>
      <c r="AU209" s="147" t="s">
        <v>77</v>
      </c>
      <c r="AY209" s="13" t="s">
        <v>178</v>
      </c>
      <c r="BE209" s="148">
        <f t="shared" si="24"/>
        <v>0</v>
      </c>
      <c r="BF209" s="148">
        <f t="shared" si="25"/>
        <v>0</v>
      </c>
      <c r="BG209" s="148">
        <f t="shared" si="26"/>
        <v>0</v>
      </c>
      <c r="BH209" s="148">
        <f t="shared" si="27"/>
        <v>0</v>
      </c>
      <c r="BI209" s="148">
        <f t="shared" si="28"/>
        <v>0</v>
      </c>
      <c r="BJ209" s="13" t="s">
        <v>83</v>
      </c>
      <c r="BK209" s="148">
        <f t="shared" si="29"/>
        <v>0</v>
      </c>
      <c r="BL209" s="13" t="s">
        <v>184</v>
      </c>
      <c r="BM209" s="147" t="s">
        <v>915</v>
      </c>
    </row>
    <row r="210" spans="2:65" s="1" customFormat="1" ht="33" customHeight="1">
      <c r="B210" s="135"/>
      <c r="C210" s="136" t="s">
        <v>70</v>
      </c>
      <c r="D210" s="136" t="s">
        <v>180</v>
      </c>
      <c r="E210" s="137" t="s">
        <v>1131</v>
      </c>
      <c r="F210" s="138" t="s">
        <v>1025</v>
      </c>
      <c r="G210" s="139" t="s">
        <v>290</v>
      </c>
      <c r="H210" s="140">
        <v>2</v>
      </c>
      <c r="I210" s="141"/>
      <c r="J210" s="141">
        <f t="shared" si="20"/>
        <v>0</v>
      </c>
      <c r="K210" s="142"/>
      <c r="L210" s="25"/>
      <c r="M210" s="143" t="s">
        <v>1</v>
      </c>
      <c r="N210" s="144" t="s">
        <v>36</v>
      </c>
      <c r="O210" s="145">
        <v>0</v>
      </c>
      <c r="P210" s="145">
        <f t="shared" si="21"/>
        <v>0</v>
      </c>
      <c r="Q210" s="145">
        <v>0</v>
      </c>
      <c r="R210" s="145">
        <f t="shared" si="22"/>
        <v>0</v>
      </c>
      <c r="S210" s="145">
        <v>0</v>
      </c>
      <c r="T210" s="146">
        <f t="shared" si="23"/>
        <v>0</v>
      </c>
      <c r="AR210" s="147" t="s">
        <v>184</v>
      </c>
      <c r="AT210" s="147" t="s">
        <v>180</v>
      </c>
      <c r="AU210" s="147" t="s">
        <v>77</v>
      </c>
      <c r="AY210" s="13" t="s">
        <v>178</v>
      </c>
      <c r="BE210" s="148">
        <f t="shared" si="24"/>
        <v>0</v>
      </c>
      <c r="BF210" s="148">
        <f t="shared" si="25"/>
        <v>0</v>
      </c>
      <c r="BG210" s="148">
        <f t="shared" si="26"/>
        <v>0</v>
      </c>
      <c r="BH210" s="148">
        <f t="shared" si="27"/>
        <v>0</v>
      </c>
      <c r="BI210" s="148">
        <f t="shared" si="28"/>
        <v>0</v>
      </c>
      <c r="BJ210" s="13" t="s">
        <v>83</v>
      </c>
      <c r="BK210" s="148">
        <f t="shared" si="29"/>
        <v>0</v>
      </c>
      <c r="BL210" s="13" t="s">
        <v>184</v>
      </c>
      <c r="BM210" s="147" t="s">
        <v>926</v>
      </c>
    </row>
    <row r="211" spans="2:65" s="1" customFormat="1" ht="33" customHeight="1">
      <c r="B211" s="135"/>
      <c r="C211" s="136" t="s">
        <v>70</v>
      </c>
      <c r="D211" s="136" t="s">
        <v>180</v>
      </c>
      <c r="E211" s="137" t="s">
        <v>1132</v>
      </c>
      <c r="F211" s="138" t="s">
        <v>1027</v>
      </c>
      <c r="G211" s="139" t="s">
        <v>290</v>
      </c>
      <c r="H211" s="140">
        <v>1</v>
      </c>
      <c r="I211" s="141"/>
      <c r="J211" s="141">
        <f t="shared" si="20"/>
        <v>0</v>
      </c>
      <c r="K211" s="142"/>
      <c r="L211" s="25"/>
      <c r="M211" s="143" t="s">
        <v>1</v>
      </c>
      <c r="N211" s="144" t="s">
        <v>36</v>
      </c>
      <c r="O211" s="145">
        <v>0</v>
      </c>
      <c r="P211" s="145">
        <f t="shared" si="21"/>
        <v>0</v>
      </c>
      <c r="Q211" s="145">
        <v>0</v>
      </c>
      <c r="R211" s="145">
        <f t="shared" si="22"/>
        <v>0</v>
      </c>
      <c r="S211" s="145">
        <v>0</v>
      </c>
      <c r="T211" s="146">
        <f t="shared" si="23"/>
        <v>0</v>
      </c>
      <c r="AR211" s="147" t="s">
        <v>184</v>
      </c>
      <c r="AT211" s="147" t="s">
        <v>180</v>
      </c>
      <c r="AU211" s="147" t="s">
        <v>77</v>
      </c>
      <c r="AY211" s="13" t="s">
        <v>178</v>
      </c>
      <c r="BE211" s="148">
        <f t="shared" si="24"/>
        <v>0</v>
      </c>
      <c r="BF211" s="148">
        <f t="shared" si="25"/>
        <v>0</v>
      </c>
      <c r="BG211" s="148">
        <f t="shared" si="26"/>
        <v>0</v>
      </c>
      <c r="BH211" s="148">
        <f t="shared" si="27"/>
        <v>0</v>
      </c>
      <c r="BI211" s="148">
        <f t="shared" si="28"/>
        <v>0</v>
      </c>
      <c r="BJ211" s="13" t="s">
        <v>83</v>
      </c>
      <c r="BK211" s="148">
        <f t="shared" si="29"/>
        <v>0</v>
      </c>
      <c r="BL211" s="13" t="s">
        <v>184</v>
      </c>
      <c r="BM211" s="147" t="s">
        <v>934</v>
      </c>
    </row>
    <row r="212" spans="2:65" s="1" customFormat="1" ht="33" customHeight="1">
      <c r="B212" s="135"/>
      <c r="C212" s="136" t="s">
        <v>70</v>
      </c>
      <c r="D212" s="136" t="s">
        <v>180</v>
      </c>
      <c r="E212" s="137" t="s">
        <v>1133</v>
      </c>
      <c r="F212" s="138" t="s">
        <v>1029</v>
      </c>
      <c r="G212" s="139" t="s">
        <v>290</v>
      </c>
      <c r="H212" s="140">
        <v>2</v>
      </c>
      <c r="I212" s="141"/>
      <c r="J212" s="141">
        <f t="shared" si="20"/>
        <v>0</v>
      </c>
      <c r="K212" s="142"/>
      <c r="L212" s="25"/>
      <c r="M212" s="143" t="s">
        <v>1</v>
      </c>
      <c r="N212" s="144" t="s">
        <v>36</v>
      </c>
      <c r="O212" s="145">
        <v>0</v>
      </c>
      <c r="P212" s="145">
        <f t="shared" si="21"/>
        <v>0</v>
      </c>
      <c r="Q212" s="145">
        <v>0</v>
      </c>
      <c r="R212" s="145">
        <f t="shared" si="22"/>
        <v>0</v>
      </c>
      <c r="S212" s="145">
        <v>0</v>
      </c>
      <c r="T212" s="146">
        <f t="shared" si="23"/>
        <v>0</v>
      </c>
      <c r="AR212" s="147" t="s">
        <v>184</v>
      </c>
      <c r="AT212" s="147" t="s">
        <v>180</v>
      </c>
      <c r="AU212" s="147" t="s">
        <v>77</v>
      </c>
      <c r="AY212" s="13" t="s">
        <v>178</v>
      </c>
      <c r="BE212" s="148">
        <f t="shared" si="24"/>
        <v>0</v>
      </c>
      <c r="BF212" s="148">
        <f t="shared" si="25"/>
        <v>0</v>
      </c>
      <c r="BG212" s="148">
        <f t="shared" si="26"/>
        <v>0</v>
      </c>
      <c r="BH212" s="148">
        <f t="shared" si="27"/>
        <v>0</v>
      </c>
      <c r="BI212" s="148">
        <f t="shared" si="28"/>
        <v>0</v>
      </c>
      <c r="BJ212" s="13" t="s">
        <v>83</v>
      </c>
      <c r="BK212" s="148">
        <f t="shared" si="29"/>
        <v>0</v>
      </c>
      <c r="BL212" s="13" t="s">
        <v>184</v>
      </c>
      <c r="BM212" s="147" t="s">
        <v>942</v>
      </c>
    </row>
    <row r="213" spans="2:65" s="1" customFormat="1" ht="33" customHeight="1">
      <c r="B213" s="135"/>
      <c r="C213" s="136" t="s">
        <v>70</v>
      </c>
      <c r="D213" s="136" t="s">
        <v>180</v>
      </c>
      <c r="E213" s="137" t="s">
        <v>1134</v>
      </c>
      <c r="F213" s="138" t="s">
        <v>1031</v>
      </c>
      <c r="G213" s="139" t="s">
        <v>290</v>
      </c>
      <c r="H213" s="140">
        <v>2</v>
      </c>
      <c r="I213" s="141"/>
      <c r="J213" s="141">
        <f t="shared" si="20"/>
        <v>0</v>
      </c>
      <c r="K213" s="142"/>
      <c r="L213" s="25"/>
      <c r="M213" s="143" t="s">
        <v>1</v>
      </c>
      <c r="N213" s="144" t="s">
        <v>36</v>
      </c>
      <c r="O213" s="145">
        <v>0</v>
      </c>
      <c r="P213" s="145">
        <f t="shared" si="21"/>
        <v>0</v>
      </c>
      <c r="Q213" s="145">
        <v>0</v>
      </c>
      <c r="R213" s="145">
        <f t="shared" si="22"/>
        <v>0</v>
      </c>
      <c r="S213" s="145">
        <v>0</v>
      </c>
      <c r="T213" s="146">
        <f t="shared" si="23"/>
        <v>0</v>
      </c>
      <c r="AR213" s="147" t="s">
        <v>184</v>
      </c>
      <c r="AT213" s="147" t="s">
        <v>180</v>
      </c>
      <c r="AU213" s="147" t="s">
        <v>77</v>
      </c>
      <c r="AY213" s="13" t="s">
        <v>178</v>
      </c>
      <c r="BE213" s="148">
        <f t="shared" si="24"/>
        <v>0</v>
      </c>
      <c r="BF213" s="148">
        <f t="shared" si="25"/>
        <v>0</v>
      </c>
      <c r="BG213" s="148">
        <f t="shared" si="26"/>
        <v>0</v>
      </c>
      <c r="BH213" s="148">
        <f t="shared" si="27"/>
        <v>0</v>
      </c>
      <c r="BI213" s="148">
        <f t="shared" si="28"/>
        <v>0</v>
      </c>
      <c r="BJ213" s="13" t="s">
        <v>83</v>
      </c>
      <c r="BK213" s="148">
        <f t="shared" si="29"/>
        <v>0</v>
      </c>
      <c r="BL213" s="13" t="s">
        <v>184</v>
      </c>
      <c r="BM213" s="147" t="s">
        <v>950</v>
      </c>
    </row>
    <row r="214" spans="2:65" s="1" customFormat="1" ht="24.2" customHeight="1">
      <c r="B214" s="135"/>
      <c r="C214" s="136" t="s">
        <v>70</v>
      </c>
      <c r="D214" s="136" t="s">
        <v>180</v>
      </c>
      <c r="E214" s="137" t="s">
        <v>1135</v>
      </c>
      <c r="F214" s="138" t="s">
        <v>1136</v>
      </c>
      <c r="G214" s="139" t="s">
        <v>290</v>
      </c>
      <c r="H214" s="140">
        <v>2</v>
      </c>
      <c r="I214" s="141"/>
      <c r="J214" s="141">
        <f t="shared" si="20"/>
        <v>0</v>
      </c>
      <c r="K214" s="142"/>
      <c r="L214" s="25"/>
      <c r="M214" s="143" t="s">
        <v>1</v>
      </c>
      <c r="N214" s="144" t="s">
        <v>36</v>
      </c>
      <c r="O214" s="145">
        <v>0</v>
      </c>
      <c r="P214" s="145">
        <f t="shared" si="21"/>
        <v>0</v>
      </c>
      <c r="Q214" s="145">
        <v>0</v>
      </c>
      <c r="R214" s="145">
        <f t="shared" si="22"/>
        <v>0</v>
      </c>
      <c r="S214" s="145">
        <v>0</v>
      </c>
      <c r="T214" s="146">
        <f t="shared" si="23"/>
        <v>0</v>
      </c>
      <c r="AR214" s="147" t="s">
        <v>184</v>
      </c>
      <c r="AT214" s="147" t="s">
        <v>180</v>
      </c>
      <c r="AU214" s="147" t="s">
        <v>77</v>
      </c>
      <c r="AY214" s="13" t="s">
        <v>178</v>
      </c>
      <c r="BE214" s="148">
        <f t="shared" si="24"/>
        <v>0</v>
      </c>
      <c r="BF214" s="148">
        <f t="shared" si="25"/>
        <v>0</v>
      </c>
      <c r="BG214" s="148">
        <f t="shared" si="26"/>
        <v>0</v>
      </c>
      <c r="BH214" s="148">
        <f t="shared" si="27"/>
        <v>0</v>
      </c>
      <c r="BI214" s="148">
        <f t="shared" si="28"/>
        <v>0</v>
      </c>
      <c r="BJ214" s="13" t="s">
        <v>83</v>
      </c>
      <c r="BK214" s="148">
        <f t="shared" si="29"/>
        <v>0</v>
      </c>
      <c r="BL214" s="13" t="s">
        <v>184</v>
      </c>
      <c r="BM214" s="147" t="s">
        <v>958</v>
      </c>
    </row>
    <row r="215" spans="2:65" s="1" customFormat="1" ht="24.2" customHeight="1">
      <c r="B215" s="135"/>
      <c r="C215" s="136" t="s">
        <v>70</v>
      </c>
      <c r="D215" s="136" t="s">
        <v>180</v>
      </c>
      <c r="E215" s="137" t="s">
        <v>1137</v>
      </c>
      <c r="F215" s="138" t="s">
        <v>1138</v>
      </c>
      <c r="G215" s="139" t="s">
        <v>290</v>
      </c>
      <c r="H215" s="140">
        <v>4</v>
      </c>
      <c r="I215" s="141"/>
      <c r="J215" s="141">
        <f t="shared" si="20"/>
        <v>0</v>
      </c>
      <c r="K215" s="142"/>
      <c r="L215" s="25"/>
      <c r="M215" s="143" t="s">
        <v>1</v>
      </c>
      <c r="N215" s="144" t="s">
        <v>36</v>
      </c>
      <c r="O215" s="145">
        <v>0</v>
      </c>
      <c r="P215" s="145">
        <f t="shared" si="21"/>
        <v>0</v>
      </c>
      <c r="Q215" s="145">
        <v>0</v>
      </c>
      <c r="R215" s="145">
        <f t="shared" si="22"/>
        <v>0</v>
      </c>
      <c r="S215" s="145">
        <v>0</v>
      </c>
      <c r="T215" s="146">
        <f t="shared" si="23"/>
        <v>0</v>
      </c>
      <c r="AR215" s="147" t="s">
        <v>184</v>
      </c>
      <c r="AT215" s="147" t="s">
        <v>180</v>
      </c>
      <c r="AU215" s="147" t="s">
        <v>77</v>
      </c>
      <c r="AY215" s="13" t="s">
        <v>178</v>
      </c>
      <c r="BE215" s="148">
        <f t="shared" si="24"/>
        <v>0</v>
      </c>
      <c r="BF215" s="148">
        <f t="shared" si="25"/>
        <v>0</v>
      </c>
      <c r="BG215" s="148">
        <f t="shared" si="26"/>
        <v>0</v>
      </c>
      <c r="BH215" s="148">
        <f t="shared" si="27"/>
        <v>0</v>
      </c>
      <c r="BI215" s="148">
        <f t="shared" si="28"/>
        <v>0</v>
      </c>
      <c r="BJ215" s="13" t="s">
        <v>83</v>
      </c>
      <c r="BK215" s="148">
        <f t="shared" si="29"/>
        <v>0</v>
      </c>
      <c r="BL215" s="13" t="s">
        <v>184</v>
      </c>
      <c r="BM215" s="147" t="s">
        <v>626</v>
      </c>
    </row>
    <row r="216" spans="2:65" s="1" customFormat="1" ht="24.2" customHeight="1">
      <c r="B216" s="135"/>
      <c r="C216" s="136" t="s">
        <v>70</v>
      </c>
      <c r="D216" s="136" t="s">
        <v>180</v>
      </c>
      <c r="E216" s="137" t="s">
        <v>1139</v>
      </c>
      <c r="F216" s="138" t="s">
        <v>1140</v>
      </c>
      <c r="G216" s="139" t="s">
        <v>290</v>
      </c>
      <c r="H216" s="140">
        <v>2</v>
      </c>
      <c r="I216" s="141"/>
      <c r="J216" s="141">
        <f t="shared" si="20"/>
        <v>0</v>
      </c>
      <c r="K216" s="142"/>
      <c r="L216" s="25"/>
      <c r="M216" s="143" t="s">
        <v>1</v>
      </c>
      <c r="N216" s="144" t="s">
        <v>36</v>
      </c>
      <c r="O216" s="145">
        <v>0</v>
      </c>
      <c r="P216" s="145">
        <f t="shared" si="21"/>
        <v>0</v>
      </c>
      <c r="Q216" s="145">
        <v>0</v>
      </c>
      <c r="R216" s="145">
        <f t="shared" si="22"/>
        <v>0</v>
      </c>
      <c r="S216" s="145">
        <v>0</v>
      </c>
      <c r="T216" s="146">
        <f t="shared" si="23"/>
        <v>0</v>
      </c>
      <c r="AR216" s="147" t="s">
        <v>184</v>
      </c>
      <c r="AT216" s="147" t="s">
        <v>180</v>
      </c>
      <c r="AU216" s="147" t="s">
        <v>77</v>
      </c>
      <c r="AY216" s="13" t="s">
        <v>178</v>
      </c>
      <c r="BE216" s="148">
        <f t="shared" si="24"/>
        <v>0</v>
      </c>
      <c r="BF216" s="148">
        <f t="shared" si="25"/>
        <v>0</v>
      </c>
      <c r="BG216" s="148">
        <f t="shared" si="26"/>
        <v>0</v>
      </c>
      <c r="BH216" s="148">
        <f t="shared" si="27"/>
        <v>0</v>
      </c>
      <c r="BI216" s="148">
        <f t="shared" si="28"/>
        <v>0</v>
      </c>
      <c r="BJ216" s="13" t="s">
        <v>83</v>
      </c>
      <c r="BK216" s="148">
        <f t="shared" si="29"/>
        <v>0</v>
      </c>
      <c r="BL216" s="13" t="s">
        <v>184</v>
      </c>
      <c r="BM216" s="147" t="s">
        <v>666</v>
      </c>
    </row>
    <row r="217" spans="2:65" s="1" customFormat="1" ht="16.5" customHeight="1">
      <c r="B217" s="135"/>
      <c r="C217" s="136" t="s">
        <v>70</v>
      </c>
      <c r="D217" s="136" t="s">
        <v>180</v>
      </c>
      <c r="E217" s="137" t="s">
        <v>1032</v>
      </c>
      <c r="F217" s="138" t="s">
        <v>1033</v>
      </c>
      <c r="G217" s="139" t="s">
        <v>1034</v>
      </c>
      <c r="H217" s="140">
        <v>24</v>
      </c>
      <c r="I217" s="141"/>
      <c r="J217" s="141">
        <f t="shared" si="20"/>
        <v>0</v>
      </c>
      <c r="K217" s="142"/>
      <c r="L217" s="25"/>
      <c r="M217" s="143" t="s">
        <v>1</v>
      </c>
      <c r="N217" s="144" t="s">
        <v>36</v>
      </c>
      <c r="O217" s="145">
        <v>0</v>
      </c>
      <c r="P217" s="145">
        <f t="shared" si="21"/>
        <v>0</v>
      </c>
      <c r="Q217" s="145">
        <v>0</v>
      </c>
      <c r="R217" s="145">
        <f t="shared" si="22"/>
        <v>0</v>
      </c>
      <c r="S217" s="145">
        <v>0</v>
      </c>
      <c r="T217" s="146">
        <f t="shared" si="23"/>
        <v>0</v>
      </c>
      <c r="AR217" s="147" t="s">
        <v>184</v>
      </c>
      <c r="AT217" s="147" t="s">
        <v>180</v>
      </c>
      <c r="AU217" s="147" t="s">
        <v>77</v>
      </c>
      <c r="AY217" s="13" t="s">
        <v>178</v>
      </c>
      <c r="BE217" s="148">
        <f t="shared" si="24"/>
        <v>0</v>
      </c>
      <c r="BF217" s="148">
        <f t="shared" si="25"/>
        <v>0</v>
      </c>
      <c r="BG217" s="148">
        <f t="shared" si="26"/>
        <v>0</v>
      </c>
      <c r="BH217" s="148">
        <f t="shared" si="27"/>
        <v>0</v>
      </c>
      <c r="BI217" s="148">
        <f t="shared" si="28"/>
        <v>0</v>
      </c>
      <c r="BJ217" s="13" t="s">
        <v>83</v>
      </c>
      <c r="BK217" s="148">
        <f t="shared" si="29"/>
        <v>0</v>
      </c>
      <c r="BL217" s="13" t="s">
        <v>184</v>
      </c>
      <c r="BM217" s="147" t="s">
        <v>674</v>
      </c>
    </row>
    <row r="218" spans="2:65" s="1" customFormat="1" ht="16.5" customHeight="1">
      <c r="B218" s="135"/>
      <c r="C218" s="136" t="s">
        <v>70</v>
      </c>
      <c r="D218" s="136" t="s">
        <v>180</v>
      </c>
      <c r="E218" s="137" t="s">
        <v>1035</v>
      </c>
      <c r="F218" s="138" t="s">
        <v>1036</v>
      </c>
      <c r="G218" s="139" t="s">
        <v>1034</v>
      </c>
      <c r="H218" s="140">
        <v>1</v>
      </c>
      <c r="I218" s="141"/>
      <c r="J218" s="141">
        <f t="shared" si="20"/>
        <v>0</v>
      </c>
      <c r="K218" s="142"/>
      <c r="L218" s="25"/>
      <c r="M218" s="143" t="s">
        <v>1</v>
      </c>
      <c r="N218" s="144" t="s">
        <v>36</v>
      </c>
      <c r="O218" s="145">
        <v>0</v>
      </c>
      <c r="P218" s="145">
        <f t="shared" si="21"/>
        <v>0</v>
      </c>
      <c r="Q218" s="145">
        <v>0</v>
      </c>
      <c r="R218" s="145">
        <f t="shared" si="22"/>
        <v>0</v>
      </c>
      <c r="S218" s="145">
        <v>0</v>
      </c>
      <c r="T218" s="146">
        <f t="shared" si="23"/>
        <v>0</v>
      </c>
      <c r="AR218" s="147" t="s">
        <v>184</v>
      </c>
      <c r="AT218" s="147" t="s">
        <v>180</v>
      </c>
      <c r="AU218" s="147" t="s">
        <v>77</v>
      </c>
      <c r="AY218" s="13" t="s">
        <v>178</v>
      </c>
      <c r="BE218" s="148">
        <f t="shared" si="24"/>
        <v>0</v>
      </c>
      <c r="BF218" s="148">
        <f t="shared" si="25"/>
        <v>0</v>
      </c>
      <c r="BG218" s="148">
        <f t="shared" si="26"/>
        <v>0</v>
      </c>
      <c r="BH218" s="148">
        <f t="shared" si="27"/>
        <v>0</v>
      </c>
      <c r="BI218" s="148">
        <f t="shared" si="28"/>
        <v>0</v>
      </c>
      <c r="BJ218" s="13" t="s">
        <v>83</v>
      </c>
      <c r="BK218" s="148">
        <f t="shared" si="29"/>
        <v>0</v>
      </c>
      <c r="BL218" s="13" t="s">
        <v>184</v>
      </c>
      <c r="BM218" s="147" t="s">
        <v>1141</v>
      </c>
    </row>
    <row r="219" spans="2:65" s="1" customFormat="1" ht="16.5" customHeight="1">
      <c r="B219" s="135"/>
      <c r="C219" s="136" t="s">
        <v>70</v>
      </c>
      <c r="D219" s="136" t="s">
        <v>180</v>
      </c>
      <c r="E219" s="137" t="s">
        <v>1037</v>
      </c>
      <c r="F219" s="138" t="s">
        <v>1038</v>
      </c>
      <c r="G219" s="139" t="s">
        <v>1034</v>
      </c>
      <c r="H219" s="140">
        <v>6</v>
      </c>
      <c r="I219" s="141"/>
      <c r="J219" s="141">
        <f t="shared" si="20"/>
        <v>0</v>
      </c>
      <c r="K219" s="142"/>
      <c r="L219" s="25"/>
      <c r="M219" s="143" t="s">
        <v>1</v>
      </c>
      <c r="N219" s="144" t="s">
        <v>36</v>
      </c>
      <c r="O219" s="145">
        <v>0</v>
      </c>
      <c r="P219" s="145">
        <f t="shared" si="21"/>
        <v>0</v>
      </c>
      <c r="Q219" s="145">
        <v>0</v>
      </c>
      <c r="R219" s="145">
        <f t="shared" si="22"/>
        <v>0</v>
      </c>
      <c r="S219" s="145">
        <v>0</v>
      </c>
      <c r="T219" s="146">
        <f t="shared" si="23"/>
        <v>0</v>
      </c>
      <c r="AR219" s="147" t="s">
        <v>184</v>
      </c>
      <c r="AT219" s="147" t="s">
        <v>180</v>
      </c>
      <c r="AU219" s="147" t="s">
        <v>77</v>
      </c>
      <c r="AY219" s="13" t="s">
        <v>178</v>
      </c>
      <c r="BE219" s="148">
        <f t="shared" si="24"/>
        <v>0</v>
      </c>
      <c r="BF219" s="148">
        <f t="shared" si="25"/>
        <v>0</v>
      </c>
      <c r="BG219" s="148">
        <f t="shared" si="26"/>
        <v>0</v>
      </c>
      <c r="BH219" s="148">
        <f t="shared" si="27"/>
        <v>0</v>
      </c>
      <c r="BI219" s="148">
        <f t="shared" si="28"/>
        <v>0</v>
      </c>
      <c r="BJ219" s="13" t="s">
        <v>83</v>
      </c>
      <c r="BK219" s="148">
        <f t="shared" si="29"/>
        <v>0</v>
      </c>
      <c r="BL219" s="13" t="s">
        <v>184</v>
      </c>
      <c r="BM219" s="147" t="s">
        <v>1142</v>
      </c>
    </row>
    <row r="220" spans="2:65" s="1" customFormat="1" ht="16.5" customHeight="1">
      <c r="B220" s="135"/>
      <c r="C220" s="136" t="s">
        <v>70</v>
      </c>
      <c r="D220" s="136" t="s">
        <v>180</v>
      </c>
      <c r="E220" s="137" t="s">
        <v>1039</v>
      </c>
      <c r="F220" s="138" t="s">
        <v>1040</v>
      </c>
      <c r="G220" s="139" t="s">
        <v>1034</v>
      </c>
      <c r="H220" s="140">
        <v>27</v>
      </c>
      <c r="I220" s="141"/>
      <c r="J220" s="141">
        <f t="shared" si="20"/>
        <v>0</v>
      </c>
      <c r="K220" s="142"/>
      <c r="L220" s="25"/>
      <c r="M220" s="143" t="s">
        <v>1</v>
      </c>
      <c r="N220" s="144" t="s">
        <v>36</v>
      </c>
      <c r="O220" s="145">
        <v>0</v>
      </c>
      <c r="P220" s="145">
        <f t="shared" si="21"/>
        <v>0</v>
      </c>
      <c r="Q220" s="145">
        <v>0</v>
      </c>
      <c r="R220" s="145">
        <f t="shared" si="22"/>
        <v>0</v>
      </c>
      <c r="S220" s="145">
        <v>0</v>
      </c>
      <c r="T220" s="146">
        <f t="shared" si="23"/>
        <v>0</v>
      </c>
      <c r="AR220" s="147" t="s">
        <v>184</v>
      </c>
      <c r="AT220" s="147" t="s">
        <v>180</v>
      </c>
      <c r="AU220" s="147" t="s">
        <v>77</v>
      </c>
      <c r="AY220" s="13" t="s">
        <v>178</v>
      </c>
      <c r="BE220" s="148">
        <f t="shared" si="24"/>
        <v>0</v>
      </c>
      <c r="BF220" s="148">
        <f t="shared" si="25"/>
        <v>0</v>
      </c>
      <c r="BG220" s="148">
        <f t="shared" si="26"/>
        <v>0</v>
      </c>
      <c r="BH220" s="148">
        <f t="shared" si="27"/>
        <v>0</v>
      </c>
      <c r="BI220" s="148">
        <f t="shared" si="28"/>
        <v>0</v>
      </c>
      <c r="BJ220" s="13" t="s">
        <v>83</v>
      </c>
      <c r="BK220" s="148">
        <f t="shared" si="29"/>
        <v>0</v>
      </c>
      <c r="BL220" s="13" t="s">
        <v>184</v>
      </c>
      <c r="BM220" s="147" t="s">
        <v>1143</v>
      </c>
    </row>
    <row r="221" spans="2:65" s="1" customFormat="1" ht="16.5" customHeight="1">
      <c r="B221" s="135"/>
      <c r="C221" s="136" t="s">
        <v>70</v>
      </c>
      <c r="D221" s="136" t="s">
        <v>180</v>
      </c>
      <c r="E221" s="137" t="s">
        <v>1043</v>
      </c>
      <c r="F221" s="138" t="s">
        <v>1044</v>
      </c>
      <c r="G221" s="139" t="s">
        <v>1034</v>
      </c>
      <c r="H221" s="140">
        <v>12</v>
      </c>
      <c r="I221" s="141"/>
      <c r="J221" s="141">
        <f t="shared" si="20"/>
        <v>0</v>
      </c>
      <c r="K221" s="142"/>
      <c r="L221" s="25"/>
      <c r="M221" s="143" t="s">
        <v>1</v>
      </c>
      <c r="N221" s="144" t="s">
        <v>36</v>
      </c>
      <c r="O221" s="145">
        <v>0</v>
      </c>
      <c r="P221" s="145">
        <f t="shared" si="21"/>
        <v>0</v>
      </c>
      <c r="Q221" s="145">
        <v>0</v>
      </c>
      <c r="R221" s="145">
        <f t="shared" si="22"/>
        <v>0</v>
      </c>
      <c r="S221" s="145">
        <v>0</v>
      </c>
      <c r="T221" s="146">
        <f t="shared" si="23"/>
        <v>0</v>
      </c>
      <c r="AR221" s="147" t="s">
        <v>184</v>
      </c>
      <c r="AT221" s="147" t="s">
        <v>180</v>
      </c>
      <c r="AU221" s="147" t="s">
        <v>77</v>
      </c>
      <c r="AY221" s="13" t="s">
        <v>178</v>
      </c>
      <c r="BE221" s="148">
        <f t="shared" si="24"/>
        <v>0</v>
      </c>
      <c r="BF221" s="148">
        <f t="shared" si="25"/>
        <v>0</v>
      </c>
      <c r="BG221" s="148">
        <f t="shared" si="26"/>
        <v>0</v>
      </c>
      <c r="BH221" s="148">
        <f t="shared" si="27"/>
        <v>0</v>
      </c>
      <c r="BI221" s="148">
        <f t="shared" si="28"/>
        <v>0</v>
      </c>
      <c r="BJ221" s="13" t="s">
        <v>83</v>
      </c>
      <c r="BK221" s="148">
        <f t="shared" si="29"/>
        <v>0</v>
      </c>
      <c r="BL221" s="13" t="s">
        <v>184</v>
      </c>
      <c r="BM221" s="147" t="s">
        <v>1144</v>
      </c>
    </row>
    <row r="222" spans="2:65" s="1" customFormat="1" ht="16.5" customHeight="1">
      <c r="B222" s="135"/>
      <c r="C222" s="136" t="s">
        <v>70</v>
      </c>
      <c r="D222" s="136" t="s">
        <v>180</v>
      </c>
      <c r="E222" s="137" t="s">
        <v>1045</v>
      </c>
      <c r="F222" s="138" t="s">
        <v>1046</v>
      </c>
      <c r="G222" s="139" t="s">
        <v>1034</v>
      </c>
      <c r="H222" s="140">
        <v>3</v>
      </c>
      <c r="I222" s="141"/>
      <c r="J222" s="141">
        <f t="shared" si="20"/>
        <v>0</v>
      </c>
      <c r="K222" s="142"/>
      <c r="L222" s="25"/>
      <c r="M222" s="143" t="s">
        <v>1</v>
      </c>
      <c r="N222" s="144" t="s">
        <v>36</v>
      </c>
      <c r="O222" s="145">
        <v>0</v>
      </c>
      <c r="P222" s="145">
        <f t="shared" si="21"/>
        <v>0</v>
      </c>
      <c r="Q222" s="145">
        <v>0</v>
      </c>
      <c r="R222" s="145">
        <f t="shared" si="22"/>
        <v>0</v>
      </c>
      <c r="S222" s="145">
        <v>0</v>
      </c>
      <c r="T222" s="146">
        <f t="shared" si="23"/>
        <v>0</v>
      </c>
      <c r="AR222" s="147" t="s">
        <v>184</v>
      </c>
      <c r="AT222" s="147" t="s">
        <v>180</v>
      </c>
      <c r="AU222" s="147" t="s">
        <v>77</v>
      </c>
      <c r="AY222" s="13" t="s">
        <v>178</v>
      </c>
      <c r="BE222" s="148">
        <f t="shared" si="24"/>
        <v>0</v>
      </c>
      <c r="BF222" s="148">
        <f t="shared" si="25"/>
        <v>0</v>
      </c>
      <c r="BG222" s="148">
        <f t="shared" si="26"/>
        <v>0</v>
      </c>
      <c r="BH222" s="148">
        <f t="shared" si="27"/>
        <v>0</v>
      </c>
      <c r="BI222" s="148">
        <f t="shared" si="28"/>
        <v>0</v>
      </c>
      <c r="BJ222" s="13" t="s">
        <v>83</v>
      </c>
      <c r="BK222" s="148">
        <f t="shared" si="29"/>
        <v>0</v>
      </c>
      <c r="BL222" s="13" t="s">
        <v>184</v>
      </c>
      <c r="BM222" s="147" t="s">
        <v>1145</v>
      </c>
    </row>
    <row r="223" spans="2:65" s="1" customFormat="1" ht="16.5" customHeight="1">
      <c r="B223" s="135"/>
      <c r="C223" s="136" t="s">
        <v>70</v>
      </c>
      <c r="D223" s="136" t="s">
        <v>180</v>
      </c>
      <c r="E223" s="137" t="s">
        <v>1047</v>
      </c>
      <c r="F223" s="138" t="s">
        <v>1048</v>
      </c>
      <c r="G223" s="139" t="s">
        <v>1034</v>
      </c>
      <c r="H223" s="140">
        <v>1</v>
      </c>
      <c r="I223" s="141"/>
      <c r="J223" s="141">
        <f t="shared" ref="J223:J246" si="30">ROUND(I223*H223,2)</f>
        <v>0</v>
      </c>
      <c r="K223" s="142"/>
      <c r="L223" s="25"/>
      <c r="M223" s="143" t="s">
        <v>1</v>
      </c>
      <c r="N223" s="144" t="s">
        <v>36</v>
      </c>
      <c r="O223" s="145">
        <v>0</v>
      </c>
      <c r="P223" s="145">
        <f t="shared" ref="P223:P246" si="31">O223*H223</f>
        <v>0</v>
      </c>
      <c r="Q223" s="145">
        <v>0</v>
      </c>
      <c r="R223" s="145">
        <f t="shared" ref="R223:R246" si="32">Q223*H223</f>
        <v>0</v>
      </c>
      <c r="S223" s="145">
        <v>0</v>
      </c>
      <c r="T223" s="146">
        <f t="shared" ref="T223:T246" si="33">S223*H223</f>
        <v>0</v>
      </c>
      <c r="AR223" s="147" t="s">
        <v>184</v>
      </c>
      <c r="AT223" s="147" t="s">
        <v>180</v>
      </c>
      <c r="AU223" s="147" t="s">
        <v>77</v>
      </c>
      <c r="AY223" s="13" t="s">
        <v>178</v>
      </c>
      <c r="BE223" s="148">
        <f t="shared" ref="BE223:BE246" si="34">IF(N223="základná",J223,0)</f>
        <v>0</v>
      </c>
      <c r="BF223" s="148">
        <f t="shared" ref="BF223:BF246" si="35">IF(N223="znížená",J223,0)</f>
        <v>0</v>
      </c>
      <c r="BG223" s="148">
        <f t="shared" ref="BG223:BG246" si="36">IF(N223="zákl. prenesená",J223,0)</f>
        <v>0</v>
      </c>
      <c r="BH223" s="148">
        <f t="shared" ref="BH223:BH246" si="37">IF(N223="zníž. prenesená",J223,0)</f>
        <v>0</v>
      </c>
      <c r="BI223" s="148">
        <f t="shared" ref="BI223:BI246" si="38">IF(N223="nulová",J223,0)</f>
        <v>0</v>
      </c>
      <c r="BJ223" s="13" t="s">
        <v>83</v>
      </c>
      <c r="BK223" s="148">
        <f t="shared" ref="BK223:BK246" si="39">ROUND(I223*H223,2)</f>
        <v>0</v>
      </c>
      <c r="BL223" s="13" t="s">
        <v>184</v>
      </c>
      <c r="BM223" s="147" t="s">
        <v>1146</v>
      </c>
    </row>
    <row r="224" spans="2:65" s="1" customFormat="1" ht="16.5" customHeight="1">
      <c r="B224" s="135"/>
      <c r="C224" s="136" t="s">
        <v>70</v>
      </c>
      <c r="D224" s="136" t="s">
        <v>180</v>
      </c>
      <c r="E224" s="137" t="s">
        <v>1049</v>
      </c>
      <c r="F224" s="138" t="s">
        <v>1050</v>
      </c>
      <c r="G224" s="139" t="s">
        <v>1034</v>
      </c>
      <c r="H224" s="140">
        <v>2</v>
      </c>
      <c r="I224" s="141"/>
      <c r="J224" s="141">
        <f t="shared" si="30"/>
        <v>0</v>
      </c>
      <c r="K224" s="142"/>
      <c r="L224" s="25"/>
      <c r="M224" s="143" t="s">
        <v>1</v>
      </c>
      <c r="N224" s="144" t="s">
        <v>36</v>
      </c>
      <c r="O224" s="145">
        <v>0</v>
      </c>
      <c r="P224" s="145">
        <f t="shared" si="31"/>
        <v>0</v>
      </c>
      <c r="Q224" s="145">
        <v>0</v>
      </c>
      <c r="R224" s="145">
        <f t="shared" si="32"/>
        <v>0</v>
      </c>
      <c r="S224" s="145">
        <v>0</v>
      </c>
      <c r="T224" s="146">
        <f t="shared" si="33"/>
        <v>0</v>
      </c>
      <c r="AR224" s="147" t="s">
        <v>184</v>
      </c>
      <c r="AT224" s="147" t="s">
        <v>180</v>
      </c>
      <c r="AU224" s="147" t="s">
        <v>77</v>
      </c>
      <c r="AY224" s="13" t="s">
        <v>178</v>
      </c>
      <c r="BE224" s="148">
        <f t="shared" si="34"/>
        <v>0</v>
      </c>
      <c r="BF224" s="148">
        <f t="shared" si="35"/>
        <v>0</v>
      </c>
      <c r="BG224" s="148">
        <f t="shared" si="36"/>
        <v>0</v>
      </c>
      <c r="BH224" s="148">
        <f t="shared" si="37"/>
        <v>0</v>
      </c>
      <c r="BI224" s="148">
        <f t="shared" si="38"/>
        <v>0</v>
      </c>
      <c r="BJ224" s="13" t="s">
        <v>83</v>
      </c>
      <c r="BK224" s="148">
        <f t="shared" si="39"/>
        <v>0</v>
      </c>
      <c r="BL224" s="13" t="s">
        <v>184</v>
      </c>
      <c r="BM224" s="147" t="s">
        <v>1147</v>
      </c>
    </row>
    <row r="225" spans="2:65" s="1" customFormat="1" ht="16.5" customHeight="1">
      <c r="B225" s="135"/>
      <c r="C225" s="136" t="s">
        <v>70</v>
      </c>
      <c r="D225" s="136" t="s">
        <v>180</v>
      </c>
      <c r="E225" s="137" t="s">
        <v>1051</v>
      </c>
      <c r="F225" s="138" t="s">
        <v>1052</v>
      </c>
      <c r="G225" s="139" t="s">
        <v>1034</v>
      </c>
      <c r="H225" s="140">
        <v>6</v>
      </c>
      <c r="I225" s="141"/>
      <c r="J225" s="141">
        <f t="shared" si="30"/>
        <v>0</v>
      </c>
      <c r="K225" s="142"/>
      <c r="L225" s="25"/>
      <c r="M225" s="143" t="s">
        <v>1</v>
      </c>
      <c r="N225" s="144" t="s">
        <v>36</v>
      </c>
      <c r="O225" s="145">
        <v>0</v>
      </c>
      <c r="P225" s="145">
        <f t="shared" si="31"/>
        <v>0</v>
      </c>
      <c r="Q225" s="145">
        <v>0</v>
      </c>
      <c r="R225" s="145">
        <f t="shared" si="32"/>
        <v>0</v>
      </c>
      <c r="S225" s="145">
        <v>0</v>
      </c>
      <c r="T225" s="146">
        <f t="shared" si="33"/>
        <v>0</v>
      </c>
      <c r="AR225" s="147" t="s">
        <v>184</v>
      </c>
      <c r="AT225" s="147" t="s">
        <v>180</v>
      </c>
      <c r="AU225" s="147" t="s">
        <v>77</v>
      </c>
      <c r="AY225" s="13" t="s">
        <v>178</v>
      </c>
      <c r="BE225" s="148">
        <f t="shared" si="34"/>
        <v>0</v>
      </c>
      <c r="BF225" s="148">
        <f t="shared" si="35"/>
        <v>0</v>
      </c>
      <c r="BG225" s="148">
        <f t="shared" si="36"/>
        <v>0</v>
      </c>
      <c r="BH225" s="148">
        <f t="shared" si="37"/>
        <v>0</v>
      </c>
      <c r="BI225" s="148">
        <f t="shared" si="38"/>
        <v>0</v>
      </c>
      <c r="BJ225" s="13" t="s">
        <v>83</v>
      </c>
      <c r="BK225" s="148">
        <f t="shared" si="39"/>
        <v>0</v>
      </c>
      <c r="BL225" s="13" t="s">
        <v>184</v>
      </c>
      <c r="BM225" s="147" t="s">
        <v>1148</v>
      </c>
    </row>
    <row r="226" spans="2:65" s="1" customFormat="1" ht="16.5" customHeight="1">
      <c r="B226" s="135"/>
      <c r="C226" s="136" t="s">
        <v>70</v>
      </c>
      <c r="D226" s="136" t="s">
        <v>180</v>
      </c>
      <c r="E226" s="137" t="s">
        <v>1055</v>
      </c>
      <c r="F226" s="138" t="s">
        <v>1056</v>
      </c>
      <c r="G226" s="139" t="s">
        <v>1034</v>
      </c>
      <c r="H226" s="140">
        <v>2</v>
      </c>
      <c r="I226" s="141"/>
      <c r="J226" s="141">
        <f t="shared" si="30"/>
        <v>0</v>
      </c>
      <c r="K226" s="142"/>
      <c r="L226" s="25"/>
      <c r="M226" s="143" t="s">
        <v>1</v>
      </c>
      <c r="N226" s="144" t="s">
        <v>36</v>
      </c>
      <c r="O226" s="145">
        <v>0</v>
      </c>
      <c r="P226" s="145">
        <f t="shared" si="31"/>
        <v>0</v>
      </c>
      <c r="Q226" s="145">
        <v>0</v>
      </c>
      <c r="R226" s="145">
        <f t="shared" si="32"/>
        <v>0</v>
      </c>
      <c r="S226" s="145">
        <v>0</v>
      </c>
      <c r="T226" s="146">
        <f t="shared" si="33"/>
        <v>0</v>
      </c>
      <c r="AR226" s="147" t="s">
        <v>184</v>
      </c>
      <c r="AT226" s="147" t="s">
        <v>180</v>
      </c>
      <c r="AU226" s="147" t="s">
        <v>77</v>
      </c>
      <c r="AY226" s="13" t="s">
        <v>178</v>
      </c>
      <c r="BE226" s="148">
        <f t="shared" si="34"/>
        <v>0</v>
      </c>
      <c r="BF226" s="148">
        <f t="shared" si="35"/>
        <v>0</v>
      </c>
      <c r="BG226" s="148">
        <f t="shared" si="36"/>
        <v>0</v>
      </c>
      <c r="BH226" s="148">
        <f t="shared" si="37"/>
        <v>0</v>
      </c>
      <c r="BI226" s="148">
        <f t="shared" si="38"/>
        <v>0</v>
      </c>
      <c r="BJ226" s="13" t="s">
        <v>83</v>
      </c>
      <c r="BK226" s="148">
        <f t="shared" si="39"/>
        <v>0</v>
      </c>
      <c r="BL226" s="13" t="s">
        <v>184</v>
      </c>
      <c r="BM226" s="147" t="s">
        <v>1149</v>
      </c>
    </row>
    <row r="227" spans="2:65" s="1" customFormat="1" ht="16.5" customHeight="1">
      <c r="B227" s="135"/>
      <c r="C227" s="136" t="s">
        <v>70</v>
      </c>
      <c r="D227" s="136" t="s">
        <v>180</v>
      </c>
      <c r="E227" s="137" t="s">
        <v>1057</v>
      </c>
      <c r="F227" s="138" t="s">
        <v>1058</v>
      </c>
      <c r="G227" s="139" t="s">
        <v>1034</v>
      </c>
      <c r="H227" s="140">
        <v>3</v>
      </c>
      <c r="I227" s="141"/>
      <c r="J227" s="141">
        <f t="shared" si="30"/>
        <v>0</v>
      </c>
      <c r="K227" s="142"/>
      <c r="L227" s="25"/>
      <c r="M227" s="143" t="s">
        <v>1</v>
      </c>
      <c r="N227" s="144" t="s">
        <v>36</v>
      </c>
      <c r="O227" s="145">
        <v>0</v>
      </c>
      <c r="P227" s="145">
        <f t="shared" si="31"/>
        <v>0</v>
      </c>
      <c r="Q227" s="145">
        <v>0</v>
      </c>
      <c r="R227" s="145">
        <f t="shared" si="32"/>
        <v>0</v>
      </c>
      <c r="S227" s="145">
        <v>0</v>
      </c>
      <c r="T227" s="146">
        <f t="shared" si="33"/>
        <v>0</v>
      </c>
      <c r="AR227" s="147" t="s">
        <v>184</v>
      </c>
      <c r="AT227" s="147" t="s">
        <v>180</v>
      </c>
      <c r="AU227" s="147" t="s">
        <v>77</v>
      </c>
      <c r="AY227" s="13" t="s">
        <v>178</v>
      </c>
      <c r="BE227" s="148">
        <f t="shared" si="34"/>
        <v>0</v>
      </c>
      <c r="BF227" s="148">
        <f t="shared" si="35"/>
        <v>0</v>
      </c>
      <c r="BG227" s="148">
        <f t="shared" si="36"/>
        <v>0</v>
      </c>
      <c r="BH227" s="148">
        <f t="shared" si="37"/>
        <v>0</v>
      </c>
      <c r="BI227" s="148">
        <f t="shared" si="38"/>
        <v>0</v>
      </c>
      <c r="BJ227" s="13" t="s">
        <v>83</v>
      </c>
      <c r="BK227" s="148">
        <f t="shared" si="39"/>
        <v>0</v>
      </c>
      <c r="BL227" s="13" t="s">
        <v>184</v>
      </c>
      <c r="BM227" s="147" t="s">
        <v>1150</v>
      </c>
    </row>
    <row r="228" spans="2:65" s="1" customFormat="1" ht="16.5" customHeight="1">
      <c r="B228" s="135"/>
      <c r="C228" s="136" t="s">
        <v>70</v>
      </c>
      <c r="D228" s="136" t="s">
        <v>180</v>
      </c>
      <c r="E228" s="137" t="s">
        <v>1059</v>
      </c>
      <c r="F228" s="138" t="s">
        <v>1060</v>
      </c>
      <c r="G228" s="139" t="s">
        <v>1034</v>
      </c>
      <c r="H228" s="140">
        <v>10</v>
      </c>
      <c r="I228" s="141"/>
      <c r="J228" s="141">
        <f t="shared" si="30"/>
        <v>0</v>
      </c>
      <c r="K228" s="142"/>
      <c r="L228" s="25"/>
      <c r="M228" s="143" t="s">
        <v>1</v>
      </c>
      <c r="N228" s="144" t="s">
        <v>36</v>
      </c>
      <c r="O228" s="145">
        <v>0</v>
      </c>
      <c r="P228" s="145">
        <f t="shared" si="31"/>
        <v>0</v>
      </c>
      <c r="Q228" s="145">
        <v>0</v>
      </c>
      <c r="R228" s="145">
        <f t="shared" si="32"/>
        <v>0</v>
      </c>
      <c r="S228" s="145">
        <v>0</v>
      </c>
      <c r="T228" s="146">
        <f t="shared" si="33"/>
        <v>0</v>
      </c>
      <c r="AR228" s="147" t="s">
        <v>184</v>
      </c>
      <c r="AT228" s="147" t="s">
        <v>180</v>
      </c>
      <c r="AU228" s="147" t="s">
        <v>77</v>
      </c>
      <c r="AY228" s="13" t="s">
        <v>178</v>
      </c>
      <c r="BE228" s="148">
        <f t="shared" si="34"/>
        <v>0</v>
      </c>
      <c r="BF228" s="148">
        <f t="shared" si="35"/>
        <v>0</v>
      </c>
      <c r="BG228" s="148">
        <f t="shared" si="36"/>
        <v>0</v>
      </c>
      <c r="BH228" s="148">
        <f t="shared" si="37"/>
        <v>0</v>
      </c>
      <c r="BI228" s="148">
        <f t="shared" si="38"/>
        <v>0</v>
      </c>
      <c r="BJ228" s="13" t="s">
        <v>83</v>
      </c>
      <c r="BK228" s="148">
        <f t="shared" si="39"/>
        <v>0</v>
      </c>
      <c r="BL228" s="13" t="s">
        <v>184</v>
      </c>
      <c r="BM228" s="147" t="s">
        <v>1151</v>
      </c>
    </row>
    <row r="229" spans="2:65" s="1" customFormat="1" ht="16.5" customHeight="1">
      <c r="B229" s="135"/>
      <c r="C229" s="136" t="s">
        <v>70</v>
      </c>
      <c r="D229" s="136" t="s">
        <v>180</v>
      </c>
      <c r="E229" s="137" t="s">
        <v>1061</v>
      </c>
      <c r="F229" s="138" t="s">
        <v>1062</v>
      </c>
      <c r="G229" s="139" t="s">
        <v>1034</v>
      </c>
      <c r="H229" s="140">
        <v>7</v>
      </c>
      <c r="I229" s="141"/>
      <c r="J229" s="141">
        <f t="shared" si="30"/>
        <v>0</v>
      </c>
      <c r="K229" s="142"/>
      <c r="L229" s="25"/>
      <c r="M229" s="143" t="s">
        <v>1</v>
      </c>
      <c r="N229" s="144" t="s">
        <v>36</v>
      </c>
      <c r="O229" s="145">
        <v>0</v>
      </c>
      <c r="P229" s="145">
        <f t="shared" si="31"/>
        <v>0</v>
      </c>
      <c r="Q229" s="145">
        <v>0</v>
      </c>
      <c r="R229" s="145">
        <f t="shared" si="32"/>
        <v>0</v>
      </c>
      <c r="S229" s="145">
        <v>0</v>
      </c>
      <c r="T229" s="146">
        <f t="shared" si="33"/>
        <v>0</v>
      </c>
      <c r="AR229" s="147" t="s">
        <v>184</v>
      </c>
      <c r="AT229" s="147" t="s">
        <v>180</v>
      </c>
      <c r="AU229" s="147" t="s">
        <v>77</v>
      </c>
      <c r="AY229" s="13" t="s">
        <v>178</v>
      </c>
      <c r="BE229" s="148">
        <f t="shared" si="34"/>
        <v>0</v>
      </c>
      <c r="BF229" s="148">
        <f t="shared" si="35"/>
        <v>0</v>
      </c>
      <c r="BG229" s="148">
        <f t="shared" si="36"/>
        <v>0</v>
      </c>
      <c r="BH229" s="148">
        <f t="shared" si="37"/>
        <v>0</v>
      </c>
      <c r="BI229" s="148">
        <f t="shared" si="38"/>
        <v>0</v>
      </c>
      <c r="BJ229" s="13" t="s">
        <v>83</v>
      </c>
      <c r="BK229" s="148">
        <f t="shared" si="39"/>
        <v>0</v>
      </c>
      <c r="BL229" s="13" t="s">
        <v>184</v>
      </c>
      <c r="BM229" s="147" t="s">
        <v>1152</v>
      </c>
    </row>
    <row r="230" spans="2:65" s="1" customFormat="1" ht="16.5" customHeight="1">
      <c r="B230" s="135"/>
      <c r="C230" s="136" t="s">
        <v>70</v>
      </c>
      <c r="D230" s="136" t="s">
        <v>180</v>
      </c>
      <c r="E230" s="137" t="s">
        <v>1063</v>
      </c>
      <c r="F230" s="138" t="s">
        <v>1064</v>
      </c>
      <c r="G230" s="139" t="s">
        <v>1034</v>
      </c>
      <c r="H230" s="140">
        <v>15</v>
      </c>
      <c r="I230" s="141"/>
      <c r="J230" s="141">
        <f t="shared" si="30"/>
        <v>0</v>
      </c>
      <c r="K230" s="142"/>
      <c r="L230" s="25"/>
      <c r="M230" s="143" t="s">
        <v>1</v>
      </c>
      <c r="N230" s="144" t="s">
        <v>36</v>
      </c>
      <c r="O230" s="145">
        <v>0</v>
      </c>
      <c r="P230" s="145">
        <f t="shared" si="31"/>
        <v>0</v>
      </c>
      <c r="Q230" s="145">
        <v>0</v>
      </c>
      <c r="R230" s="145">
        <f t="shared" si="32"/>
        <v>0</v>
      </c>
      <c r="S230" s="145">
        <v>0</v>
      </c>
      <c r="T230" s="146">
        <f t="shared" si="33"/>
        <v>0</v>
      </c>
      <c r="AR230" s="147" t="s">
        <v>184</v>
      </c>
      <c r="AT230" s="147" t="s">
        <v>180</v>
      </c>
      <c r="AU230" s="147" t="s">
        <v>77</v>
      </c>
      <c r="AY230" s="13" t="s">
        <v>178</v>
      </c>
      <c r="BE230" s="148">
        <f t="shared" si="34"/>
        <v>0</v>
      </c>
      <c r="BF230" s="148">
        <f t="shared" si="35"/>
        <v>0</v>
      </c>
      <c r="BG230" s="148">
        <f t="shared" si="36"/>
        <v>0</v>
      </c>
      <c r="BH230" s="148">
        <f t="shared" si="37"/>
        <v>0</v>
      </c>
      <c r="BI230" s="148">
        <f t="shared" si="38"/>
        <v>0</v>
      </c>
      <c r="BJ230" s="13" t="s">
        <v>83</v>
      </c>
      <c r="BK230" s="148">
        <f t="shared" si="39"/>
        <v>0</v>
      </c>
      <c r="BL230" s="13" t="s">
        <v>184</v>
      </c>
      <c r="BM230" s="147" t="s">
        <v>1153</v>
      </c>
    </row>
    <row r="231" spans="2:65" s="1" customFormat="1" ht="16.5" customHeight="1">
      <c r="B231" s="135"/>
      <c r="C231" s="136" t="s">
        <v>70</v>
      </c>
      <c r="D231" s="136" t="s">
        <v>180</v>
      </c>
      <c r="E231" s="137" t="s">
        <v>1065</v>
      </c>
      <c r="F231" s="138" t="s">
        <v>1066</v>
      </c>
      <c r="G231" s="139" t="s">
        <v>1034</v>
      </c>
      <c r="H231" s="140">
        <v>6</v>
      </c>
      <c r="I231" s="141"/>
      <c r="J231" s="141">
        <f t="shared" si="30"/>
        <v>0</v>
      </c>
      <c r="K231" s="142"/>
      <c r="L231" s="25"/>
      <c r="M231" s="143" t="s">
        <v>1</v>
      </c>
      <c r="N231" s="144" t="s">
        <v>36</v>
      </c>
      <c r="O231" s="145">
        <v>0</v>
      </c>
      <c r="P231" s="145">
        <f t="shared" si="31"/>
        <v>0</v>
      </c>
      <c r="Q231" s="145">
        <v>0</v>
      </c>
      <c r="R231" s="145">
        <f t="shared" si="32"/>
        <v>0</v>
      </c>
      <c r="S231" s="145">
        <v>0</v>
      </c>
      <c r="T231" s="146">
        <f t="shared" si="33"/>
        <v>0</v>
      </c>
      <c r="AR231" s="147" t="s">
        <v>184</v>
      </c>
      <c r="AT231" s="147" t="s">
        <v>180</v>
      </c>
      <c r="AU231" s="147" t="s">
        <v>77</v>
      </c>
      <c r="AY231" s="13" t="s">
        <v>178</v>
      </c>
      <c r="BE231" s="148">
        <f t="shared" si="34"/>
        <v>0</v>
      </c>
      <c r="BF231" s="148">
        <f t="shared" si="35"/>
        <v>0</v>
      </c>
      <c r="BG231" s="148">
        <f t="shared" si="36"/>
        <v>0</v>
      </c>
      <c r="BH231" s="148">
        <f t="shared" si="37"/>
        <v>0</v>
      </c>
      <c r="BI231" s="148">
        <f t="shared" si="38"/>
        <v>0</v>
      </c>
      <c r="BJ231" s="13" t="s">
        <v>83</v>
      </c>
      <c r="BK231" s="148">
        <f t="shared" si="39"/>
        <v>0</v>
      </c>
      <c r="BL231" s="13" t="s">
        <v>184</v>
      </c>
      <c r="BM231" s="147" t="s">
        <v>1154</v>
      </c>
    </row>
    <row r="232" spans="2:65" s="1" customFormat="1" ht="16.5" customHeight="1">
      <c r="B232" s="135"/>
      <c r="C232" s="136" t="s">
        <v>70</v>
      </c>
      <c r="D232" s="136" t="s">
        <v>180</v>
      </c>
      <c r="E232" s="137" t="s">
        <v>1069</v>
      </c>
      <c r="F232" s="138" t="s">
        <v>1070</v>
      </c>
      <c r="G232" s="139" t="s">
        <v>1034</v>
      </c>
      <c r="H232" s="140">
        <v>3</v>
      </c>
      <c r="I232" s="141"/>
      <c r="J232" s="141">
        <f t="shared" si="30"/>
        <v>0</v>
      </c>
      <c r="K232" s="142"/>
      <c r="L232" s="25"/>
      <c r="M232" s="143" t="s">
        <v>1</v>
      </c>
      <c r="N232" s="144" t="s">
        <v>36</v>
      </c>
      <c r="O232" s="145">
        <v>0</v>
      </c>
      <c r="P232" s="145">
        <f t="shared" si="31"/>
        <v>0</v>
      </c>
      <c r="Q232" s="145">
        <v>0</v>
      </c>
      <c r="R232" s="145">
        <f t="shared" si="32"/>
        <v>0</v>
      </c>
      <c r="S232" s="145">
        <v>0</v>
      </c>
      <c r="T232" s="146">
        <f t="shared" si="33"/>
        <v>0</v>
      </c>
      <c r="AR232" s="147" t="s">
        <v>184</v>
      </c>
      <c r="AT232" s="147" t="s">
        <v>180</v>
      </c>
      <c r="AU232" s="147" t="s">
        <v>77</v>
      </c>
      <c r="AY232" s="13" t="s">
        <v>178</v>
      </c>
      <c r="BE232" s="148">
        <f t="shared" si="34"/>
        <v>0</v>
      </c>
      <c r="BF232" s="148">
        <f t="shared" si="35"/>
        <v>0</v>
      </c>
      <c r="BG232" s="148">
        <f t="shared" si="36"/>
        <v>0</v>
      </c>
      <c r="BH232" s="148">
        <f t="shared" si="37"/>
        <v>0</v>
      </c>
      <c r="BI232" s="148">
        <f t="shared" si="38"/>
        <v>0</v>
      </c>
      <c r="BJ232" s="13" t="s">
        <v>83</v>
      </c>
      <c r="BK232" s="148">
        <f t="shared" si="39"/>
        <v>0</v>
      </c>
      <c r="BL232" s="13" t="s">
        <v>184</v>
      </c>
      <c r="BM232" s="147" t="s">
        <v>1155</v>
      </c>
    </row>
    <row r="233" spans="2:65" s="1" customFormat="1" ht="16.5" customHeight="1">
      <c r="B233" s="135"/>
      <c r="C233" s="136" t="s">
        <v>70</v>
      </c>
      <c r="D233" s="136" t="s">
        <v>180</v>
      </c>
      <c r="E233" s="137" t="s">
        <v>1156</v>
      </c>
      <c r="F233" s="138" t="s">
        <v>1157</v>
      </c>
      <c r="G233" s="139" t="s">
        <v>1034</v>
      </c>
      <c r="H233" s="140">
        <v>2</v>
      </c>
      <c r="I233" s="141"/>
      <c r="J233" s="141">
        <f t="shared" si="30"/>
        <v>0</v>
      </c>
      <c r="K233" s="142"/>
      <c r="L233" s="25"/>
      <c r="M233" s="143" t="s">
        <v>1</v>
      </c>
      <c r="N233" s="144" t="s">
        <v>36</v>
      </c>
      <c r="O233" s="145">
        <v>0</v>
      </c>
      <c r="P233" s="145">
        <f t="shared" si="31"/>
        <v>0</v>
      </c>
      <c r="Q233" s="145">
        <v>0</v>
      </c>
      <c r="R233" s="145">
        <f t="shared" si="32"/>
        <v>0</v>
      </c>
      <c r="S233" s="145">
        <v>0</v>
      </c>
      <c r="T233" s="146">
        <f t="shared" si="33"/>
        <v>0</v>
      </c>
      <c r="AR233" s="147" t="s">
        <v>184</v>
      </c>
      <c r="AT233" s="147" t="s">
        <v>180</v>
      </c>
      <c r="AU233" s="147" t="s">
        <v>77</v>
      </c>
      <c r="AY233" s="13" t="s">
        <v>178</v>
      </c>
      <c r="BE233" s="148">
        <f t="shared" si="34"/>
        <v>0</v>
      </c>
      <c r="BF233" s="148">
        <f t="shared" si="35"/>
        <v>0</v>
      </c>
      <c r="BG233" s="148">
        <f t="shared" si="36"/>
        <v>0</v>
      </c>
      <c r="BH233" s="148">
        <f t="shared" si="37"/>
        <v>0</v>
      </c>
      <c r="BI233" s="148">
        <f t="shared" si="38"/>
        <v>0</v>
      </c>
      <c r="BJ233" s="13" t="s">
        <v>83</v>
      </c>
      <c r="BK233" s="148">
        <f t="shared" si="39"/>
        <v>0</v>
      </c>
      <c r="BL233" s="13" t="s">
        <v>184</v>
      </c>
      <c r="BM233" s="147" t="s">
        <v>1158</v>
      </c>
    </row>
    <row r="234" spans="2:65" s="1" customFormat="1" ht="24.2" customHeight="1">
      <c r="B234" s="135"/>
      <c r="C234" s="136" t="s">
        <v>70</v>
      </c>
      <c r="D234" s="136" t="s">
        <v>180</v>
      </c>
      <c r="E234" s="137" t="s">
        <v>1073</v>
      </c>
      <c r="F234" s="138" t="s">
        <v>1074</v>
      </c>
      <c r="G234" s="139" t="s">
        <v>1034</v>
      </c>
      <c r="H234" s="140">
        <v>0.5</v>
      </c>
      <c r="I234" s="141"/>
      <c r="J234" s="141">
        <f t="shared" si="30"/>
        <v>0</v>
      </c>
      <c r="K234" s="142"/>
      <c r="L234" s="25"/>
      <c r="M234" s="143" t="s">
        <v>1</v>
      </c>
      <c r="N234" s="144" t="s">
        <v>36</v>
      </c>
      <c r="O234" s="145">
        <v>0</v>
      </c>
      <c r="P234" s="145">
        <f t="shared" si="31"/>
        <v>0</v>
      </c>
      <c r="Q234" s="145">
        <v>0</v>
      </c>
      <c r="R234" s="145">
        <f t="shared" si="32"/>
        <v>0</v>
      </c>
      <c r="S234" s="145">
        <v>0</v>
      </c>
      <c r="T234" s="146">
        <f t="shared" si="33"/>
        <v>0</v>
      </c>
      <c r="AR234" s="147" t="s">
        <v>184</v>
      </c>
      <c r="AT234" s="147" t="s">
        <v>180</v>
      </c>
      <c r="AU234" s="147" t="s">
        <v>77</v>
      </c>
      <c r="AY234" s="13" t="s">
        <v>178</v>
      </c>
      <c r="BE234" s="148">
        <f t="shared" si="34"/>
        <v>0</v>
      </c>
      <c r="BF234" s="148">
        <f t="shared" si="35"/>
        <v>0</v>
      </c>
      <c r="BG234" s="148">
        <f t="shared" si="36"/>
        <v>0</v>
      </c>
      <c r="BH234" s="148">
        <f t="shared" si="37"/>
        <v>0</v>
      </c>
      <c r="BI234" s="148">
        <f t="shared" si="38"/>
        <v>0</v>
      </c>
      <c r="BJ234" s="13" t="s">
        <v>83</v>
      </c>
      <c r="BK234" s="148">
        <f t="shared" si="39"/>
        <v>0</v>
      </c>
      <c r="BL234" s="13" t="s">
        <v>184</v>
      </c>
      <c r="BM234" s="147" t="s">
        <v>1159</v>
      </c>
    </row>
    <row r="235" spans="2:65" s="1" customFormat="1" ht="24.2" customHeight="1">
      <c r="B235" s="135"/>
      <c r="C235" s="136" t="s">
        <v>70</v>
      </c>
      <c r="D235" s="136" t="s">
        <v>180</v>
      </c>
      <c r="E235" s="137" t="s">
        <v>1075</v>
      </c>
      <c r="F235" s="138" t="s">
        <v>1076</v>
      </c>
      <c r="G235" s="139" t="s">
        <v>1034</v>
      </c>
      <c r="H235" s="140">
        <v>0.5</v>
      </c>
      <c r="I235" s="141"/>
      <c r="J235" s="141">
        <f t="shared" si="30"/>
        <v>0</v>
      </c>
      <c r="K235" s="142"/>
      <c r="L235" s="25"/>
      <c r="M235" s="143" t="s">
        <v>1</v>
      </c>
      <c r="N235" s="144" t="s">
        <v>36</v>
      </c>
      <c r="O235" s="145">
        <v>0</v>
      </c>
      <c r="P235" s="145">
        <f t="shared" si="31"/>
        <v>0</v>
      </c>
      <c r="Q235" s="145">
        <v>0</v>
      </c>
      <c r="R235" s="145">
        <f t="shared" si="32"/>
        <v>0</v>
      </c>
      <c r="S235" s="145">
        <v>0</v>
      </c>
      <c r="T235" s="146">
        <f t="shared" si="33"/>
        <v>0</v>
      </c>
      <c r="AR235" s="147" t="s">
        <v>184</v>
      </c>
      <c r="AT235" s="147" t="s">
        <v>180</v>
      </c>
      <c r="AU235" s="147" t="s">
        <v>77</v>
      </c>
      <c r="AY235" s="13" t="s">
        <v>178</v>
      </c>
      <c r="BE235" s="148">
        <f t="shared" si="34"/>
        <v>0</v>
      </c>
      <c r="BF235" s="148">
        <f t="shared" si="35"/>
        <v>0</v>
      </c>
      <c r="BG235" s="148">
        <f t="shared" si="36"/>
        <v>0</v>
      </c>
      <c r="BH235" s="148">
        <f t="shared" si="37"/>
        <v>0</v>
      </c>
      <c r="BI235" s="148">
        <f t="shared" si="38"/>
        <v>0</v>
      </c>
      <c r="BJ235" s="13" t="s">
        <v>83</v>
      </c>
      <c r="BK235" s="148">
        <f t="shared" si="39"/>
        <v>0</v>
      </c>
      <c r="BL235" s="13" t="s">
        <v>184</v>
      </c>
      <c r="BM235" s="147" t="s">
        <v>1160</v>
      </c>
    </row>
    <row r="236" spans="2:65" s="1" customFormat="1" ht="24.2" customHeight="1">
      <c r="B236" s="135"/>
      <c r="C236" s="136" t="s">
        <v>70</v>
      </c>
      <c r="D236" s="136" t="s">
        <v>180</v>
      </c>
      <c r="E236" s="137" t="s">
        <v>1077</v>
      </c>
      <c r="F236" s="138" t="s">
        <v>1078</v>
      </c>
      <c r="G236" s="139" t="s">
        <v>1034</v>
      </c>
      <c r="H236" s="140">
        <v>0.5</v>
      </c>
      <c r="I236" s="141"/>
      <c r="J236" s="141">
        <f t="shared" si="30"/>
        <v>0</v>
      </c>
      <c r="K236" s="142"/>
      <c r="L236" s="25"/>
      <c r="M236" s="143" t="s">
        <v>1</v>
      </c>
      <c r="N236" s="144" t="s">
        <v>36</v>
      </c>
      <c r="O236" s="145">
        <v>0</v>
      </c>
      <c r="P236" s="145">
        <f t="shared" si="31"/>
        <v>0</v>
      </c>
      <c r="Q236" s="145">
        <v>0</v>
      </c>
      <c r="R236" s="145">
        <f t="shared" si="32"/>
        <v>0</v>
      </c>
      <c r="S236" s="145">
        <v>0</v>
      </c>
      <c r="T236" s="146">
        <f t="shared" si="33"/>
        <v>0</v>
      </c>
      <c r="AR236" s="147" t="s">
        <v>184</v>
      </c>
      <c r="AT236" s="147" t="s">
        <v>180</v>
      </c>
      <c r="AU236" s="147" t="s">
        <v>77</v>
      </c>
      <c r="AY236" s="13" t="s">
        <v>178</v>
      </c>
      <c r="BE236" s="148">
        <f t="shared" si="34"/>
        <v>0</v>
      </c>
      <c r="BF236" s="148">
        <f t="shared" si="35"/>
        <v>0</v>
      </c>
      <c r="BG236" s="148">
        <f t="shared" si="36"/>
        <v>0</v>
      </c>
      <c r="BH236" s="148">
        <f t="shared" si="37"/>
        <v>0</v>
      </c>
      <c r="BI236" s="148">
        <f t="shared" si="38"/>
        <v>0</v>
      </c>
      <c r="BJ236" s="13" t="s">
        <v>83</v>
      </c>
      <c r="BK236" s="148">
        <f t="shared" si="39"/>
        <v>0</v>
      </c>
      <c r="BL236" s="13" t="s">
        <v>184</v>
      </c>
      <c r="BM236" s="147" t="s">
        <v>1161</v>
      </c>
    </row>
    <row r="237" spans="2:65" s="1" customFormat="1" ht="24.2" customHeight="1">
      <c r="B237" s="135"/>
      <c r="C237" s="136" t="s">
        <v>70</v>
      </c>
      <c r="D237" s="136" t="s">
        <v>180</v>
      </c>
      <c r="E237" s="137" t="s">
        <v>1079</v>
      </c>
      <c r="F237" s="138" t="s">
        <v>1080</v>
      </c>
      <c r="G237" s="139" t="s">
        <v>1034</v>
      </c>
      <c r="H237" s="140">
        <v>1</v>
      </c>
      <c r="I237" s="141"/>
      <c r="J237" s="141">
        <f t="shared" si="30"/>
        <v>0</v>
      </c>
      <c r="K237" s="142"/>
      <c r="L237" s="25"/>
      <c r="M237" s="143" t="s">
        <v>1</v>
      </c>
      <c r="N237" s="144" t="s">
        <v>36</v>
      </c>
      <c r="O237" s="145">
        <v>0</v>
      </c>
      <c r="P237" s="145">
        <f t="shared" si="31"/>
        <v>0</v>
      </c>
      <c r="Q237" s="145">
        <v>0</v>
      </c>
      <c r="R237" s="145">
        <f t="shared" si="32"/>
        <v>0</v>
      </c>
      <c r="S237" s="145">
        <v>0</v>
      </c>
      <c r="T237" s="146">
        <f t="shared" si="33"/>
        <v>0</v>
      </c>
      <c r="AR237" s="147" t="s">
        <v>184</v>
      </c>
      <c r="AT237" s="147" t="s">
        <v>180</v>
      </c>
      <c r="AU237" s="147" t="s">
        <v>77</v>
      </c>
      <c r="AY237" s="13" t="s">
        <v>178</v>
      </c>
      <c r="BE237" s="148">
        <f t="shared" si="34"/>
        <v>0</v>
      </c>
      <c r="BF237" s="148">
        <f t="shared" si="35"/>
        <v>0</v>
      </c>
      <c r="BG237" s="148">
        <f t="shared" si="36"/>
        <v>0</v>
      </c>
      <c r="BH237" s="148">
        <f t="shared" si="37"/>
        <v>0</v>
      </c>
      <c r="BI237" s="148">
        <f t="shared" si="38"/>
        <v>0</v>
      </c>
      <c r="BJ237" s="13" t="s">
        <v>83</v>
      </c>
      <c r="BK237" s="148">
        <f t="shared" si="39"/>
        <v>0</v>
      </c>
      <c r="BL237" s="13" t="s">
        <v>184</v>
      </c>
      <c r="BM237" s="147" t="s">
        <v>1162</v>
      </c>
    </row>
    <row r="238" spans="2:65" s="1" customFormat="1" ht="24.2" customHeight="1">
      <c r="B238" s="135"/>
      <c r="C238" s="136" t="s">
        <v>70</v>
      </c>
      <c r="D238" s="136" t="s">
        <v>180</v>
      </c>
      <c r="E238" s="137" t="s">
        <v>1081</v>
      </c>
      <c r="F238" s="138" t="s">
        <v>1082</v>
      </c>
      <c r="G238" s="139" t="s">
        <v>1034</v>
      </c>
      <c r="H238" s="140">
        <v>5</v>
      </c>
      <c r="I238" s="141"/>
      <c r="J238" s="141">
        <f t="shared" si="30"/>
        <v>0</v>
      </c>
      <c r="K238" s="142"/>
      <c r="L238" s="25"/>
      <c r="M238" s="143" t="s">
        <v>1</v>
      </c>
      <c r="N238" s="144" t="s">
        <v>36</v>
      </c>
      <c r="O238" s="145">
        <v>0</v>
      </c>
      <c r="P238" s="145">
        <f t="shared" si="31"/>
        <v>0</v>
      </c>
      <c r="Q238" s="145">
        <v>0</v>
      </c>
      <c r="R238" s="145">
        <f t="shared" si="32"/>
        <v>0</v>
      </c>
      <c r="S238" s="145">
        <v>0</v>
      </c>
      <c r="T238" s="146">
        <f t="shared" si="33"/>
        <v>0</v>
      </c>
      <c r="AR238" s="147" t="s">
        <v>184</v>
      </c>
      <c r="AT238" s="147" t="s">
        <v>180</v>
      </c>
      <c r="AU238" s="147" t="s">
        <v>77</v>
      </c>
      <c r="AY238" s="13" t="s">
        <v>178</v>
      </c>
      <c r="BE238" s="148">
        <f t="shared" si="34"/>
        <v>0</v>
      </c>
      <c r="BF238" s="148">
        <f t="shared" si="35"/>
        <v>0</v>
      </c>
      <c r="BG238" s="148">
        <f t="shared" si="36"/>
        <v>0</v>
      </c>
      <c r="BH238" s="148">
        <f t="shared" si="37"/>
        <v>0</v>
      </c>
      <c r="BI238" s="148">
        <f t="shared" si="38"/>
        <v>0</v>
      </c>
      <c r="BJ238" s="13" t="s">
        <v>83</v>
      </c>
      <c r="BK238" s="148">
        <f t="shared" si="39"/>
        <v>0</v>
      </c>
      <c r="BL238" s="13" t="s">
        <v>184</v>
      </c>
      <c r="BM238" s="147" t="s">
        <v>1163</v>
      </c>
    </row>
    <row r="239" spans="2:65" s="1" customFormat="1" ht="24.2" customHeight="1">
      <c r="B239" s="135"/>
      <c r="C239" s="136" t="s">
        <v>70</v>
      </c>
      <c r="D239" s="136" t="s">
        <v>180</v>
      </c>
      <c r="E239" s="137" t="s">
        <v>1085</v>
      </c>
      <c r="F239" s="138" t="s">
        <v>1086</v>
      </c>
      <c r="G239" s="139" t="s">
        <v>1034</v>
      </c>
      <c r="H239" s="140">
        <v>3</v>
      </c>
      <c r="I239" s="141"/>
      <c r="J239" s="141">
        <f t="shared" si="30"/>
        <v>0</v>
      </c>
      <c r="K239" s="142"/>
      <c r="L239" s="25"/>
      <c r="M239" s="143" t="s">
        <v>1</v>
      </c>
      <c r="N239" s="144" t="s">
        <v>36</v>
      </c>
      <c r="O239" s="145">
        <v>0</v>
      </c>
      <c r="P239" s="145">
        <f t="shared" si="31"/>
        <v>0</v>
      </c>
      <c r="Q239" s="145">
        <v>0</v>
      </c>
      <c r="R239" s="145">
        <f t="shared" si="32"/>
        <v>0</v>
      </c>
      <c r="S239" s="145">
        <v>0</v>
      </c>
      <c r="T239" s="146">
        <f t="shared" si="33"/>
        <v>0</v>
      </c>
      <c r="AR239" s="147" t="s">
        <v>184</v>
      </c>
      <c r="AT239" s="147" t="s">
        <v>180</v>
      </c>
      <c r="AU239" s="147" t="s">
        <v>77</v>
      </c>
      <c r="AY239" s="13" t="s">
        <v>178</v>
      </c>
      <c r="BE239" s="148">
        <f t="shared" si="34"/>
        <v>0</v>
      </c>
      <c r="BF239" s="148">
        <f t="shared" si="35"/>
        <v>0</v>
      </c>
      <c r="BG239" s="148">
        <f t="shared" si="36"/>
        <v>0</v>
      </c>
      <c r="BH239" s="148">
        <f t="shared" si="37"/>
        <v>0</v>
      </c>
      <c r="BI239" s="148">
        <f t="shared" si="38"/>
        <v>0</v>
      </c>
      <c r="BJ239" s="13" t="s">
        <v>83</v>
      </c>
      <c r="BK239" s="148">
        <f t="shared" si="39"/>
        <v>0</v>
      </c>
      <c r="BL239" s="13" t="s">
        <v>184</v>
      </c>
      <c r="BM239" s="147" t="s">
        <v>1164</v>
      </c>
    </row>
    <row r="240" spans="2:65" s="1" customFormat="1" ht="24.2" customHeight="1">
      <c r="B240" s="135"/>
      <c r="C240" s="136" t="s">
        <v>70</v>
      </c>
      <c r="D240" s="136" t="s">
        <v>180</v>
      </c>
      <c r="E240" s="137" t="s">
        <v>1165</v>
      </c>
      <c r="F240" s="138" t="s">
        <v>1166</v>
      </c>
      <c r="G240" s="139" t="s">
        <v>1034</v>
      </c>
      <c r="H240" s="140">
        <v>4</v>
      </c>
      <c r="I240" s="141"/>
      <c r="J240" s="141">
        <f t="shared" si="30"/>
        <v>0</v>
      </c>
      <c r="K240" s="142"/>
      <c r="L240" s="25"/>
      <c r="M240" s="143" t="s">
        <v>1</v>
      </c>
      <c r="N240" s="144" t="s">
        <v>36</v>
      </c>
      <c r="O240" s="145">
        <v>0</v>
      </c>
      <c r="P240" s="145">
        <f t="shared" si="31"/>
        <v>0</v>
      </c>
      <c r="Q240" s="145">
        <v>0</v>
      </c>
      <c r="R240" s="145">
        <f t="shared" si="32"/>
        <v>0</v>
      </c>
      <c r="S240" s="145">
        <v>0</v>
      </c>
      <c r="T240" s="146">
        <f t="shared" si="33"/>
        <v>0</v>
      </c>
      <c r="AR240" s="147" t="s">
        <v>184</v>
      </c>
      <c r="AT240" s="147" t="s">
        <v>180</v>
      </c>
      <c r="AU240" s="147" t="s">
        <v>77</v>
      </c>
      <c r="AY240" s="13" t="s">
        <v>178</v>
      </c>
      <c r="BE240" s="148">
        <f t="shared" si="34"/>
        <v>0</v>
      </c>
      <c r="BF240" s="148">
        <f t="shared" si="35"/>
        <v>0</v>
      </c>
      <c r="BG240" s="148">
        <f t="shared" si="36"/>
        <v>0</v>
      </c>
      <c r="BH240" s="148">
        <f t="shared" si="37"/>
        <v>0</v>
      </c>
      <c r="BI240" s="148">
        <f t="shared" si="38"/>
        <v>0</v>
      </c>
      <c r="BJ240" s="13" t="s">
        <v>83</v>
      </c>
      <c r="BK240" s="148">
        <f t="shared" si="39"/>
        <v>0</v>
      </c>
      <c r="BL240" s="13" t="s">
        <v>184</v>
      </c>
      <c r="BM240" s="147" t="s">
        <v>1167</v>
      </c>
    </row>
    <row r="241" spans="2:65" s="1" customFormat="1" ht="24.2" customHeight="1">
      <c r="B241" s="135"/>
      <c r="C241" s="136" t="s">
        <v>70</v>
      </c>
      <c r="D241" s="136" t="s">
        <v>180</v>
      </c>
      <c r="E241" s="137" t="s">
        <v>1089</v>
      </c>
      <c r="F241" s="138" t="s">
        <v>1090</v>
      </c>
      <c r="G241" s="139" t="s">
        <v>1034</v>
      </c>
      <c r="H241" s="140">
        <v>3</v>
      </c>
      <c r="I241" s="141"/>
      <c r="J241" s="141">
        <f t="shared" si="30"/>
        <v>0</v>
      </c>
      <c r="K241" s="142"/>
      <c r="L241" s="25"/>
      <c r="M241" s="143" t="s">
        <v>1</v>
      </c>
      <c r="N241" s="144" t="s">
        <v>36</v>
      </c>
      <c r="O241" s="145">
        <v>0</v>
      </c>
      <c r="P241" s="145">
        <f t="shared" si="31"/>
        <v>0</v>
      </c>
      <c r="Q241" s="145">
        <v>0</v>
      </c>
      <c r="R241" s="145">
        <f t="shared" si="32"/>
        <v>0</v>
      </c>
      <c r="S241" s="145">
        <v>0</v>
      </c>
      <c r="T241" s="146">
        <f t="shared" si="33"/>
        <v>0</v>
      </c>
      <c r="AR241" s="147" t="s">
        <v>184</v>
      </c>
      <c r="AT241" s="147" t="s">
        <v>180</v>
      </c>
      <c r="AU241" s="147" t="s">
        <v>77</v>
      </c>
      <c r="AY241" s="13" t="s">
        <v>178</v>
      </c>
      <c r="BE241" s="148">
        <f t="shared" si="34"/>
        <v>0</v>
      </c>
      <c r="BF241" s="148">
        <f t="shared" si="35"/>
        <v>0</v>
      </c>
      <c r="BG241" s="148">
        <f t="shared" si="36"/>
        <v>0</v>
      </c>
      <c r="BH241" s="148">
        <f t="shared" si="37"/>
        <v>0</v>
      </c>
      <c r="BI241" s="148">
        <f t="shared" si="38"/>
        <v>0</v>
      </c>
      <c r="BJ241" s="13" t="s">
        <v>83</v>
      </c>
      <c r="BK241" s="148">
        <f t="shared" si="39"/>
        <v>0</v>
      </c>
      <c r="BL241" s="13" t="s">
        <v>184</v>
      </c>
      <c r="BM241" s="147" t="s">
        <v>1168</v>
      </c>
    </row>
    <row r="242" spans="2:65" s="1" customFormat="1" ht="44.25" customHeight="1">
      <c r="B242" s="135"/>
      <c r="C242" s="136" t="s">
        <v>70</v>
      </c>
      <c r="D242" s="136" t="s">
        <v>180</v>
      </c>
      <c r="E242" s="137" t="s">
        <v>1091</v>
      </c>
      <c r="F242" s="138" t="s">
        <v>1092</v>
      </c>
      <c r="G242" s="139" t="s">
        <v>216</v>
      </c>
      <c r="H242" s="140">
        <v>28</v>
      </c>
      <c r="I242" s="141"/>
      <c r="J242" s="141">
        <f t="shared" si="30"/>
        <v>0</v>
      </c>
      <c r="K242" s="142"/>
      <c r="L242" s="25"/>
      <c r="M242" s="143" t="s">
        <v>1</v>
      </c>
      <c r="N242" s="144" t="s">
        <v>36</v>
      </c>
      <c r="O242" s="145">
        <v>0</v>
      </c>
      <c r="P242" s="145">
        <f t="shared" si="31"/>
        <v>0</v>
      </c>
      <c r="Q242" s="145">
        <v>0</v>
      </c>
      <c r="R242" s="145">
        <f t="shared" si="32"/>
        <v>0</v>
      </c>
      <c r="S242" s="145">
        <v>0</v>
      </c>
      <c r="T242" s="146">
        <f t="shared" si="33"/>
        <v>0</v>
      </c>
      <c r="AR242" s="147" t="s">
        <v>184</v>
      </c>
      <c r="AT242" s="147" t="s">
        <v>180</v>
      </c>
      <c r="AU242" s="147" t="s">
        <v>77</v>
      </c>
      <c r="AY242" s="13" t="s">
        <v>178</v>
      </c>
      <c r="BE242" s="148">
        <f t="shared" si="34"/>
        <v>0</v>
      </c>
      <c r="BF242" s="148">
        <f t="shared" si="35"/>
        <v>0</v>
      </c>
      <c r="BG242" s="148">
        <f t="shared" si="36"/>
        <v>0</v>
      </c>
      <c r="BH242" s="148">
        <f t="shared" si="37"/>
        <v>0</v>
      </c>
      <c r="BI242" s="148">
        <f t="shared" si="38"/>
        <v>0</v>
      </c>
      <c r="BJ242" s="13" t="s">
        <v>83</v>
      </c>
      <c r="BK242" s="148">
        <f t="shared" si="39"/>
        <v>0</v>
      </c>
      <c r="BL242" s="13" t="s">
        <v>184</v>
      </c>
      <c r="BM242" s="147" t="s">
        <v>1169</v>
      </c>
    </row>
    <row r="243" spans="2:65" s="1" customFormat="1" ht="44.25" customHeight="1">
      <c r="B243" s="135"/>
      <c r="C243" s="136" t="s">
        <v>70</v>
      </c>
      <c r="D243" s="136" t="s">
        <v>180</v>
      </c>
      <c r="E243" s="137" t="s">
        <v>1093</v>
      </c>
      <c r="F243" s="138" t="s">
        <v>1094</v>
      </c>
      <c r="G243" s="139" t="s">
        <v>216</v>
      </c>
      <c r="H243" s="140">
        <v>115</v>
      </c>
      <c r="I243" s="141"/>
      <c r="J243" s="141">
        <f t="shared" si="30"/>
        <v>0</v>
      </c>
      <c r="K243" s="142"/>
      <c r="L243" s="25"/>
      <c r="M243" s="143" t="s">
        <v>1</v>
      </c>
      <c r="N243" s="144" t="s">
        <v>36</v>
      </c>
      <c r="O243" s="145">
        <v>0</v>
      </c>
      <c r="P243" s="145">
        <f t="shared" si="31"/>
        <v>0</v>
      </c>
      <c r="Q243" s="145">
        <v>0</v>
      </c>
      <c r="R243" s="145">
        <f t="shared" si="32"/>
        <v>0</v>
      </c>
      <c r="S243" s="145">
        <v>0</v>
      </c>
      <c r="T243" s="146">
        <f t="shared" si="33"/>
        <v>0</v>
      </c>
      <c r="AR243" s="147" t="s">
        <v>184</v>
      </c>
      <c r="AT243" s="147" t="s">
        <v>180</v>
      </c>
      <c r="AU243" s="147" t="s">
        <v>77</v>
      </c>
      <c r="AY243" s="13" t="s">
        <v>178</v>
      </c>
      <c r="BE243" s="148">
        <f t="shared" si="34"/>
        <v>0</v>
      </c>
      <c r="BF243" s="148">
        <f t="shared" si="35"/>
        <v>0</v>
      </c>
      <c r="BG243" s="148">
        <f t="shared" si="36"/>
        <v>0</v>
      </c>
      <c r="BH243" s="148">
        <f t="shared" si="37"/>
        <v>0</v>
      </c>
      <c r="BI243" s="148">
        <f t="shared" si="38"/>
        <v>0</v>
      </c>
      <c r="BJ243" s="13" t="s">
        <v>83</v>
      </c>
      <c r="BK243" s="148">
        <f t="shared" si="39"/>
        <v>0</v>
      </c>
      <c r="BL243" s="13" t="s">
        <v>184</v>
      </c>
      <c r="BM243" s="147" t="s">
        <v>1170</v>
      </c>
    </row>
    <row r="244" spans="2:65" s="1" customFormat="1" ht="16.5" customHeight="1">
      <c r="B244" s="135"/>
      <c r="C244" s="136" t="s">
        <v>70</v>
      </c>
      <c r="D244" s="136" t="s">
        <v>180</v>
      </c>
      <c r="E244" s="137" t="s">
        <v>1171</v>
      </c>
      <c r="F244" s="138" t="s">
        <v>1172</v>
      </c>
      <c r="G244" s="139" t="s">
        <v>290</v>
      </c>
      <c r="H244" s="140">
        <v>2</v>
      </c>
      <c r="I244" s="141"/>
      <c r="J244" s="141">
        <f t="shared" si="30"/>
        <v>0</v>
      </c>
      <c r="K244" s="142"/>
      <c r="L244" s="25"/>
      <c r="M244" s="143" t="s">
        <v>1</v>
      </c>
      <c r="N244" s="144" t="s">
        <v>36</v>
      </c>
      <c r="O244" s="145">
        <v>0</v>
      </c>
      <c r="P244" s="145">
        <f t="shared" si="31"/>
        <v>0</v>
      </c>
      <c r="Q244" s="145">
        <v>0</v>
      </c>
      <c r="R244" s="145">
        <f t="shared" si="32"/>
        <v>0</v>
      </c>
      <c r="S244" s="145">
        <v>0</v>
      </c>
      <c r="T244" s="146">
        <f t="shared" si="33"/>
        <v>0</v>
      </c>
      <c r="AR244" s="147" t="s">
        <v>184</v>
      </c>
      <c r="AT244" s="147" t="s">
        <v>180</v>
      </c>
      <c r="AU244" s="147" t="s">
        <v>77</v>
      </c>
      <c r="AY244" s="13" t="s">
        <v>178</v>
      </c>
      <c r="BE244" s="148">
        <f t="shared" si="34"/>
        <v>0</v>
      </c>
      <c r="BF244" s="148">
        <f t="shared" si="35"/>
        <v>0</v>
      </c>
      <c r="BG244" s="148">
        <f t="shared" si="36"/>
        <v>0</v>
      </c>
      <c r="BH244" s="148">
        <f t="shared" si="37"/>
        <v>0</v>
      </c>
      <c r="BI244" s="148">
        <f t="shared" si="38"/>
        <v>0</v>
      </c>
      <c r="BJ244" s="13" t="s">
        <v>83</v>
      </c>
      <c r="BK244" s="148">
        <f t="shared" si="39"/>
        <v>0</v>
      </c>
      <c r="BL244" s="13" t="s">
        <v>184</v>
      </c>
      <c r="BM244" s="147" t="s">
        <v>1173</v>
      </c>
    </row>
    <row r="245" spans="2:65" s="1" customFormat="1" ht="24.2" customHeight="1">
      <c r="B245" s="135"/>
      <c r="C245" s="136" t="s">
        <v>70</v>
      </c>
      <c r="D245" s="136" t="s">
        <v>180</v>
      </c>
      <c r="E245" s="137" t="s">
        <v>1174</v>
      </c>
      <c r="F245" s="138" t="s">
        <v>1098</v>
      </c>
      <c r="G245" s="139" t="s">
        <v>262</v>
      </c>
      <c r="H245" s="140">
        <v>39</v>
      </c>
      <c r="I245" s="141"/>
      <c r="J245" s="141">
        <f t="shared" si="30"/>
        <v>0</v>
      </c>
      <c r="K245" s="142"/>
      <c r="L245" s="25"/>
      <c r="M245" s="143" t="s">
        <v>1</v>
      </c>
      <c r="N245" s="144" t="s">
        <v>36</v>
      </c>
      <c r="O245" s="145">
        <v>0</v>
      </c>
      <c r="P245" s="145">
        <f t="shared" si="31"/>
        <v>0</v>
      </c>
      <c r="Q245" s="145">
        <v>0</v>
      </c>
      <c r="R245" s="145">
        <f t="shared" si="32"/>
        <v>0</v>
      </c>
      <c r="S245" s="145">
        <v>0</v>
      </c>
      <c r="T245" s="146">
        <f t="shared" si="33"/>
        <v>0</v>
      </c>
      <c r="AR245" s="147" t="s">
        <v>184</v>
      </c>
      <c r="AT245" s="147" t="s">
        <v>180</v>
      </c>
      <c r="AU245" s="147" t="s">
        <v>77</v>
      </c>
      <c r="AY245" s="13" t="s">
        <v>178</v>
      </c>
      <c r="BE245" s="148">
        <f t="shared" si="34"/>
        <v>0</v>
      </c>
      <c r="BF245" s="148">
        <f t="shared" si="35"/>
        <v>0</v>
      </c>
      <c r="BG245" s="148">
        <f t="shared" si="36"/>
        <v>0</v>
      </c>
      <c r="BH245" s="148">
        <f t="shared" si="37"/>
        <v>0</v>
      </c>
      <c r="BI245" s="148">
        <f t="shared" si="38"/>
        <v>0</v>
      </c>
      <c r="BJ245" s="13" t="s">
        <v>83</v>
      </c>
      <c r="BK245" s="148">
        <f t="shared" si="39"/>
        <v>0</v>
      </c>
      <c r="BL245" s="13" t="s">
        <v>184</v>
      </c>
      <c r="BM245" s="147" t="s">
        <v>1175</v>
      </c>
    </row>
    <row r="246" spans="2:65" s="1" customFormat="1" ht="37.9" customHeight="1">
      <c r="B246" s="135"/>
      <c r="C246" s="136" t="s">
        <v>70</v>
      </c>
      <c r="D246" s="136" t="s">
        <v>180</v>
      </c>
      <c r="E246" s="137" t="s">
        <v>1176</v>
      </c>
      <c r="F246" s="138" t="s">
        <v>1100</v>
      </c>
      <c r="G246" s="139" t="s">
        <v>1101</v>
      </c>
      <c r="H246" s="140">
        <v>19</v>
      </c>
      <c r="I246" s="141"/>
      <c r="J246" s="141">
        <f t="shared" si="30"/>
        <v>0</v>
      </c>
      <c r="K246" s="142"/>
      <c r="L246" s="25"/>
      <c r="M246" s="143" t="s">
        <v>1</v>
      </c>
      <c r="N246" s="144" t="s">
        <v>36</v>
      </c>
      <c r="O246" s="145">
        <v>0</v>
      </c>
      <c r="P246" s="145">
        <f t="shared" si="31"/>
        <v>0</v>
      </c>
      <c r="Q246" s="145">
        <v>0</v>
      </c>
      <c r="R246" s="145">
        <f t="shared" si="32"/>
        <v>0</v>
      </c>
      <c r="S246" s="145">
        <v>0</v>
      </c>
      <c r="T246" s="146">
        <f t="shared" si="33"/>
        <v>0</v>
      </c>
      <c r="AR246" s="147" t="s">
        <v>184</v>
      </c>
      <c r="AT246" s="147" t="s">
        <v>180</v>
      </c>
      <c r="AU246" s="147" t="s">
        <v>77</v>
      </c>
      <c r="AY246" s="13" t="s">
        <v>178</v>
      </c>
      <c r="BE246" s="148">
        <f t="shared" si="34"/>
        <v>0</v>
      </c>
      <c r="BF246" s="148">
        <f t="shared" si="35"/>
        <v>0</v>
      </c>
      <c r="BG246" s="148">
        <f t="shared" si="36"/>
        <v>0</v>
      </c>
      <c r="BH246" s="148">
        <f t="shared" si="37"/>
        <v>0</v>
      </c>
      <c r="BI246" s="148">
        <f t="shared" si="38"/>
        <v>0</v>
      </c>
      <c r="BJ246" s="13" t="s">
        <v>83</v>
      </c>
      <c r="BK246" s="148">
        <f t="shared" si="39"/>
        <v>0</v>
      </c>
      <c r="BL246" s="13" t="s">
        <v>184</v>
      </c>
      <c r="BM246" s="147" t="s">
        <v>1177</v>
      </c>
    </row>
    <row r="247" spans="2:65" s="11" customFormat="1" ht="25.9" customHeight="1">
      <c r="B247" s="124"/>
      <c r="D247" s="125" t="s">
        <v>69</v>
      </c>
      <c r="E247" s="126" t="s">
        <v>1178</v>
      </c>
      <c r="F247" s="126" t="s">
        <v>1179</v>
      </c>
      <c r="J247" s="127">
        <f>BK247</f>
        <v>0</v>
      </c>
      <c r="L247" s="124"/>
      <c r="M247" s="128"/>
      <c r="P247" s="129">
        <f>SUM(P248:P275)</f>
        <v>0</v>
      </c>
      <c r="R247" s="129">
        <f>SUM(R248:R275)</f>
        <v>0</v>
      </c>
      <c r="T247" s="130">
        <f>SUM(T248:T275)</f>
        <v>0</v>
      </c>
      <c r="AR247" s="125" t="s">
        <v>77</v>
      </c>
      <c r="AT247" s="131" t="s">
        <v>69</v>
      </c>
      <c r="AU247" s="131" t="s">
        <v>70</v>
      </c>
      <c r="AY247" s="125" t="s">
        <v>178</v>
      </c>
      <c r="BK247" s="132">
        <f>SUM(BK248:BK275)</f>
        <v>0</v>
      </c>
    </row>
    <row r="248" spans="2:65" s="1" customFormat="1" ht="24.2" customHeight="1">
      <c r="B248" s="135"/>
      <c r="C248" s="136" t="s">
        <v>70</v>
      </c>
      <c r="D248" s="136" t="s">
        <v>180</v>
      </c>
      <c r="E248" s="137" t="s">
        <v>1180</v>
      </c>
      <c r="F248" s="138" t="s">
        <v>1181</v>
      </c>
      <c r="G248" s="139" t="s">
        <v>290</v>
      </c>
      <c r="H248" s="140">
        <v>2</v>
      </c>
      <c r="I248" s="141"/>
      <c r="J248" s="141">
        <f t="shared" ref="J248:J275" si="40">ROUND(I248*H248,2)</f>
        <v>0</v>
      </c>
      <c r="K248" s="142"/>
      <c r="L248" s="25"/>
      <c r="M248" s="143" t="s">
        <v>1</v>
      </c>
      <c r="N248" s="144" t="s">
        <v>36</v>
      </c>
      <c r="O248" s="145">
        <v>0</v>
      </c>
      <c r="P248" s="145">
        <f t="shared" ref="P248:P275" si="41">O248*H248</f>
        <v>0</v>
      </c>
      <c r="Q248" s="145">
        <v>0</v>
      </c>
      <c r="R248" s="145">
        <f t="shared" ref="R248:R275" si="42">Q248*H248</f>
        <v>0</v>
      </c>
      <c r="S248" s="145">
        <v>0</v>
      </c>
      <c r="T248" s="146">
        <f t="shared" ref="T248:T275" si="43">S248*H248</f>
        <v>0</v>
      </c>
      <c r="AR248" s="147" t="s">
        <v>184</v>
      </c>
      <c r="AT248" s="147" t="s">
        <v>180</v>
      </c>
      <c r="AU248" s="147" t="s">
        <v>77</v>
      </c>
      <c r="AY248" s="13" t="s">
        <v>178</v>
      </c>
      <c r="BE248" s="148">
        <f t="shared" ref="BE248:BE275" si="44">IF(N248="základná",J248,0)</f>
        <v>0</v>
      </c>
      <c r="BF248" s="148">
        <f t="shared" ref="BF248:BF275" si="45">IF(N248="znížená",J248,0)</f>
        <v>0</v>
      </c>
      <c r="BG248" s="148">
        <f t="shared" ref="BG248:BG275" si="46">IF(N248="zákl. prenesená",J248,0)</f>
        <v>0</v>
      </c>
      <c r="BH248" s="148">
        <f t="shared" ref="BH248:BH275" si="47">IF(N248="zníž. prenesená",J248,0)</f>
        <v>0</v>
      </c>
      <c r="BI248" s="148">
        <f t="shared" ref="BI248:BI275" si="48">IF(N248="nulová",J248,0)</f>
        <v>0</v>
      </c>
      <c r="BJ248" s="13" t="s">
        <v>83</v>
      </c>
      <c r="BK248" s="148">
        <f t="shared" ref="BK248:BK275" si="49">ROUND(I248*H248,2)</f>
        <v>0</v>
      </c>
      <c r="BL248" s="13" t="s">
        <v>184</v>
      </c>
      <c r="BM248" s="147" t="s">
        <v>1182</v>
      </c>
    </row>
    <row r="249" spans="2:65" s="1" customFormat="1" ht="16.5" customHeight="1">
      <c r="B249" s="135"/>
      <c r="C249" s="136" t="s">
        <v>70</v>
      </c>
      <c r="D249" s="136" t="s">
        <v>180</v>
      </c>
      <c r="E249" s="137" t="s">
        <v>1183</v>
      </c>
      <c r="F249" s="138" t="s">
        <v>1184</v>
      </c>
      <c r="G249" s="139" t="s">
        <v>290</v>
      </c>
      <c r="H249" s="140">
        <v>4</v>
      </c>
      <c r="I249" s="141"/>
      <c r="J249" s="141">
        <f t="shared" si="40"/>
        <v>0</v>
      </c>
      <c r="K249" s="142"/>
      <c r="L249" s="25"/>
      <c r="M249" s="143" t="s">
        <v>1</v>
      </c>
      <c r="N249" s="144" t="s">
        <v>36</v>
      </c>
      <c r="O249" s="145">
        <v>0</v>
      </c>
      <c r="P249" s="145">
        <f t="shared" si="41"/>
        <v>0</v>
      </c>
      <c r="Q249" s="145">
        <v>0</v>
      </c>
      <c r="R249" s="145">
        <f t="shared" si="42"/>
        <v>0</v>
      </c>
      <c r="S249" s="145">
        <v>0</v>
      </c>
      <c r="T249" s="146">
        <f t="shared" si="43"/>
        <v>0</v>
      </c>
      <c r="AR249" s="147" t="s">
        <v>184</v>
      </c>
      <c r="AT249" s="147" t="s">
        <v>180</v>
      </c>
      <c r="AU249" s="147" t="s">
        <v>77</v>
      </c>
      <c r="AY249" s="13" t="s">
        <v>178</v>
      </c>
      <c r="BE249" s="148">
        <f t="shared" si="44"/>
        <v>0</v>
      </c>
      <c r="BF249" s="148">
        <f t="shared" si="45"/>
        <v>0</v>
      </c>
      <c r="BG249" s="148">
        <f t="shared" si="46"/>
        <v>0</v>
      </c>
      <c r="BH249" s="148">
        <f t="shared" si="47"/>
        <v>0</v>
      </c>
      <c r="BI249" s="148">
        <f t="shared" si="48"/>
        <v>0</v>
      </c>
      <c r="BJ249" s="13" t="s">
        <v>83</v>
      </c>
      <c r="BK249" s="148">
        <f t="shared" si="49"/>
        <v>0</v>
      </c>
      <c r="BL249" s="13" t="s">
        <v>184</v>
      </c>
      <c r="BM249" s="147" t="s">
        <v>1185</v>
      </c>
    </row>
    <row r="250" spans="2:65" s="1" customFormat="1" ht="16.5" customHeight="1">
      <c r="B250" s="135"/>
      <c r="C250" s="136" t="s">
        <v>70</v>
      </c>
      <c r="D250" s="136" t="s">
        <v>180</v>
      </c>
      <c r="E250" s="137" t="s">
        <v>1186</v>
      </c>
      <c r="F250" s="138" t="s">
        <v>1187</v>
      </c>
      <c r="G250" s="139" t="s">
        <v>290</v>
      </c>
      <c r="H250" s="140">
        <v>2</v>
      </c>
      <c r="I250" s="141"/>
      <c r="J250" s="141">
        <f t="shared" si="40"/>
        <v>0</v>
      </c>
      <c r="K250" s="142"/>
      <c r="L250" s="25"/>
      <c r="M250" s="143" t="s">
        <v>1</v>
      </c>
      <c r="N250" s="144" t="s">
        <v>36</v>
      </c>
      <c r="O250" s="145">
        <v>0</v>
      </c>
      <c r="P250" s="145">
        <f t="shared" si="41"/>
        <v>0</v>
      </c>
      <c r="Q250" s="145">
        <v>0</v>
      </c>
      <c r="R250" s="145">
        <f t="shared" si="42"/>
        <v>0</v>
      </c>
      <c r="S250" s="145">
        <v>0</v>
      </c>
      <c r="T250" s="146">
        <f t="shared" si="43"/>
        <v>0</v>
      </c>
      <c r="AR250" s="147" t="s">
        <v>184</v>
      </c>
      <c r="AT250" s="147" t="s">
        <v>180</v>
      </c>
      <c r="AU250" s="147" t="s">
        <v>77</v>
      </c>
      <c r="AY250" s="13" t="s">
        <v>178</v>
      </c>
      <c r="BE250" s="148">
        <f t="shared" si="44"/>
        <v>0</v>
      </c>
      <c r="BF250" s="148">
        <f t="shared" si="45"/>
        <v>0</v>
      </c>
      <c r="BG250" s="148">
        <f t="shared" si="46"/>
        <v>0</v>
      </c>
      <c r="BH250" s="148">
        <f t="shared" si="47"/>
        <v>0</v>
      </c>
      <c r="BI250" s="148">
        <f t="shared" si="48"/>
        <v>0</v>
      </c>
      <c r="BJ250" s="13" t="s">
        <v>83</v>
      </c>
      <c r="BK250" s="148">
        <f t="shared" si="49"/>
        <v>0</v>
      </c>
      <c r="BL250" s="13" t="s">
        <v>184</v>
      </c>
      <c r="BM250" s="147" t="s">
        <v>1188</v>
      </c>
    </row>
    <row r="251" spans="2:65" s="1" customFormat="1" ht="24.2" customHeight="1">
      <c r="B251" s="135"/>
      <c r="C251" s="136" t="s">
        <v>70</v>
      </c>
      <c r="D251" s="136" t="s">
        <v>180</v>
      </c>
      <c r="E251" s="137" t="s">
        <v>1189</v>
      </c>
      <c r="F251" s="138" t="s">
        <v>1190</v>
      </c>
      <c r="G251" s="139" t="s">
        <v>290</v>
      </c>
      <c r="H251" s="140">
        <v>1</v>
      </c>
      <c r="I251" s="141"/>
      <c r="J251" s="141">
        <f t="shared" si="40"/>
        <v>0</v>
      </c>
      <c r="K251" s="142"/>
      <c r="L251" s="25"/>
      <c r="M251" s="143" t="s">
        <v>1</v>
      </c>
      <c r="N251" s="144" t="s">
        <v>36</v>
      </c>
      <c r="O251" s="145">
        <v>0</v>
      </c>
      <c r="P251" s="145">
        <f t="shared" si="41"/>
        <v>0</v>
      </c>
      <c r="Q251" s="145">
        <v>0</v>
      </c>
      <c r="R251" s="145">
        <f t="shared" si="42"/>
        <v>0</v>
      </c>
      <c r="S251" s="145">
        <v>0</v>
      </c>
      <c r="T251" s="146">
        <f t="shared" si="43"/>
        <v>0</v>
      </c>
      <c r="AR251" s="147" t="s">
        <v>184</v>
      </c>
      <c r="AT251" s="147" t="s">
        <v>180</v>
      </c>
      <c r="AU251" s="147" t="s">
        <v>77</v>
      </c>
      <c r="AY251" s="13" t="s">
        <v>178</v>
      </c>
      <c r="BE251" s="148">
        <f t="shared" si="44"/>
        <v>0</v>
      </c>
      <c r="BF251" s="148">
        <f t="shared" si="45"/>
        <v>0</v>
      </c>
      <c r="BG251" s="148">
        <f t="shared" si="46"/>
        <v>0</v>
      </c>
      <c r="BH251" s="148">
        <f t="shared" si="47"/>
        <v>0</v>
      </c>
      <c r="BI251" s="148">
        <f t="shared" si="48"/>
        <v>0</v>
      </c>
      <c r="BJ251" s="13" t="s">
        <v>83</v>
      </c>
      <c r="BK251" s="148">
        <f t="shared" si="49"/>
        <v>0</v>
      </c>
      <c r="BL251" s="13" t="s">
        <v>184</v>
      </c>
      <c r="BM251" s="147" t="s">
        <v>1191</v>
      </c>
    </row>
    <row r="252" spans="2:65" s="1" customFormat="1" ht="16.5" customHeight="1">
      <c r="B252" s="135"/>
      <c r="C252" s="136" t="s">
        <v>70</v>
      </c>
      <c r="D252" s="136" t="s">
        <v>180</v>
      </c>
      <c r="E252" s="137" t="s">
        <v>1192</v>
      </c>
      <c r="F252" s="138" t="s">
        <v>1193</v>
      </c>
      <c r="G252" s="139" t="s">
        <v>290</v>
      </c>
      <c r="H252" s="140">
        <v>2</v>
      </c>
      <c r="I252" s="141"/>
      <c r="J252" s="141">
        <f t="shared" si="40"/>
        <v>0</v>
      </c>
      <c r="K252" s="142"/>
      <c r="L252" s="25"/>
      <c r="M252" s="143" t="s">
        <v>1</v>
      </c>
      <c r="N252" s="144" t="s">
        <v>36</v>
      </c>
      <c r="O252" s="145">
        <v>0</v>
      </c>
      <c r="P252" s="145">
        <f t="shared" si="41"/>
        <v>0</v>
      </c>
      <c r="Q252" s="145">
        <v>0</v>
      </c>
      <c r="R252" s="145">
        <f t="shared" si="42"/>
        <v>0</v>
      </c>
      <c r="S252" s="145">
        <v>0</v>
      </c>
      <c r="T252" s="146">
        <f t="shared" si="43"/>
        <v>0</v>
      </c>
      <c r="AR252" s="147" t="s">
        <v>184</v>
      </c>
      <c r="AT252" s="147" t="s">
        <v>180</v>
      </c>
      <c r="AU252" s="147" t="s">
        <v>77</v>
      </c>
      <c r="AY252" s="13" t="s">
        <v>178</v>
      </c>
      <c r="BE252" s="148">
        <f t="shared" si="44"/>
        <v>0</v>
      </c>
      <c r="BF252" s="148">
        <f t="shared" si="45"/>
        <v>0</v>
      </c>
      <c r="BG252" s="148">
        <f t="shared" si="46"/>
        <v>0</v>
      </c>
      <c r="BH252" s="148">
        <f t="shared" si="47"/>
        <v>0</v>
      </c>
      <c r="BI252" s="148">
        <f t="shared" si="48"/>
        <v>0</v>
      </c>
      <c r="BJ252" s="13" t="s">
        <v>83</v>
      </c>
      <c r="BK252" s="148">
        <f t="shared" si="49"/>
        <v>0</v>
      </c>
      <c r="BL252" s="13" t="s">
        <v>184</v>
      </c>
      <c r="BM252" s="147" t="s">
        <v>1194</v>
      </c>
    </row>
    <row r="253" spans="2:65" s="1" customFormat="1" ht="16.5" customHeight="1">
      <c r="B253" s="135"/>
      <c r="C253" s="136" t="s">
        <v>70</v>
      </c>
      <c r="D253" s="136" t="s">
        <v>180</v>
      </c>
      <c r="E253" s="137" t="s">
        <v>1195</v>
      </c>
      <c r="F253" s="138" t="s">
        <v>1196</v>
      </c>
      <c r="G253" s="139" t="s">
        <v>290</v>
      </c>
      <c r="H253" s="140">
        <v>1</v>
      </c>
      <c r="I253" s="141"/>
      <c r="J253" s="141">
        <f t="shared" si="40"/>
        <v>0</v>
      </c>
      <c r="K253" s="142"/>
      <c r="L253" s="25"/>
      <c r="M253" s="143" t="s">
        <v>1</v>
      </c>
      <c r="N253" s="144" t="s">
        <v>36</v>
      </c>
      <c r="O253" s="145">
        <v>0</v>
      </c>
      <c r="P253" s="145">
        <f t="shared" si="41"/>
        <v>0</v>
      </c>
      <c r="Q253" s="145">
        <v>0</v>
      </c>
      <c r="R253" s="145">
        <f t="shared" si="42"/>
        <v>0</v>
      </c>
      <c r="S253" s="145">
        <v>0</v>
      </c>
      <c r="T253" s="146">
        <f t="shared" si="43"/>
        <v>0</v>
      </c>
      <c r="AR253" s="147" t="s">
        <v>184</v>
      </c>
      <c r="AT253" s="147" t="s">
        <v>180</v>
      </c>
      <c r="AU253" s="147" t="s">
        <v>77</v>
      </c>
      <c r="AY253" s="13" t="s">
        <v>178</v>
      </c>
      <c r="BE253" s="148">
        <f t="shared" si="44"/>
        <v>0</v>
      </c>
      <c r="BF253" s="148">
        <f t="shared" si="45"/>
        <v>0</v>
      </c>
      <c r="BG253" s="148">
        <f t="shared" si="46"/>
        <v>0</v>
      </c>
      <c r="BH253" s="148">
        <f t="shared" si="47"/>
        <v>0</v>
      </c>
      <c r="BI253" s="148">
        <f t="shared" si="48"/>
        <v>0</v>
      </c>
      <c r="BJ253" s="13" t="s">
        <v>83</v>
      </c>
      <c r="BK253" s="148">
        <f t="shared" si="49"/>
        <v>0</v>
      </c>
      <c r="BL253" s="13" t="s">
        <v>184</v>
      </c>
      <c r="BM253" s="147" t="s">
        <v>1197</v>
      </c>
    </row>
    <row r="254" spans="2:65" s="1" customFormat="1" ht="24.2" customHeight="1">
      <c r="B254" s="135"/>
      <c r="C254" s="136" t="s">
        <v>70</v>
      </c>
      <c r="D254" s="136" t="s">
        <v>180</v>
      </c>
      <c r="E254" s="137" t="s">
        <v>1198</v>
      </c>
      <c r="F254" s="138" t="s">
        <v>1199</v>
      </c>
      <c r="G254" s="139" t="s">
        <v>290</v>
      </c>
      <c r="H254" s="140">
        <v>1</v>
      </c>
      <c r="I254" s="141"/>
      <c r="J254" s="141">
        <f t="shared" si="40"/>
        <v>0</v>
      </c>
      <c r="K254" s="142"/>
      <c r="L254" s="25"/>
      <c r="M254" s="143" t="s">
        <v>1</v>
      </c>
      <c r="N254" s="144" t="s">
        <v>36</v>
      </c>
      <c r="O254" s="145">
        <v>0</v>
      </c>
      <c r="P254" s="145">
        <f t="shared" si="41"/>
        <v>0</v>
      </c>
      <c r="Q254" s="145">
        <v>0</v>
      </c>
      <c r="R254" s="145">
        <f t="shared" si="42"/>
        <v>0</v>
      </c>
      <c r="S254" s="145">
        <v>0</v>
      </c>
      <c r="T254" s="146">
        <f t="shared" si="43"/>
        <v>0</v>
      </c>
      <c r="AR254" s="147" t="s">
        <v>184</v>
      </c>
      <c r="AT254" s="147" t="s">
        <v>180</v>
      </c>
      <c r="AU254" s="147" t="s">
        <v>77</v>
      </c>
      <c r="AY254" s="13" t="s">
        <v>178</v>
      </c>
      <c r="BE254" s="148">
        <f t="shared" si="44"/>
        <v>0</v>
      </c>
      <c r="BF254" s="148">
        <f t="shared" si="45"/>
        <v>0</v>
      </c>
      <c r="BG254" s="148">
        <f t="shared" si="46"/>
        <v>0</v>
      </c>
      <c r="BH254" s="148">
        <f t="shared" si="47"/>
        <v>0</v>
      </c>
      <c r="BI254" s="148">
        <f t="shared" si="48"/>
        <v>0</v>
      </c>
      <c r="BJ254" s="13" t="s">
        <v>83</v>
      </c>
      <c r="BK254" s="148">
        <f t="shared" si="49"/>
        <v>0</v>
      </c>
      <c r="BL254" s="13" t="s">
        <v>184</v>
      </c>
      <c r="BM254" s="147" t="s">
        <v>1200</v>
      </c>
    </row>
    <row r="255" spans="2:65" s="1" customFormat="1" ht="16.5" customHeight="1">
      <c r="B255" s="135"/>
      <c r="C255" s="136" t="s">
        <v>70</v>
      </c>
      <c r="D255" s="136" t="s">
        <v>180</v>
      </c>
      <c r="E255" s="137" t="s">
        <v>1192</v>
      </c>
      <c r="F255" s="138" t="s">
        <v>1193</v>
      </c>
      <c r="G255" s="139" t="s">
        <v>290</v>
      </c>
      <c r="H255" s="140">
        <v>2</v>
      </c>
      <c r="I255" s="141"/>
      <c r="J255" s="141">
        <f t="shared" si="40"/>
        <v>0</v>
      </c>
      <c r="K255" s="142"/>
      <c r="L255" s="25"/>
      <c r="M255" s="143" t="s">
        <v>1</v>
      </c>
      <c r="N255" s="144" t="s">
        <v>36</v>
      </c>
      <c r="O255" s="145">
        <v>0</v>
      </c>
      <c r="P255" s="145">
        <f t="shared" si="41"/>
        <v>0</v>
      </c>
      <c r="Q255" s="145">
        <v>0</v>
      </c>
      <c r="R255" s="145">
        <f t="shared" si="42"/>
        <v>0</v>
      </c>
      <c r="S255" s="145">
        <v>0</v>
      </c>
      <c r="T255" s="146">
        <f t="shared" si="43"/>
        <v>0</v>
      </c>
      <c r="AR255" s="147" t="s">
        <v>184</v>
      </c>
      <c r="AT255" s="147" t="s">
        <v>180</v>
      </c>
      <c r="AU255" s="147" t="s">
        <v>77</v>
      </c>
      <c r="AY255" s="13" t="s">
        <v>178</v>
      </c>
      <c r="BE255" s="148">
        <f t="shared" si="44"/>
        <v>0</v>
      </c>
      <c r="BF255" s="148">
        <f t="shared" si="45"/>
        <v>0</v>
      </c>
      <c r="BG255" s="148">
        <f t="shared" si="46"/>
        <v>0</v>
      </c>
      <c r="BH255" s="148">
        <f t="shared" si="47"/>
        <v>0</v>
      </c>
      <c r="BI255" s="148">
        <f t="shared" si="48"/>
        <v>0</v>
      </c>
      <c r="BJ255" s="13" t="s">
        <v>83</v>
      </c>
      <c r="BK255" s="148">
        <f t="shared" si="49"/>
        <v>0</v>
      </c>
      <c r="BL255" s="13" t="s">
        <v>184</v>
      </c>
      <c r="BM255" s="147" t="s">
        <v>1201</v>
      </c>
    </row>
    <row r="256" spans="2:65" s="1" customFormat="1" ht="16.5" customHeight="1">
      <c r="B256" s="135"/>
      <c r="C256" s="136" t="s">
        <v>70</v>
      </c>
      <c r="D256" s="136" t="s">
        <v>180</v>
      </c>
      <c r="E256" s="137" t="s">
        <v>1195</v>
      </c>
      <c r="F256" s="138" t="s">
        <v>1196</v>
      </c>
      <c r="G256" s="139" t="s">
        <v>290</v>
      </c>
      <c r="H256" s="140">
        <v>1</v>
      </c>
      <c r="I256" s="141"/>
      <c r="J256" s="141">
        <f t="shared" si="40"/>
        <v>0</v>
      </c>
      <c r="K256" s="142"/>
      <c r="L256" s="25"/>
      <c r="M256" s="143" t="s">
        <v>1</v>
      </c>
      <c r="N256" s="144" t="s">
        <v>36</v>
      </c>
      <c r="O256" s="145">
        <v>0</v>
      </c>
      <c r="P256" s="145">
        <f t="shared" si="41"/>
        <v>0</v>
      </c>
      <c r="Q256" s="145">
        <v>0</v>
      </c>
      <c r="R256" s="145">
        <f t="shared" si="42"/>
        <v>0</v>
      </c>
      <c r="S256" s="145">
        <v>0</v>
      </c>
      <c r="T256" s="146">
        <f t="shared" si="43"/>
        <v>0</v>
      </c>
      <c r="AR256" s="147" t="s">
        <v>184</v>
      </c>
      <c r="AT256" s="147" t="s">
        <v>180</v>
      </c>
      <c r="AU256" s="147" t="s">
        <v>77</v>
      </c>
      <c r="AY256" s="13" t="s">
        <v>178</v>
      </c>
      <c r="BE256" s="148">
        <f t="shared" si="44"/>
        <v>0</v>
      </c>
      <c r="BF256" s="148">
        <f t="shared" si="45"/>
        <v>0</v>
      </c>
      <c r="BG256" s="148">
        <f t="shared" si="46"/>
        <v>0</v>
      </c>
      <c r="BH256" s="148">
        <f t="shared" si="47"/>
        <v>0</v>
      </c>
      <c r="BI256" s="148">
        <f t="shared" si="48"/>
        <v>0</v>
      </c>
      <c r="BJ256" s="13" t="s">
        <v>83</v>
      </c>
      <c r="BK256" s="148">
        <f t="shared" si="49"/>
        <v>0</v>
      </c>
      <c r="BL256" s="13" t="s">
        <v>184</v>
      </c>
      <c r="BM256" s="147" t="s">
        <v>1202</v>
      </c>
    </row>
    <row r="257" spans="2:65" s="1" customFormat="1" ht="24.2" customHeight="1">
      <c r="B257" s="135"/>
      <c r="C257" s="136" t="s">
        <v>70</v>
      </c>
      <c r="D257" s="136" t="s">
        <v>180</v>
      </c>
      <c r="E257" s="137" t="s">
        <v>1203</v>
      </c>
      <c r="F257" s="138" t="s">
        <v>1204</v>
      </c>
      <c r="G257" s="139" t="s">
        <v>290</v>
      </c>
      <c r="H257" s="140">
        <v>1</v>
      </c>
      <c r="I257" s="141"/>
      <c r="J257" s="141">
        <f t="shared" si="40"/>
        <v>0</v>
      </c>
      <c r="K257" s="142"/>
      <c r="L257" s="25"/>
      <c r="M257" s="143" t="s">
        <v>1</v>
      </c>
      <c r="N257" s="144" t="s">
        <v>36</v>
      </c>
      <c r="O257" s="145">
        <v>0</v>
      </c>
      <c r="P257" s="145">
        <f t="shared" si="41"/>
        <v>0</v>
      </c>
      <c r="Q257" s="145">
        <v>0</v>
      </c>
      <c r="R257" s="145">
        <f t="shared" si="42"/>
        <v>0</v>
      </c>
      <c r="S257" s="145">
        <v>0</v>
      </c>
      <c r="T257" s="146">
        <f t="shared" si="43"/>
        <v>0</v>
      </c>
      <c r="AR257" s="147" t="s">
        <v>184</v>
      </c>
      <c r="AT257" s="147" t="s">
        <v>180</v>
      </c>
      <c r="AU257" s="147" t="s">
        <v>77</v>
      </c>
      <c r="AY257" s="13" t="s">
        <v>178</v>
      </c>
      <c r="BE257" s="148">
        <f t="shared" si="44"/>
        <v>0</v>
      </c>
      <c r="BF257" s="148">
        <f t="shared" si="45"/>
        <v>0</v>
      </c>
      <c r="BG257" s="148">
        <f t="shared" si="46"/>
        <v>0</v>
      </c>
      <c r="BH257" s="148">
        <f t="shared" si="47"/>
        <v>0</v>
      </c>
      <c r="BI257" s="148">
        <f t="shared" si="48"/>
        <v>0</v>
      </c>
      <c r="BJ257" s="13" t="s">
        <v>83</v>
      </c>
      <c r="BK257" s="148">
        <f t="shared" si="49"/>
        <v>0</v>
      </c>
      <c r="BL257" s="13" t="s">
        <v>184</v>
      </c>
      <c r="BM257" s="147" t="s">
        <v>1205</v>
      </c>
    </row>
    <row r="258" spans="2:65" s="1" customFormat="1" ht="16.5" customHeight="1">
      <c r="B258" s="135"/>
      <c r="C258" s="136" t="s">
        <v>70</v>
      </c>
      <c r="D258" s="136" t="s">
        <v>180</v>
      </c>
      <c r="E258" s="137" t="s">
        <v>1192</v>
      </c>
      <c r="F258" s="138" t="s">
        <v>1193</v>
      </c>
      <c r="G258" s="139" t="s">
        <v>290</v>
      </c>
      <c r="H258" s="140">
        <v>2</v>
      </c>
      <c r="I258" s="141"/>
      <c r="J258" s="141">
        <f t="shared" si="40"/>
        <v>0</v>
      </c>
      <c r="K258" s="142"/>
      <c r="L258" s="25"/>
      <c r="M258" s="143" t="s">
        <v>1</v>
      </c>
      <c r="N258" s="144" t="s">
        <v>36</v>
      </c>
      <c r="O258" s="145">
        <v>0</v>
      </c>
      <c r="P258" s="145">
        <f t="shared" si="41"/>
        <v>0</v>
      </c>
      <c r="Q258" s="145">
        <v>0</v>
      </c>
      <c r="R258" s="145">
        <f t="shared" si="42"/>
        <v>0</v>
      </c>
      <c r="S258" s="145">
        <v>0</v>
      </c>
      <c r="T258" s="146">
        <f t="shared" si="43"/>
        <v>0</v>
      </c>
      <c r="AR258" s="147" t="s">
        <v>184</v>
      </c>
      <c r="AT258" s="147" t="s">
        <v>180</v>
      </c>
      <c r="AU258" s="147" t="s">
        <v>77</v>
      </c>
      <c r="AY258" s="13" t="s">
        <v>178</v>
      </c>
      <c r="BE258" s="148">
        <f t="shared" si="44"/>
        <v>0</v>
      </c>
      <c r="BF258" s="148">
        <f t="shared" si="45"/>
        <v>0</v>
      </c>
      <c r="BG258" s="148">
        <f t="shared" si="46"/>
        <v>0</v>
      </c>
      <c r="BH258" s="148">
        <f t="shared" si="47"/>
        <v>0</v>
      </c>
      <c r="BI258" s="148">
        <f t="shared" si="48"/>
        <v>0</v>
      </c>
      <c r="BJ258" s="13" t="s">
        <v>83</v>
      </c>
      <c r="BK258" s="148">
        <f t="shared" si="49"/>
        <v>0</v>
      </c>
      <c r="BL258" s="13" t="s">
        <v>184</v>
      </c>
      <c r="BM258" s="147" t="s">
        <v>1206</v>
      </c>
    </row>
    <row r="259" spans="2:65" s="1" customFormat="1" ht="16.5" customHeight="1">
      <c r="B259" s="135"/>
      <c r="C259" s="136" t="s">
        <v>70</v>
      </c>
      <c r="D259" s="136" t="s">
        <v>180</v>
      </c>
      <c r="E259" s="137" t="s">
        <v>1195</v>
      </c>
      <c r="F259" s="138" t="s">
        <v>1196</v>
      </c>
      <c r="G259" s="139" t="s">
        <v>290</v>
      </c>
      <c r="H259" s="140">
        <v>1</v>
      </c>
      <c r="I259" s="141"/>
      <c r="J259" s="141">
        <f t="shared" si="40"/>
        <v>0</v>
      </c>
      <c r="K259" s="142"/>
      <c r="L259" s="25"/>
      <c r="M259" s="143" t="s">
        <v>1</v>
      </c>
      <c r="N259" s="144" t="s">
        <v>36</v>
      </c>
      <c r="O259" s="145">
        <v>0</v>
      </c>
      <c r="P259" s="145">
        <f t="shared" si="41"/>
        <v>0</v>
      </c>
      <c r="Q259" s="145">
        <v>0</v>
      </c>
      <c r="R259" s="145">
        <f t="shared" si="42"/>
        <v>0</v>
      </c>
      <c r="S259" s="145">
        <v>0</v>
      </c>
      <c r="T259" s="146">
        <f t="shared" si="43"/>
        <v>0</v>
      </c>
      <c r="AR259" s="147" t="s">
        <v>184</v>
      </c>
      <c r="AT259" s="147" t="s">
        <v>180</v>
      </c>
      <c r="AU259" s="147" t="s">
        <v>77</v>
      </c>
      <c r="AY259" s="13" t="s">
        <v>178</v>
      </c>
      <c r="BE259" s="148">
        <f t="shared" si="44"/>
        <v>0</v>
      </c>
      <c r="BF259" s="148">
        <f t="shared" si="45"/>
        <v>0</v>
      </c>
      <c r="BG259" s="148">
        <f t="shared" si="46"/>
        <v>0</v>
      </c>
      <c r="BH259" s="148">
        <f t="shared" si="47"/>
        <v>0</v>
      </c>
      <c r="BI259" s="148">
        <f t="shared" si="48"/>
        <v>0</v>
      </c>
      <c r="BJ259" s="13" t="s">
        <v>83</v>
      </c>
      <c r="BK259" s="148">
        <f t="shared" si="49"/>
        <v>0</v>
      </c>
      <c r="BL259" s="13" t="s">
        <v>184</v>
      </c>
      <c r="BM259" s="147" t="s">
        <v>1207</v>
      </c>
    </row>
    <row r="260" spans="2:65" s="1" customFormat="1" ht="16.5" customHeight="1">
      <c r="B260" s="135"/>
      <c r="C260" s="136" t="s">
        <v>70</v>
      </c>
      <c r="D260" s="136" t="s">
        <v>180</v>
      </c>
      <c r="E260" s="137" t="s">
        <v>1208</v>
      </c>
      <c r="F260" s="138" t="s">
        <v>1209</v>
      </c>
      <c r="G260" s="139" t="s">
        <v>290</v>
      </c>
      <c r="H260" s="140">
        <v>1</v>
      </c>
      <c r="I260" s="141"/>
      <c r="J260" s="141">
        <f t="shared" si="40"/>
        <v>0</v>
      </c>
      <c r="K260" s="142"/>
      <c r="L260" s="25"/>
      <c r="M260" s="143" t="s">
        <v>1</v>
      </c>
      <c r="N260" s="144" t="s">
        <v>36</v>
      </c>
      <c r="O260" s="145">
        <v>0</v>
      </c>
      <c r="P260" s="145">
        <f t="shared" si="41"/>
        <v>0</v>
      </c>
      <c r="Q260" s="145">
        <v>0</v>
      </c>
      <c r="R260" s="145">
        <f t="shared" si="42"/>
        <v>0</v>
      </c>
      <c r="S260" s="145">
        <v>0</v>
      </c>
      <c r="T260" s="146">
        <f t="shared" si="43"/>
        <v>0</v>
      </c>
      <c r="AR260" s="147" t="s">
        <v>184</v>
      </c>
      <c r="AT260" s="147" t="s">
        <v>180</v>
      </c>
      <c r="AU260" s="147" t="s">
        <v>77</v>
      </c>
      <c r="AY260" s="13" t="s">
        <v>178</v>
      </c>
      <c r="BE260" s="148">
        <f t="shared" si="44"/>
        <v>0</v>
      </c>
      <c r="BF260" s="148">
        <f t="shared" si="45"/>
        <v>0</v>
      </c>
      <c r="BG260" s="148">
        <f t="shared" si="46"/>
        <v>0</v>
      </c>
      <c r="BH260" s="148">
        <f t="shared" si="47"/>
        <v>0</v>
      </c>
      <c r="BI260" s="148">
        <f t="shared" si="48"/>
        <v>0</v>
      </c>
      <c r="BJ260" s="13" t="s">
        <v>83</v>
      </c>
      <c r="BK260" s="148">
        <f t="shared" si="49"/>
        <v>0</v>
      </c>
      <c r="BL260" s="13" t="s">
        <v>184</v>
      </c>
      <c r="BM260" s="147" t="s">
        <v>1210</v>
      </c>
    </row>
    <row r="261" spans="2:65" s="1" customFormat="1" ht="16.5" customHeight="1">
      <c r="B261" s="135"/>
      <c r="C261" s="136" t="s">
        <v>70</v>
      </c>
      <c r="D261" s="136" t="s">
        <v>180</v>
      </c>
      <c r="E261" s="137" t="s">
        <v>1211</v>
      </c>
      <c r="F261" s="138" t="s">
        <v>1212</v>
      </c>
      <c r="G261" s="139" t="s">
        <v>290</v>
      </c>
      <c r="H261" s="140">
        <v>2</v>
      </c>
      <c r="I261" s="141"/>
      <c r="J261" s="141">
        <f t="shared" si="40"/>
        <v>0</v>
      </c>
      <c r="K261" s="142"/>
      <c r="L261" s="25"/>
      <c r="M261" s="143" t="s">
        <v>1</v>
      </c>
      <c r="N261" s="144" t="s">
        <v>36</v>
      </c>
      <c r="O261" s="145">
        <v>0</v>
      </c>
      <c r="P261" s="145">
        <f t="shared" si="41"/>
        <v>0</v>
      </c>
      <c r="Q261" s="145">
        <v>0</v>
      </c>
      <c r="R261" s="145">
        <f t="shared" si="42"/>
        <v>0</v>
      </c>
      <c r="S261" s="145">
        <v>0</v>
      </c>
      <c r="T261" s="146">
        <f t="shared" si="43"/>
        <v>0</v>
      </c>
      <c r="AR261" s="147" t="s">
        <v>184</v>
      </c>
      <c r="AT261" s="147" t="s">
        <v>180</v>
      </c>
      <c r="AU261" s="147" t="s">
        <v>77</v>
      </c>
      <c r="AY261" s="13" t="s">
        <v>178</v>
      </c>
      <c r="BE261" s="148">
        <f t="shared" si="44"/>
        <v>0</v>
      </c>
      <c r="BF261" s="148">
        <f t="shared" si="45"/>
        <v>0</v>
      </c>
      <c r="BG261" s="148">
        <f t="shared" si="46"/>
        <v>0</v>
      </c>
      <c r="BH261" s="148">
        <f t="shared" si="47"/>
        <v>0</v>
      </c>
      <c r="BI261" s="148">
        <f t="shared" si="48"/>
        <v>0</v>
      </c>
      <c r="BJ261" s="13" t="s">
        <v>83</v>
      </c>
      <c r="BK261" s="148">
        <f t="shared" si="49"/>
        <v>0</v>
      </c>
      <c r="BL261" s="13" t="s">
        <v>184</v>
      </c>
      <c r="BM261" s="147" t="s">
        <v>1213</v>
      </c>
    </row>
    <row r="262" spans="2:65" s="1" customFormat="1" ht="16.5" customHeight="1">
      <c r="B262" s="135"/>
      <c r="C262" s="136" t="s">
        <v>70</v>
      </c>
      <c r="D262" s="136" t="s">
        <v>180</v>
      </c>
      <c r="E262" s="137" t="s">
        <v>1214</v>
      </c>
      <c r="F262" s="138" t="s">
        <v>1215</v>
      </c>
      <c r="G262" s="139" t="s">
        <v>290</v>
      </c>
      <c r="H262" s="140">
        <v>2</v>
      </c>
      <c r="I262" s="141"/>
      <c r="J262" s="141">
        <f t="shared" si="40"/>
        <v>0</v>
      </c>
      <c r="K262" s="142"/>
      <c r="L262" s="25"/>
      <c r="M262" s="143" t="s">
        <v>1</v>
      </c>
      <c r="N262" s="144" t="s">
        <v>36</v>
      </c>
      <c r="O262" s="145">
        <v>0</v>
      </c>
      <c r="P262" s="145">
        <f t="shared" si="41"/>
        <v>0</v>
      </c>
      <c r="Q262" s="145">
        <v>0</v>
      </c>
      <c r="R262" s="145">
        <f t="shared" si="42"/>
        <v>0</v>
      </c>
      <c r="S262" s="145">
        <v>0</v>
      </c>
      <c r="T262" s="146">
        <f t="shared" si="43"/>
        <v>0</v>
      </c>
      <c r="AR262" s="147" t="s">
        <v>184</v>
      </c>
      <c r="AT262" s="147" t="s">
        <v>180</v>
      </c>
      <c r="AU262" s="147" t="s">
        <v>77</v>
      </c>
      <c r="AY262" s="13" t="s">
        <v>178</v>
      </c>
      <c r="BE262" s="148">
        <f t="shared" si="44"/>
        <v>0</v>
      </c>
      <c r="BF262" s="148">
        <f t="shared" si="45"/>
        <v>0</v>
      </c>
      <c r="BG262" s="148">
        <f t="shared" si="46"/>
        <v>0</v>
      </c>
      <c r="BH262" s="148">
        <f t="shared" si="47"/>
        <v>0</v>
      </c>
      <c r="BI262" s="148">
        <f t="shared" si="48"/>
        <v>0</v>
      </c>
      <c r="BJ262" s="13" t="s">
        <v>83</v>
      </c>
      <c r="BK262" s="148">
        <f t="shared" si="49"/>
        <v>0</v>
      </c>
      <c r="BL262" s="13" t="s">
        <v>184</v>
      </c>
      <c r="BM262" s="147" t="s">
        <v>1216</v>
      </c>
    </row>
    <row r="263" spans="2:65" s="1" customFormat="1" ht="24.2" customHeight="1">
      <c r="B263" s="135"/>
      <c r="C263" s="136" t="s">
        <v>70</v>
      </c>
      <c r="D263" s="136" t="s">
        <v>180</v>
      </c>
      <c r="E263" s="137" t="s">
        <v>1217</v>
      </c>
      <c r="F263" s="138" t="s">
        <v>1007</v>
      </c>
      <c r="G263" s="139" t="s">
        <v>290</v>
      </c>
      <c r="H263" s="140">
        <v>12</v>
      </c>
      <c r="I263" s="141"/>
      <c r="J263" s="141">
        <f t="shared" si="40"/>
        <v>0</v>
      </c>
      <c r="K263" s="142"/>
      <c r="L263" s="25"/>
      <c r="M263" s="143" t="s">
        <v>1</v>
      </c>
      <c r="N263" s="144" t="s">
        <v>36</v>
      </c>
      <c r="O263" s="145">
        <v>0</v>
      </c>
      <c r="P263" s="145">
        <f t="shared" si="41"/>
        <v>0</v>
      </c>
      <c r="Q263" s="145">
        <v>0</v>
      </c>
      <c r="R263" s="145">
        <f t="shared" si="42"/>
        <v>0</v>
      </c>
      <c r="S263" s="145">
        <v>0</v>
      </c>
      <c r="T263" s="146">
        <f t="shared" si="43"/>
        <v>0</v>
      </c>
      <c r="AR263" s="147" t="s">
        <v>184</v>
      </c>
      <c r="AT263" s="147" t="s">
        <v>180</v>
      </c>
      <c r="AU263" s="147" t="s">
        <v>77</v>
      </c>
      <c r="AY263" s="13" t="s">
        <v>178</v>
      </c>
      <c r="BE263" s="148">
        <f t="shared" si="44"/>
        <v>0</v>
      </c>
      <c r="BF263" s="148">
        <f t="shared" si="45"/>
        <v>0</v>
      </c>
      <c r="BG263" s="148">
        <f t="shared" si="46"/>
        <v>0</v>
      </c>
      <c r="BH263" s="148">
        <f t="shared" si="47"/>
        <v>0</v>
      </c>
      <c r="BI263" s="148">
        <f t="shared" si="48"/>
        <v>0</v>
      </c>
      <c r="BJ263" s="13" t="s">
        <v>83</v>
      </c>
      <c r="BK263" s="148">
        <f t="shared" si="49"/>
        <v>0</v>
      </c>
      <c r="BL263" s="13" t="s">
        <v>184</v>
      </c>
      <c r="BM263" s="147" t="s">
        <v>1218</v>
      </c>
    </row>
    <row r="264" spans="2:65" s="1" customFormat="1" ht="24.2" customHeight="1">
      <c r="B264" s="135"/>
      <c r="C264" s="136" t="s">
        <v>70</v>
      </c>
      <c r="D264" s="136" t="s">
        <v>180</v>
      </c>
      <c r="E264" s="137" t="s">
        <v>1219</v>
      </c>
      <c r="F264" s="138" t="s">
        <v>1009</v>
      </c>
      <c r="G264" s="139" t="s">
        <v>290</v>
      </c>
      <c r="H264" s="140">
        <v>1</v>
      </c>
      <c r="I264" s="141"/>
      <c r="J264" s="141">
        <f t="shared" si="40"/>
        <v>0</v>
      </c>
      <c r="K264" s="142"/>
      <c r="L264" s="25"/>
      <c r="M264" s="143" t="s">
        <v>1</v>
      </c>
      <c r="N264" s="144" t="s">
        <v>36</v>
      </c>
      <c r="O264" s="145">
        <v>0</v>
      </c>
      <c r="P264" s="145">
        <f t="shared" si="41"/>
        <v>0</v>
      </c>
      <c r="Q264" s="145">
        <v>0</v>
      </c>
      <c r="R264" s="145">
        <f t="shared" si="42"/>
        <v>0</v>
      </c>
      <c r="S264" s="145">
        <v>0</v>
      </c>
      <c r="T264" s="146">
        <f t="shared" si="43"/>
        <v>0</v>
      </c>
      <c r="AR264" s="147" t="s">
        <v>184</v>
      </c>
      <c r="AT264" s="147" t="s">
        <v>180</v>
      </c>
      <c r="AU264" s="147" t="s">
        <v>77</v>
      </c>
      <c r="AY264" s="13" t="s">
        <v>178</v>
      </c>
      <c r="BE264" s="148">
        <f t="shared" si="44"/>
        <v>0</v>
      </c>
      <c r="BF264" s="148">
        <f t="shared" si="45"/>
        <v>0</v>
      </c>
      <c r="BG264" s="148">
        <f t="shared" si="46"/>
        <v>0</v>
      </c>
      <c r="BH264" s="148">
        <f t="shared" si="47"/>
        <v>0</v>
      </c>
      <c r="BI264" s="148">
        <f t="shared" si="48"/>
        <v>0</v>
      </c>
      <c r="BJ264" s="13" t="s">
        <v>83</v>
      </c>
      <c r="BK264" s="148">
        <f t="shared" si="49"/>
        <v>0</v>
      </c>
      <c r="BL264" s="13" t="s">
        <v>184</v>
      </c>
      <c r="BM264" s="147" t="s">
        <v>1220</v>
      </c>
    </row>
    <row r="265" spans="2:65" s="1" customFormat="1" ht="33" customHeight="1">
      <c r="B265" s="135"/>
      <c r="C265" s="136" t="s">
        <v>70</v>
      </c>
      <c r="D265" s="136" t="s">
        <v>180</v>
      </c>
      <c r="E265" s="137" t="s">
        <v>1221</v>
      </c>
      <c r="F265" s="138" t="s">
        <v>1021</v>
      </c>
      <c r="G265" s="139" t="s">
        <v>290</v>
      </c>
      <c r="H265" s="140">
        <v>1</v>
      </c>
      <c r="I265" s="141"/>
      <c r="J265" s="141">
        <f t="shared" si="40"/>
        <v>0</v>
      </c>
      <c r="K265" s="142"/>
      <c r="L265" s="25"/>
      <c r="M265" s="143" t="s">
        <v>1</v>
      </c>
      <c r="N265" s="144" t="s">
        <v>36</v>
      </c>
      <c r="O265" s="145">
        <v>0</v>
      </c>
      <c r="P265" s="145">
        <f t="shared" si="41"/>
        <v>0</v>
      </c>
      <c r="Q265" s="145">
        <v>0</v>
      </c>
      <c r="R265" s="145">
        <f t="shared" si="42"/>
        <v>0</v>
      </c>
      <c r="S265" s="145">
        <v>0</v>
      </c>
      <c r="T265" s="146">
        <f t="shared" si="43"/>
        <v>0</v>
      </c>
      <c r="AR265" s="147" t="s">
        <v>184</v>
      </c>
      <c r="AT265" s="147" t="s">
        <v>180</v>
      </c>
      <c r="AU265" s="147" t="s">
        <v>77</v>
      </c>
      <c r="AY265" s="13" t="s">
        <v>178</v>
      </c>
      <c r="BE265" s="148">
        <f t="shared" si="44"/>
        <v>0</v>
      </c>
      <c r="BF265" s="148">
        <f t="shared" si="45"/>
        <v>0</v>
      </c>
      <c r="BG265" s="148">
        <f t="shared" si="46"/>
        <v>0</v>
      </c>
      <c r="BH265" s="148">
        <f t="shared" si="47"/>
        <v>0</v>
      </c>
      <c r="BI265" s="148">
        <f t="shared" si="48"/>
        <v>0</v>
      </c>
      <c r="BJ265" s="13" t="s">
        <v>83</v>
      </c>
      <c r="BK265" s="148">
        <f t="shared" si="49"/>
        <v>0</v>
      </c>
      <c r="BL265" s="13" t="s">
        <v>184</v>
      </c>
      <c r="BM265" s="147" t="s">
        <v>1222</v>
      </c>
    </row>
    <row r="266" spans="2:65" s="1" customFormat="1" ht="16.5" customHeight="1">
      <c r="B266" s="135"/>
      <c r="C266" s="136" t="s">
        <v>70</v>
      </c>
      <c r="D266" s="136" t="s">
        <v>180</v>
      </c>
      <c r="E266" s="137" t="s">
        <v>1032</v>
      </c>
      <c r="F266" s="138" t="s">
        <v>1033</v>
      </c>
      <c r="G266" s="139" t="s">
        <v>1034</v>
      </c>
      <c r="H266" s="140">
        <v>18</v>
      </c>
      <c r="I266" s="141"/>
      <c r="J266" s="141">
        <f t="shared" si="40"/>
        <v>0</v>
      </c>
      <c r="K266" s="142"/>
      <c r="L266" s="25"/>
      <c r="M266" s="143" t="s">
        <v>1</v>
      </c>
      <c r="N266" s="144" t="s">
        <v>36</v>
      </c>
      <c r="O266" s="145">
        <v>0</v>
      </c>
      <c r="P266" s="145">
        <f t="shared" si="41"/>
        <v>0</v>
      </c>
      <c r="Q266" s="145">
        <v>0</v>
      </c>
      <c r="R266" s="145">
        <f t="shared" si="42"/>
        <v>0</v>
      </c>
      <c r="S266" s="145">
        <v>0</v>
      </c>
      <c r="T266" s="146">
        <f t="shared" si="43"/>
        <v>0</v>
      </c>
      <c r="AR266" s="147" t="s">
        <v>184</v>
      </c>
      <c r="AT266" s="147" t="s">
        <v>180</v>
      </c>
      <c r="AU266" s="147" t="s">
        <v>77</v>
      </c>
      <c r="AY266" s="13" t="s">
        <v>178</v>
      </c>
      <c r="BE266" s="148">
        <f t="shared" si="44"/>
        <v>0</v>
      </c>
      <c r="BF266" s="148">
        <f t="shared" si="45"/>
        <v>0</v>
      </c>
      <c r="BG266" s="148">
        <f t="shared" si="46"/>
        <v>0</v>
      </c>
      <c r="BH266" s="148">
        <f t="shared" si="47"/>
        <v>0</v>
      </c>
      <c r="BI266" s="148">
        <f t="shared" si="48"/>
        <v>0</v>
      </c>
      <c r="BJ266" s="13" t="s">
        <v>83</v>
      </c>
      <c r="BK266" s="148">
        <f t="shared" si="49"/>
        <v>0</v>
      </c>
      <c r="BL266" s="13" t="s">
        <v>184</v>
      </c>
      <c r="BM266" s="147" t="s">
        <v>1223</v>
      </c>
    </row>
    <row r="267" spans="2:65" s="1" customFormat="1" ht="16.5" customHeight="1">
      <c r="B267" s="135"/>
      <c r="C267" s="136" t="s">
        <v>70</v>
      </c>
      <c r="D267" s="136" t="s">
        <v>180</v>
      </c>
      <c r="E267" s="137" t="s">
        <v>1035</v>
      </c>
      <c r="F267" s="138" t="s">
        <v>1036</v>
      </c>
      <c r="G267" s="139" t="s">
        <v>1034</v>
      </c>
      <c r="H267" s="140">
        <v>5</v>
      </c>
      <c r="I267" s="141"/>
      <c r="J267" s="141">
        <f t="shared" si="40"/>
        <v>0</v>
      </c>
      <c r="K267" s="142"/>
      <c r="L267" s="25"/>
      <c r="M267" s="143" t="s">
        <v>1</v>
      </c>
      <c r="N267" s="144" t="s">
        <v>36</v>
      </c>
      <c r="O267" s="145">
        <v>0</v>
      </c>
      <c r="P267" s="145">
        <f t="shared" si="41"/>
        <v>0</v>
      </c>
      <c r="Q267" s="145">
        <v>0</v>
      </c>
      <c r="R267" s="145">
        <f t="shared" si="42"/>
        <v>0</v>
      </c>
      <c r="S267" s="145">
        <v>0</v>
      </c>
      <c r="T267" s="146">
        <f t="shared" si="43"/>
        <v>0</v>
      </c>
      <c r="AR267" s="147" t="s">
        <v>184</v>
      </c>
      <c r="AT267" s="147" t="s">
        <v>180</v>
      </c>
      <c r="AU267" s="147" t="s">
        <v>77</v>
      </c>
      <c r="AY267" s="13" t="s">
        <v>178</v>
      </c>
      <c r="BE267" s="148">
        <f t="shared" si="44"/>
        <v>0</v>
      </c>
      <c r="BF267" s="148">
        <f t="shared" si="45"/>
        <v>0</v>
      </c>
      <c r="BG267" s="148">
        <f t="shared" si="46"/>
        <v>0</v>
      </c>
      <c r="BH267" s="148">
        <f t="shared" si="47"/>
        <v>0</v>
      </c>
      <c r="BI267" s="148">
        <f t="shared" si="48"/>
        <v>0</v>
      </c>
      <c r="BJ267" s="13" t="s">
        <v>83</v>
      </c>
      <c r="BK267" s="148">
        <f t="shared" si="49"/>
        <v>0</v>
      </c>
      <c r="BL267" s="13" t="s">
        <v>184</v>
      </c>
      <c r="BM267" s="147" t="s">
        <v>1224</v>
      </c>
    </row>
    <row r="268" spans="2:65" s="1" customFormat="1" ht="16.5" customHeight="1">
      <c r="B268" s="135"/>
      <c r="C268" s="136" t="s">
        <v>70</v>
      </c>
      <c r="D268" s="136" t="s">
        <v>180</v>
      </c>
      <c r="E268" s="137" t="s">
        <v>1037</v>
      </c>
      <c r="F268" s="138" t="s">
        <v>1038</v>
      </c>
      <c r="G268" s="139" t="s">
        <v>1034</v>
      </c>
      <c r="H268" s="140">
        <v>10</v>
      </c>
      <c r="I268" s="141"/>
      <c r="J268" s="141">
        <f t="shared" si="40"/>
        <v>0</v>
      </c>
      <c r="K268" s="142"/>
      <c r="L268" s="25"/>
      <c r="M268" s="143" t="s">
        <v>1</v>
      </c>
      <c r="N268" s="144" t="s">
        <v>36</v>
      </c>
      <c r="O268" s="145">
        <v>0</v>
      </c>
      <c r="P268" s="145">
        <f t="shared" si="41"/>
        <v>0</v>
      </c>
      <c r="Q268" s="145">
        <v>0</v>
      </c>
      <c r="R268" s="145">
        <f t="shared" si="42"/>
        <v>0</v>
      </c>
      <c r="S268" s="145">
        <v>0</v>
      </c>
      <c r="T268" s="146">
        <f t="shared" si="43"/>
        <v>0</v>
      </c>
      <c r="AR268" s="147" t="s">
        <v>184</v>
      </c>
      <c r="AT268" s="147" t="s">
        <v>180</v>
      </c>
      <c r="AU268" s="147" t="s">
        <v>77</v>
      </c>
      <c r="AY268" s="13" t="s">
        <v>178</v>
      </c>
      <c r="BE268" s="148">
        <f t="shared" si="44"/>
        <v>0</v>
      </c>
      <c r="BF268" s="148">
        <f t="shared" si="45"/>
        <v>0</v>
      </c>
      <c r="BG268" s="148">
        <f t="shared" si="46"/>
        <v>0</v>
      </c>
      <c r="BH268" s="148">
        <f t="shared" si="47"/>
        <v>0</v>
      </c>
      <c r="BI268" s="148">
        <f t="shared" si="48"/>
        <v>0</v>
      </c>
      <c r="BJ268" s="13" t="s">
        <v>83</v>
      </c>
      <c r="BK268" s="148">
        <f t="shared" si="49"/>
        <v>0</v>
      </c>
      <c r="BL268" s="13" t="s">
        <v>184</v>
      </c>
      <c r="BM268" s="147" t="s">
        <v>1225</v>
      </c>
    </row>
    <row r="269" spans="2:65" s="1" customFormat="1" ht="16.5" customHeight="1">
      <c r="B269" s="135"/>
      <c r="C269" s="136" t="s">
        <v>70</v>
      </c>
      <c r="D269" s="136" t="s">
        <v>180</v>
      </c>
      <c r="E269" s="137" t="s">
        <v>1045</v>
      </c>
      <c r="F269" s="138" t="s">
        <v>1046</v>
      </c>
      <c r="G269" s="139" t="s">
        <v>1034</v>
      </c>
      <c r="H269" s="140">
        <v>6</v>
      </c>
      <c r="I269" s="141"/>
      <c r="J269" s="141">
        <f t="shared" si="40"/>
        <v>0</v>
      </c>
      <c r="K269" s="142"/>
      <c r="L269" s="25"/>
      <c r="M269" s="143" t="s">
        <v>1</v>
      </c>
      <c r="N269" s="144" t="s">
        <v>36</v>
      </c>
      <c r="O269" s="145">
        <v>0</v>
      </c>
      <c r="P269" s="145">
        <f t="shared" si="41"/>
        <v>0</v>
      </c>
      <c r="Q269" s="145">
        <v>0</v>
      </c>
      <c r="R269" s="145">
        <f t="shared" si="42"/>
        <v>0</v>
      </c>
      <c r="S269" s="145">
        <v>0</v>
      </c>
      <c r="T269" s="146">
        <f t="shared" si="43"/>
        <v>0</v>
      </c>
      <c r="AR269" s="147" t="s">
        <v>184</v>
      </c>
      <c r="AT269" s="147" t="s">
        <v>180</v>
      </c>
      <c r="AU269" s="147" t="s">
        <v>77</v>
      </c>
      <c r="AY269" s="13" t="s">
        <v>178</v>
      </c>
      <c r="BE269" s="148">
        <f t="shared" si="44"/>
        <v>0</v>
      </c>
      <c r="BF269" s="148">
        <f t="shared" si="45"/>
        <v>0</v>
      </c>
      <c r="BG269" s="148">
        <f t="shared" si="46"/>
        <v>0</v>
      </c>
      <c r="BH269" s="148">
        <f t="shared" si="47"/>
        <v>0</v>
      </c>
      <c r="BI269" s="148">
        <f t="shared" si="48"/>
        <v>0</v>
      </c>
      <c r="BJ269" s="13" t="s">
        <v>83</v>
      </c>
      <c r="BK269" s="148">
        <f t="shared" si="49"/>
        <v>0</v>
      </c>
      <c r="BL269" s="13" t="s">
        <v>184</v>
      </c>
      <c r="BM269" s="147" t="s">
        <v>1226</v>
      </c>
    </row>
    <row r="270" spans="2:65" s="1" customFormat="1" ht="16.5" customHeight="1">
      <c r="B270" s="135"/>
      <c r="C270" s="136" t="s">
        <v>70</v>
      </c>
      <c r="D270" s="136" t="s">
        <v>180</v>
      </c>
      <c r="E270" s="137" t="s">
        <v>1047</v>
      </c>
      <c r="F270" s="138" t="s">
        <v>1048</v>
      </c>
      <c r="G270" s="139" t="s">
        <v>1034</v>
      </c>
      <c r="H270" s="140">
        <v>1</v>
      </c>
      <c r="I270" s="141"/>
      <c r="J270" s="141">
        <f t="shared" si="40"/>
        <v>0</v>
      </c>
      <c r="K270" s="142"/>
      <c r="L270" s="25"/>
      <c r="M270" s="143" t="s">
        <v>1</v>
      </c>
      <c r="N270" s="144" t="s">
        <v>36</v>
      </c>
      <c r="O270" s="145">
        <v>0</v>
      </c>
      <c r="P270" s="145">
        <f t="shared" si="41"/>
        <v>0</v>
      </c>
      <c r="Q270" s="145">
        <v>0</v>
      </c>
      <c r="R270" s="145">
        <f t="shared" si="42"/>
        <v>0</v>
      </c>
      <c r="S270" s="145">
        <v>0</v>
      </c>
      <c r="T270" s="146">
        <f t="shared" si="43"/>
        <v>0</v>
      </c>
      <c r="AR270" s="147" t="s">
        <v>184</v>
      </c>
      <c r="AT270" s="147" t="s">
        <v>180</v>
      </c>
      <c r="AU270" s="147" t="s">
        <v>77</v>
      </c>
      <c r="AY270" s="13" t="s">
        <v>178</v>
      </c>
      <c r="BE270" s="148">
        <f t="shared" si="44"/>
        <v>0</v>
      </c>
      <c r="BF270" s="148">
        <f t="shared" si="45"/>
        <v>0</v>
      </c>
      <c r="BG270" s="148">
        <f t="shared" si="46"/>
        <v>0</v>
      </c>
      <c r="BH270" s="148">
        <f t="shared" si="47"/>
        <v>0</v>
      </c>
      <c r="BI270" s="148">
        <f t="shared" si="48"/>
        <v>0</v>
      </c>
      <c r="BJ270" s="13" t="s">
        <v>83</v>
      </c>
      <c r="BK270" s="148">
        <f t="shared" si="49"/>
        <v>0</v>
      </c>
      <c r="BL270" s="13" t="s">
        <v>184</v>
      </c>
      <c r="BM270" s="147" t="s">
        <v>1227</v>
      </c>
    </row>
    <row r="271" spans="2:65" s="1" customFormat="1" ht="16.5" customHeight="1">
      <c r="B271" s="135"/>
      <c r="C271" s="136" t="s">
        <v>70</v>
      </c>
      <c r="D271" s="136" t="s">
        <v>180</v>
      </c>
      <c r="E271" s="137" t="s">
        <v>1049</v>
      </c>
      <c r="F271" s="138" t="s">
        <v>1050</v>
      </c>
      <c r="G271" s="139" t="s">
        <v>1034</v>
      </c>
      <c r="H271" s="140">
        <v>3</v>
      </c>
      <c r="I271" s="141"/>
      <c r="J271" s="141">
        <f t="shared" si="40"/>
        <v>0</v>
      </c>
      <c r="K271" s="142"/>
      <c r="L271" s="25"/>
      <c r="M271" s="143" t="s">
        <v>1</v>
      </c>
      <c r="N271" s="144" t="s">
        <v>36</v>
      </c>
      <c r="O271" s="145">
        <v>0</v>
      </c>
      <c r="P271" s="145">
        <f t="shared" si="41"/>
        <v>0</v>
      </c>
      <c r="Q271" s="145">
        <v>0</v>
      </c>
      <c r="R271" s="145">
        <f t="shared" si="42"/>
        <v>0</v>
      </c>
      <c r="S271" s="145">
        <v>0</v>
      </c>
      <c r="T271" s="146">
        <f t="shared" si="43"/>
        <v>0</v>
      </c>
      <c r="AR271" s="147" t="s">
        <v>184</v>
      </c>
      <c r="AT271" s="147" t="s">
        <v>180</v>
      </c>
      <c r="AU271" s="147" t="s">
        <v>77</v>
      </c>
      <c r="AY271" s="13" t="s">
        <v>178</v>
      </c>
      <c r="BE271" s="148">
        <f t="shared" si="44"/>
        <v>0</v>
      </c>
      <c r="BF271" s="148">
        <f t="shared" si="45"/>
        <v>0</v>
      </c>
      <c r="BG271" s="148">
        <f t="shared" si="46"/>
        <v>0</v>
      </c>
      <c r="BH271" s="148">
        <f t="shared" si="47"/>
        <v>0</v>
      </c>
      <c r="BI271" s="148">
        <f t="shared" si="48"/>
        <v>0</v>
      </c>
      <c r="BJ271" s="13" t="s">
        <v>83</v>
      </c>
      <c r="BK271" s="148">
        <f t="shared" si="49"/>
        <v>0</v>
      </c>
      <c r="BL271" s="13" t="s">
        <v>184</v>
      </c>
      <c r="BM271" s="147" t="s">
        <v>1228</v>
      </c>
    </row>
    <row r="272" spans="2:65" s="1" customFormat="1" ht="37.9" customHeight="1">
      <c r="B272" s="135"/>
      <c r="C272" s="136" t="s">
        <v>70</v>
      </c>
      <c r="D272" s="136" t="s">
        <v>180</v>
      </c>
      <c r="E272" s="137" t="s">
        <v>1229</v>
      </c>
      <c r="F272" s="138" t="s">
        <v>1230</v>
      </c>
      <c r="G272" s="139" t="s">
        <v>216</v>
      </c>
      <c r="H272" s="140">
        <v>2</v>
      </c>
      <c r="I272" s="141"/>
      <c r="J272" s="141">
        <f t="shared" si="40"/>
        <v>0</v>
      </c>
      <c r="K272" s="142"/>
      <c r="L272" s="25"/>
      <c r="M272" s="143" t="s">
        <v>1</v>
      </c>
      <c r="N272" s="144" t="s">
        <v>36</v>
      </c>
      <c r="O272" s="145">
        <v>0</v>
      </c>
      <c r="P272" s="145">
        <f t="shared" si="41"/>
        <v>0</v>
      </c>
      <c r="Q272" s="145">
        <v>0</v>
      </c>
      <c r="R272" s="145">
        <f t="shared" si="42"/>
        <v>0</v>
      </c>
      <c r="S272" s="145">
        <v>0</v>
      </c>
      <c r="T272" s="146">
        <f t="shared" si="43"/>
        <v>0</v>
      </c>
      <c r="AR272" s="147" t="s">
        <v>184</v>
      </c>
      <c r="AT272" s="147" t="s">
        <v>180</v>
      </c>
      <c r="AU272" s="147" t="s">
        <v>77</v>
      </c>
      <c r="AY272" s="13" t="s">
        <v>178</v>
      </c>
      <c r="BE272" s="148">
        <f t="shared" si="44"/>
        <v>0</v>
      </c>
      <c r="BF272" s="148">
        <f t="shared" si="45"/>
        <v>0</v>
      </c>
      <c r="BG272" s="148">
        <f t="shared" si="46"/>
        <v>0</v>
      </c>
      <c r="BH272" s="148">
        <f t="shared" si="47"/>
        <v>0</v>
      </c>
      <c r="BI272" s="148">
        <f t="shared" si="48"/>
        <v>0</v>
      </c>
      <c r="BJ272" s="13" t="s">
        <v>83</v>
      </c>
      <c r="BK272" s="148">
        <f t="shared" si="49"/>
        <v>0</v>
      </c>
      <c r="BL272" s="13" t="s">
        <v>184</v>
      </c>
      <c r="BM272" s="147" t="s">
        <v>1231</v>
      </c>
    </row>
    <row r="273" spans="2:65" s="1" customFormat="1" ht="16.5" customHeight="1">
      <c r="B273" s="135"/>
      <c r="C273" s="136" t="s">
        <v>70</v>
      </c>
      <c r="D273" s="136" t="s">
        <v>180</v>
      </c>
      <c r="E273" s="137" t="s">
        <v>1232</v>
      </c>
      <c r="F273" s="138" t="s">
        <v>1233</v>
      </c>
      <c r="G273" s="139" t="s">
        <v>290</v>
      </c>
      <c r="H273" s="140">
        <v>5</v>
      </c>
      <c r="I273" s="141"/>
      <c r="J273" s="141">
        <f t="shared" si="40"/>
        <v>0</v>
      </c>
      <c r="K273" s="142"/>
      <c r="L273" s="25"/>
      <c r="M273" s="143" t="s">
        <v>1</v>
      </c>
      <c r="N273" s="144" t="s">
        <v>36</v>
      </c>
      <c r="O273" s="145">
        <v>0</v>
      </c>
      <c r="P273" s="145">
        <f t="shared" si="41"/>
        <v>0</v>
      </c>
      <c r="Q273" s="145">
        <v>0</v>
      </c>
      <c r="R273" s="145">
        <f t="shared" si="42"/>
        <v>0</v>
      </c>
      <c r="S273" s="145">
        <v>0</v>
      </c>
      <c r="T273" s="146">
        <f t="shared" si="43"/>
        <v>0</v>
      </c>
      <c r="AR273" s="147" t="s">
        <v>184</v>
      </c>
      <c r="AT273" s="147" t="s">
        <v>180</v>
      </c>
      <c r="AU273" s="147" t="s">
        <v>77</v>
      </c>
      <c r="AY273" s="13" t="s">
        <v>178</v>
      </c>
      <c r="BE273" s="148">
        <f t="shared" si="44"/>
        <v>0</v>
      </c>
      <c r="BF273" s="148">
        <f t="shared" si="45"/>
        <v>0</v>
      </c>
      <c r="BG273" s="148">
        <f t="shared" si="46"/>
        <v>0</v>
      </c>
      <c r="BH273" s="148">
        <f t="shared" si="47"/>
        <v>0</v>
      </c>
      <c r="BI273" s="148">
        <f t="shared" si="48"/>
        <v>0</v>
      </c>
      <c r="BJ273" s="13" t="s">
        <v>83</v>
      </c>
      <c r="BK273" s="148">
        <f t="shared" si="49"/>
        <v>0</v>
      </c>
      <c r="BL273" s="13" t="s">
        <v>184</v>
      </c>
      <c r="BM273" s="147" t="s">
        <v>1234</v>
      </c>
    </row>
    <row r="274" spans="2:65" s="1" customFormat="1" ht="24.2" customHeight="1">
      <c r="B274" s="135"/>
      <c r="C274" s="136" t="s">
        <v>70</v>
      </c>
      <c r="D274" s="136" t="s">
        <v>180</v>
      </c>
      <c r="E274" s="137" t="s">
        <v>1235</v>
      </c>
      <c r="F274" s="138" t="s">
        <v>1098</v>
      </c>
      <c r="G274" s="139" t="s">
        <v>262</v>
      </c>
      <c r="H274" s="140">
        <v>18</v>
      </c>
      <c r="I274" s="141"/>
      <c r="J274" s="141">
        <f t="shared" si="40"/>
        <v>0</v>
      </c>
      <c r="K274" s="142"/>
      <c r="L274" s="25"/>
      <c r="M274" s="143" t="s">
        <v>1</v>
      </c>
      <c r="N274" s="144" t="s">
        <v>36</v>
      </c>
      <c r="O274" s="145">
        <v>0</v>
      </c>
      <c r="P274" s="145">
        <f t="shared" si="41"/>
        <v>0</v>
      </c>
      <c r="Q274" s="145">
        <v>0</v>
      </c>
      <c r="R274" s="145">
        <f t="shared" si="42"/>
        <v>0</v>
      </c>
      <c r="S274" s="145">
        <v>0</v>
      </c>
      <c r="T274" s="146">
        <f t="shared" si="43"/>
        <v>0</v>
      </c>
      <c r="AR274" s="147" t="s">
        <v>184</v>
      </c>
      <c r="AT274" s="147" t="s">
        <v>180</v>
      </c>
      <c r="AU274" s="147" t="s">
        <v>77</v>
      </c>
      <c r="AY274" s="13" t="s">
        <v>178</v>
      </c>
      <c r="BE274" s="148">
        <f t="shared" si="44"/>
        <v>0</v>
      </c>
      <c r="BF274" s="148">
        <f t="shared" si="45"/>
        <v>0</v>
      </c>
      <c r="BG274" s="148">
        <f t="shared" si="46"/>
        <v>0</v>
      </c>
      <c r="BH274" s="148">
        <f t="shared" si="47"/>
        <v>0</v>
      </c>
      <c r="BI274" s="148">
        <f t="shared" si="48"/>
        <v>0</v>
      </c>
      <c r="BJ274" s="13" t="s">
        <v>83</v>
      </c>
      <c r="BK274" s="148">
        <f t="shared" si="49"/>
        <v>0</v>
      </c>
      <c r="BL274" s="13" t="s">
        <v>184</v>
      </c>
      <c r="BM274" s="147" t="s">
        <v>1236</v>
      </c>
    </row>
    <row r="275" spans="2:65" s="1" customFormat="1" ht="37.9" customHeight="1">
      <c r="B275" s="135"/>
      <c r="C275" s="136" t="s">
        <v>70</v>
      </c>
      <c r="D275" s="136" t="s">
        <v>180</v>
      </c>
      <c r="E275" s="137" t="s">
        <v>1237</v>
      </c>
      <c r="F275" s="138" t="s">
        <v>1100</v>
      </c>
      <c r="G275" s="139" t="s">
        <v>1101</v>
      </c>
      <c r="H275" s="140">
        <v>4</v>
      </c>
      <c r="I275" s="141"/>
      <c r="J275" s="141">
        <f t="shared" si="40"/>
        <v>0</v>
      </c>
      <c r="K275" s="142"/>
      <c r="L275" s="25"/>
      <c r="M275" s="143" t="s">
        <v>1</v>
      </c>
      <c r="N275" s="144" t="s">
        <v>36</v>
      </c>
      <c r="O275" s="145">
        <v>0</v>
      </c>
      <c r="P275" s="145">
        <f t="shared" si="41"/>
        <v>0</v>
      </c>
      <c r="Q275" s="145">
        <v>0</v>
      </c>
      <c r="R275" s="145">
        <f t="shared" si="42"/>
        <v>0</v>
      </c>
      <c r="S275" s="145">
        <v>0</v>
      </c>
      <c r="T275" s="146">
        <f t="shared" si="43"/>
        <v>0</v>
      </c>
      <c r="AR275" s="147" t="s">
        <v>184</v>
      </c>
      <c r="AT275" s="147" t="s">
        <v>180</v>
      </c>
      <c r="AU275" s="147" t="s">
        <v>77</v>
      </c>
      <c r="AY275" s="13" t="s">
        <v>178</v>
      </c>
      <c r="BE275" s="148">
        <f t="shared" si="44"/>
        <v>0</v>
      </c>
      <c r="BF275" s="148">
        <f t="shared" si="45"/>
        <v>0</v>
      </c>
      <c r="BG275" s="148">
        <f t="shared" si="46"/>
        <v>0</v>
      </c>
      <c r="BH275" s="148">
        <f t="shared" si="47"/>
        <v>0</v>
      </c>
      <c r="BI275" s="148">
        <f t="shared" si="48"/>
        <v>0</v>
      </c>
      <c r="BJ275" s="13" t="s">
        <v>83</v>
      </c>
      <c r="BK275" s="148">
        <f t="shared" si="49"/>
        <v>0</v>
      </c>
      <c r="BL275" s="13" t="s">
        <v>184</v>
      </c>
      <c r="BM275" s="147" t="s">
        <v>1238</v>
      </c>
    </row>
    <row r="276" spans="2:65" s="11" customFormat="1" ht="25.9" customHeight="1">
      <c r="B276" s="124"/>
      <c r="D276" s="125" t="s">
        <v>69</v>
      </c>
      <c r="E276" s="126" t="s">
        <v>1239</v>
      </c>
      <c r="F276" s="126" t="s">
        <v>1240</v>
      </c>
      <c r="J276" s="127">
        <f>BK276</f>
        <v>0</v>
      </c>
      <c r="L276" s="124"/>
      <c r="M276" s="128"/>
      <c r="P276" s="129">
        <f>SUM(P277:P281)</f>
        <v>0</v>
      </c>
      <c r="R276" s="129">
        <f>SUM(R277:R281)</f>
        <v>0</v>
      </c>
      <c r="T276" s="130">
        <f>SUM(T277:T281)</f>
        <v>0</v>
      </c>
      <c r="AR276" s="125" t="s">
        <v>77</v>
      </c>
      <c r="AT276" s="131" t="s">
        <v>69</v>
      </c>
      <c r="AU276" s="131" t="s">
        <v>70</v>
      </c>
      <c r="AY276" s="125" t="s">
        <v>178</v>
      </c>
      <c r="BK276" s="132">
        <f>SUM(BK277:BK281)</f>
        <v>0</v>
      </c>
    </row>
    <row r="277" spans="2:65" s="1" customFormat="1" ht="24.2" customHeight="1">
      <c r="B277" s="135"/>
      <c r="C277" s="136" t="s">
        <v>70</v>
      </c>
      <c r="D277" s="136" t="s">
        <v>180</v>
      </c>
      <c r="E277" s="137" t="s">
        <v>1241</v>
      </c>
      <c r="F277" s="138" t="s">
        <v>1242</v>
      </c>
      <c r="G277" s="139" t="s">
        <v>290</v>
      </c>
      <c r="H277" s="140">
        <v>1</v>
      </c>
      <c r="I277" s="141"/>
      <c r="J277" s="141">
        <f>ROUND(I277*H277,2)</f>
        <v>0</v>
      </c>
      <c r="K277" s="142"/>
      <c r="L277" s="25"/>
      <c r="M277" s="143" t="s">
        <v>1</v>
      </c>
      <c r="N277" s="144" t="s">
        <v>36</v>
      </c>
      <c r="O277" s="145">
        <v>0</v>
      </c>
      <c r="P277" s="145">
        <f>O277*H277</f>
        <v>0</v>
      </c>
      <c r="Q277" s="145">
        <v>0</v>
      </c>
      <c r="R277" s="145">
        <f>Q277*H277</f>
        <v>0</v>
      </c>
      <c r="S277" s="145">
        <v>0</v>
      </c>
      <c r="T277" s="146">
        <f>S277*H277</f>
        <v>0</v>
      </c>
      <c r="AR277" s="147" t="s">
        <v>184</v>
      </c>
      <c r="AT277" s="147" t="s">
        <v>180</v>
      </c>
      <c r="AU277" s="147" t="s">
        <v>77</v>
      </c>
      <c r="AY277" s="13" t="s">
        <v>178</v>
      </c>
      <c r="BE277" s="148">
        <f>IF(N277="základná",J277,0)</f>
        <v>0</v>
      </c>
      <c r="BF277" s="148">
        <f>IF(N277="znížená",J277,0)</f>
        <v>0</v>
      </c>
      <c r="BG277" s="148">
        <f>IF(N277="zákl. prenesená",J277,0)</f>
        <v>0</v>
      </c>
      <c r="BH277" s="148">
        <f>IF(N277="zníž. prenesená",J277,0)</f>
        <v>0</v>
      </c>
      <c r="BI277" s="148">
        <f>IF(N277="nulová",J277,0)</f>
        <v>0</v>
      </c>
      <c r="BJ277" s="13" t="s">
        <v>83</v>
      </c>
      <c r="BK277" s="148">
        <f>ROUND(I277*H277,2)</f>
        <v>0</v>
      </c>
      <c r="BL277" s="13" t="s">
        <v>184</v>
      </c>
      <c r="BM277" s="147" t="s">
        <v>1243</v>
      </c>
    </row>
    <row r="278" spans="2:65" s="1" customFormat="1" ht="24.2" customHeight="1">
      <c r="B278" s="135"/>
      <c r="C278" s="136" t="s">
        <v>70</v>
      </c>
      <c r="D278" s="136" t="s">
        <v>180</v>
      </c>
      <c r="E278" s="137" t="s">
        <v>1244</v>
      </c>
      <c r="F278" s="138" t="s">
        <v>1242</v>
      </c>
      <c r="G278" s="139" t="s">
        <v>290</v>
      </c>
      <c r="H278" s="140">
        <v>1</v>
      </c>
      <c r="I278" s="141"/>
      <c r="J278" s="141">
        <f>ROUND(I278*H278,2)</f>
        <v>0</v>
      </c>
      <c r="K278" s="142"/>
      <c r="L278" s="25"/>
      <c r="M278" s="143" t="s">
        <v>1</v>
      </c>
      <c r="N278" s="144" t="s">
        <v>36</v>
      </c>
      <c r="O278" s="145">
        <v>0</v>
      </c>
      <c r="P278" s="145">
        <f>O278*H278</f>
        <v>0</v>
      </c>
      <c r="Q278" s="145">
        <v>0</v>
      </c>
      <c r="R278" s="145">
        <f>Q278*H278</f>
        <v>0</v>
      </c>
      <c r="S278" s="145">
        <v>0</v>
      </c>
      <c r="T278" s="146">
        <f>S278*H278</f>
        <v>0</v>
      </c>
      <c r="AR278" s="147" t="s">
        <v>184</v>
      </c>
      <c r="AT278" s="147" t="s">
        <v>180</v>
      </c>
      <c r="AU278" s="147" t="s">
        <v>77</v>
      </c>
      <c r="AY278" s="13" t="s">
        <v>178</v>
      </c>
      <c r="BE278" s="148">
        <f>IF(N278="základná",J278,0)</f>
        <v>0</v>
      </c>
      <c r="BF278" s="148">
        <f>IF(N278="znížená",J278,0)</f>
        <v>0</v>
      </c>
      <c r="BG278" s="148">
        <f>IF(N278="zákl. prenesená",J278,0)</f>
        <v>0</v>
      </c>
      <c r="BH278" s="148">
        <f>IF(N278="zníž. prenesená",J278,0)</f>
        <v>0</v>
      </c>
      <c r="BI278" s="148">
        <f>IF(N278="nulová",J278,0)</f>
        <v>0</v>
      </c>
      <c r="BJ278" s="13" t="s">
        <v>83</v>
      </c>
      <c r="BK278" s="148">
        <f>ROUND(I278*H278,2)</f>
        <v>0</v>
      </c>
      <c r="BL278" s="13" t="s">
        <v>184</v>
      </c>
      <c r="BM278" s="147" t="s">
        <v>1245</v>
      </c>
    </row>
    <row r="279" spans="2:65" s="1" customFormat="1" ht="16.5" customHeight="1">
      <c r="B279" s="135"/>
      <c r="C279" s="136" t="s">
        <v>70</v>
      </c>
      <c r="D279" s="136" t="s">
        <v>180</v>
      </c>
      <c r="E279" s="137" t="s">
        <v>1246</v>
      </c>
      <c r="F279" s="138" t="s">
        <v>1247</v>
      </c>
      <c r="G279" s="139" t="s">
        <v>290</v>
      </c>
      <c r="H279" s="140">
        <v>2</v>
      </c>
      <c r="I279" s="141"/>
      <c r="J279" s="141">
        <f>ROUND(I279*H279,2)</f>
        <v>0</v>
      </c>
      <c r="K279" s="142"/>
      <c r="L279" s="25"/>
      <c r="M279" s="143" t="s">
        <v>1</v>
      </c>
      <c r="N279" s="144" t="s">
        <v>36</v>
      </c>
      <c r="O279" s="145">
        <v>0</v>
      </c>
      <c r="P279" s="145">
        <f>O279*H279</f>
        <v>0</v>
      </c>
      <c r="Q279" s="145">
        <v>0</v>
      </c>
      <c r="R279" s="145">
        <f>Q279*H279</f>
        <v>0</v>
      </c>
      <c r="S279" s="145">
        <v>0</v>
      </c>
      <c r="T279" s="146">
        <f>S279*H279</f>
        <v>0</v>
      </c>
      <c r="AR279" s="147" t="s">
        <v>184</v>
      </c>
      <c r="AT279" s="147" t="s">
        <v>180</v>
      </c>
      <c r="AU279" s="147" t="s">
        <v>77</v>
      </c>
      <c r="AY279" s="13" t="s">
        <v>178</v>
      </c>
      <c r="BE279" s="148">
        <f>IF(N279="základná",J279,0)</f>
        <v>0</v>
      </c>
      <c r="BF279" s="148">
        <f>IF(N279="znížená",J279,0)</f>
        <v>0</v>
      </c>
      <c r="BG279" s="148">
        <f>IF(N279="zákl. prenesená",J279,0)</f>
        <v>0</v>
      </c>
      <c r="BH279" s="148">
        <f>IF(N279="zníž. prenesená",J279,0)</f>
        <v>0</v>
      </c>
      <c r="BI279" s="148">
        <f>IF(N279="nulová",J279,0)</f>
        <v>0</v>
      </c>
      <c r="BJ279" s="13" t="s">
        <v>83</v>
      </c>
      <c r="BK279" s="148">
        <f>ROUND(I279*H279,2)</f>
        <v>0</v>
      </c>
      <c r="BL279" s="13" t="s">
        <v>184</v>
      </c>
      <c r="BM279" s="147" t="s">
        <v>1248</v>
      </c>
    </row>
    <row r="280" spans="2:65" s="1" customFormat="1" ht="16.5" customHeight="1">
      <c r="B280" s="135"/>
      <c r="C280" s="136" t="s">
        <v>70</v>
      </c>
      <c r="D280" s="136" t="s">
        <v>180</v>
      </c>
      <c r="E280" s="137" t="s">
        <v>1032</v>
      </c>
      <c r="F280" s="138" t="s">
        <v>1033</v>
      </c>
      <c r="G280" s="139" t="s">
        <v>1034</v>
      </c>
      <c r="H280" s="140">
        <v>1</v>
      </c>
      <c r="I280" s="141"/>
      <c r="J280" s="141">
        <f>ROUND(I280*H280,2)</f>
        <v>0</v>
      </c>
      <c r="K280" s="142"/>
      <c r="L280" s="25"/>
      <c r="M280" s="143" t="s">
        <v>1</v>
      </c>
      <c r="N280" s="144" t="s">
        <v>36</v>
      </c>
      <c r="O280" s="145">
        <v>0</v>
      </c>
      <c r="P280" s="145">
        <f>O280*H280</f>
        <v>0</v>
      </c>
      <c r="Q280" s="145">
        <v>0</v>
      </c>
      <c r="R280" s="145">
        <f>Q280*H280</f>
        <v>0</v>
      </c>
      <c r="S280" s="145">
        <v>0</v>
      </c>
      <c r="T280" s="146">
        <f>S280*H280</f>
        <v>0</v>
      </c>
      <c r="AR280" s="147" t="s">
        <v>184</v>
      </c>
      <c r="AT280" s="147" t="s">
        <v>180</v>
      </c>
      <c r="AU280" s="147" t="s">
        <v>77</v>
      </c>
      <c r="AY280" s="13" t="s">
        <v>178</v>
      </c>
      <c r="BE280" s="148">
        <f>IF(N280="základná",J280,0)</f>
        <v>0</v>
      </c>
      <c r="BF280" s="148">
        <f>IF(N280="znížená",J280,0)</f>
        <v>0</v>
      </c>
      <c r="BG280" s="148">
        <f>IF(N280="zákl. prenesená",J280,0)</f>
        <v>0</v>
      </c>
      <c r="BH280" s="148">
        <f>IF(N280="zníž. prenesená",J280,0)</f>
        <v>0</v>
      </c>
      <c r="BI280" s="148">
        <f>IF(N280="nulová",J280,0)</f>
        <v>0</v>
      </c>
      <c r="BJ280" s="13" t="s">
        <v>83</v>
      </c>
      <c r="BK280" s="148">
        <f>ROUND(I280*H280,2)</f>
        <v>0</v>
      </c>
      <c r="BL280" s="13" t="s">
        <v>184</v>
      </c>
      <c r="BM280" s="147" t="s">
        <v>1249</v>
      </c>
    </row>
    <row r="281" spans="2:65" s="1" customFormat="1" ht="16.5" customHeight="1">
      <c r="B281" s="135"/>
      <c r="C281" s="136" t="s">
        <v>77</v>
      </c>
      <c r="D281" s="136" t="s">
        <v>180</v>
      </c>
      <c r="E281" s="137" t="s">
        <v>1250</v>
      </c>
      <c r="F281" s="138" t="s">
        <v>624</v>
      </c>
      <c r="G281" s="139" t="s">
        <v>1034</v>
      </c>
      <c r="H281" s="140">
        <v>1</v>
      </c>
      <c r="I281" s="141"/>
      <c r="J281" s="141">
        <f>ROUND(I281*H281,2)</f>
        <v>0</v>
      </c>
      <c r="K281" s="142"/>
      <c r="L281" s="25"/>
      <c r="M281" s="143" t="s">
        <v>1</v>
      </c>
      <c r="N281" s="144" t="s">
        <v>36</v>
      </c>
      <c r="O281" s="145">
        <v>0</v>
      </c>
      <c r="P281" s="145">
        <f>O281*H281</f>
        <v>0</v>
      </c>
      <c r="Q281" s="145">
        <v>0</v>
      </c>
      <c r="R281" s="145">
        <f>Q281*H281</f>
        <v>0</v>
      </c>
      <c r="S281" s="145">
        <v>0</v>
      </c>
      <c r="T281" s="146">
        <f>S281*H281</f>
        <v>0</v>
      </c>
      <c r="AR281" s="147" t="s">
        <v>184</v>
      </c>
      <c r="AT281" s="147" t="s">
        <v>180</v>
      </c>
      <c r="AU281" s="147" t="s">
        <v>77</v>
      </c>
      <c r="AY281" s="13" t="s">
        <v>178</v>
      </c>
      <c r="BE281" s="148">
        <f>IF(N281="základná",J281,0)</f>
        <v>0</v>
      </c>
      <c r="BF281" s="148">
        <f>IF(N281="znížená",J281,0)</f>
        <v>0</v>
      </c>
      <c r="BG281" s="148">
        <f>IF(N281="zákl. prenesená",J281,0)</f>
        <v>0</v>
      </c>
      <c r="BH281" s="148">
        <f>IF(N281="zníž. prenesená",J281,0)</f>
        <v>0</v>
      </c>
      <c r="BI281" s="148">
        <f>IF(N281="nulová",J281,0)</f>
        <v>0</v>
      </c>
      <c r="BJ281" s="13" t="s">
        <v>83</v>
      </c>
      <c r="BK281" s="148">
        <f>ROUND(I281*H281,2)</f>
        <v>0</v>
      </c>
      <c r="BL281" s="13" t="s">
        <v>184</v>
      </c>
      <c r="BM281" s="147" t="s">
        <v>1251</v>
      </c>
    </row>
    <row r="282" spans="2:65" s="11" customFormat="1" ht="25.9" customHeight="1">
      <c r="B282" s="124"/>
      <c r="D282" s="125" t="s">
        <v>69</v>
      </c>
      <c r="E282" s="126" t="s">
        <v>1252</v>
      </c>
      <c r="F282" s="126" t="s">
        <v>1253</v>
      </c>
      <c r="J282" s="127">
        <f>BK282</f>
        <v>0</v>
      </c>
      <c r="L282" s="124"/>
      <c r="M282" s="128"/>
      <c r="P282" s="129">
        <f>SUM(P283:P284)</f>
        <v>0</v>
      </c>
      <c r="R282" s="129">
        <f>SUM(R283:R284)</f>
        <v>0</v>
      </c>
      <c r="T282" s="130">
        <f>SUM(T283:T284)</f>
        <v>0</v>
      </c>
      <c r="AR282" s="125" t="s">
        <v>77</v>
      </c>
      <c r="AT282" s="131" t="s">
        <v>69</v>
      </c>
      <c r="AU282" s="131" t="s">
        <v>70</v>
      </c>
      <c r="AY282" s="125" t="s">
        <v>178</v>
      </c>
      <c r="BK282" s="132">
        <f>SUM(BK283:BK284)</f>
        <v>0</v>
      </c>
    </row>
    <row r="283" spans="2:65" s="1" customFormat="1" ht="49.15" customHeight="1">
      <c r="B283" s="135"/>
      <c r="C283" s="136" t="s">
        <v>70</v>
      </c>
      <c r="D283" s="136" t="s">
        <v>180</v>
      </c>
      <c r="E283" s="137" t="s">
        <v>1254</v>
      </c>
      <c r="F283" s="138" t="s">
        <v>1255</v>
      </c>
      <c r="G283" s="139" t="s">
        <v>290</v>
      </c>
      <c r="H283" s="140">
        <v>1</v>
      </c>
      <c r="I283" s="141"/>
      <c r="J283" s="141">
        <f>ROUND(I283*H283,2)</f>
        <v>0</v>
      </c>
      <c r="K283" s="142"/>
      <c r="L283" s="25"/>
      <c r="M283" s="143" t="s">
        <v>1</v>
      </c>
      <c r="N283" s="144" t="s">
        <v>36</v>
      </c>
      <c r="O283" s="145">
        <v>0</v>
      </c>
      <c r="P283" s="145">
        <f>O283*H283</f>
        <v>0</v>
      </c>
      <c r="Q283" s="145">
        <v>0</v>
      </c>
      <c r="R283" s="145">
        <f>Q283*H283</f>
        <v>0</v>
      </c>
      <c r="S283" s="145">
        <v>0</v>
      </c>
      <c r="T283" s="146">
        <f>S283*H283</f>
        <v>0</v>
      </c>
      <c r="AR283" s="147" t="s">
        <v>184</v>
      </c>
      <c r="AT283" s="147" t="s">
        <v>180</v>
      </c>
      <c r="AU283" s="147" t="s">
        <v>77</v>
      </c>
      <c r="AY283" s="13" t="s">
        <v>178</v>
      </c>
      <c r="BE283" s="148">
        <f>IF(N283="základná",J283,0)</f>
        <v>0</v>
      </c>
      <c r="BF283" s="148">
        <f>IF(N283="znížená",J283,0)</f>
        <v>0</v>
      </c>
      <c r="BG283" s="148">
        <f>IF(N283="zákl. prenesená",J283,0)</f>
        <v>0</v>
      </c>
      <c r="BH283" s="148">
        <f>IF(N283="zníž. prenesená",J283,0)</f>
        <v>0</v>
      </c>
      <c r="BI283" s="148">
        <f>IF(N283="nulová",J283,0)</f>
        <v>0</v>
      </c>
      <c r="BJ283" s="13" t="s">
        <v>83</v>
      </c>
      <c r="BK283" s="148">
        <f>ROUND(I283*H283,2)</f>
        <v>0</v>
      </c>
      <c r="BL283" s="13" t="s">
        <v>184</v>
      </c>
      <c r="BM283" s="147" t="s">
        <v>1256</v>
      </c>
    </row>
    <row r="284" spans="2:65" s="1" customFormat="1" ht="76.349999999999994" customHeight="1">
      <c r="B284" s="135"/>
      <c r="C284" s="136" t="s">
        <v>70</v>
      </c>
      <c r="D284" s="136" t="s">
        <v>180</v>
      </c>
      <c r="E284" s="137" t="s">
        <v>1257</v>
      </c>
      <c r="F284" s="138" t="s">
        <v>1258</v>
      </c>
      <c r="G284" s="139" t="s">
        <v>290</v>
      </c>
      <c r="H284" s="140">
        <v>1</v>
      </c>
      <c r="I284" s="141"/>
      <c r="J284" s="141">
        <f>ROUND(I284*H284,2)</f>
        <v>0</v>
      </c>
      <c r="K284" s="142"/>
      <c r="L284" s="25"/>
      <c r="M284" s="159" t="s">
        <v>1</v>
      </c>
      <c r="N284" s="160" t="s">
        <v>36</v>
      </c>
      <c r="O284" s="161">
        <v>0</v>
      </c>
      <c r="P284" s="161">
        <f>O284*H284</f>
        <v>0</v>
      </c>
      <c r="Q284" s="161">
        <v>0</v>
      </c>
      <c r="R284" s="161">
        <f>Q284*H284</f>
        <v>0</v>
      </c>
      <c r="S284" s="161">
        <v>0</v>
      </c>
      <c r="T284" s="162">
        <f>S284*H284</f>
        <v>0</v>
      </c>
      <c r="AR284" s="147" t="s">
        <v>184</v>
      </c>
      <c r="AT284" s="147" t="s">
        <v>180</v>
      </c>
      <c r="AU284" s="147" t="s">
        <v>77</v>
      </c>
      <c r="AY284" s="13" t="s">
        <v>178</v>
      </c>
      <c r="BE284" s="148">
        <f>IF(N284="základná",J284,0)</f>
        <v>0</v>
      </c>
      <c r="BF284" s="148">
        <f>IF(N284="znížená",J284,0)</f>
        <v>0</v>
      </c>
      <c r="BG284" s="148">
        <f>IF(N284="zákl. prenesená",J284,0)</f>
        <v>0</v>
      </c>
      <c r="BH284" s="148">
        <f>IF(N284="zníž. prenesená",J284,0)</f>
        <v>0</v>
      </c>
      <c r="BI284" s="148">
        <f>IF(N284="nulová",J284,0)</f>
        <v>0</v>
      </c>
      <c r="BJ284" s="13" t="s">
        <v>83</v>
      </c>
      <c r="BK284" s="148">
        <f>ROUND(I284*H284,2)</f>
        <v>0</v>
      </c>
      <c r="BL284" s="13" t="s">
        <v>184</v>
      </c>
      <c r="BM284" s="147" t="s">
        <v>1259</v>
      </c>
    </row>
    <row r="285" spans="2:65" s="1" customFormat="1" ht="6.95" customHeight="1">
      <c r="B285" s="40"/>
      <c r="C285" s="41"/>
      <c r="D285" s="41"/>
      <c r="E285" s="41"/>
      <c r="F285" s="41"/>
      <c r="G285" s="41"/>
      <c r="H285" s="41"/>
      <c r="I285" s="41"/>
      <c r="J285" s="41"/>
      <c r="K285" s="41"/>
      <c r="L285" s="25"/>
    </row>
  </sheetData>
  <autoFilter ref="C124:K284" xr:uid="{00000000-0009-0000-0000-000002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09"/>
  <sheetViews>
    <sheetView showGridLines="0" topLeftCell="A121" workbookViewId="0">
      <selection activeCell="I135" sqref="I13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ht="12" hidden="1" customHeight="1">
      <c r="B8" s="16"/>
      <c r="D8" s="22" t="s">
        <v>133</v>
      </c>
      <c r="L8" s="16"/>
    </row>
    <row r="9" spans="2:46" s="1" customFormat="1" ht="16.5" hidden="1" customHeight="1">
      <c r="B9" s="25"/>
      <c r="E9" s="219" t="s">
        <v>134</v>
      </c>
      <c r="F9" s="218"/>
      <c r="G9" s="218"/>
      <c r="H9" s="218"/>
      <c r="L9" s="25"/>
    </row>
    <row r="10" spans="2:46" s="1" customFormat="1" ht="12" hidden="1" customHeight="1">
      <c r="B10" s="25"/>
      <c r="D10" s="22" t="s">
        <v>135</v>
      </c>
      <c r="L10" s="25"/>
    </row>
    <row r="11" spans="2:46" s="1" customFormat="1" ht="16.5" hidden="1" customHeight="1">
      <c r="B11" s="25"/>
      <c r="E11" s="182" t="s">
        <v>1260</v>
      </c>
      <c r="F11" s="218"/>
      <c r="G11" s="218"/>
      <c r="H11" s="218"/>
      <c r="L11" s="25"/>
    </row>
    <row r="12" spans="2:46" s="1" customFormat="1" hidden="1">
      <c r="B12" s="25"/>
      <c r="L12" s="25"/>
    </row>
    <row r="13" spans="2:46" s="1" customFormat="1" ht="12" hidden="1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>
      <c r="B14" s="25"/>
      <c r="D14" s="22" t="s">
        <v>17</v>
      </c>
      <c r="F14" s="20" t="s">
        <v>18</v>
      </c>
      <c r="I14" s="22" t="s">
        <v>19</v>
      </c>
      <c r="J14" s="48" t="str">
        <f>'Rekapitulácia stavby'!AN8</f>
        <v>14. 11. 2025</v>
      </c>
      <c r="L14" s="25"/>
    </row>
    <row r="15" spans="2:46" s="1" customFormat="1" ht="10.9" hidden="1" customHeight="1">
      <c r="B15" s="25"/>
      <c r="L15" s="25"/>
    </row>
    <row r="16" spans="2:46" s="1" customFormat="1" ht="12" hidden="1" customHeight="1">
      <c r="B16" s="25"/>
      <c r="D16" s="22" t="s">
        <v>21</v>
      </c>
      <c r="I16" s="22" t="s">
        <v>22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>
      <c r="B17" s="25"/>
      <c r="E17" s="20" t="str">
        <f>IF('Rekapitulácia stavby'!E11="","",'Rekapitulácia stavby'!E11)</f>
        <v xml:space="preserve"> </v>
      </c>
      <c r="I17" s="22" t="s">
        <v>24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>
      <c r="B18" s="25"/>
      <c r="L18" s="25"/>
    </row>
    <row r="19" spans="2:12" s="1" customFormat="1" ht="12" hidden="1" customHeight="1">
      <c r="B19" s="25"/>
      <c r="D19" s="22" t="s">
        <v>25</v>
      </c>
      <c r="I19" s="22" t="s">
        <v>22</v>
      </c>
      <c r="J19" s="20" t="str">
        <f>'Rekapitulácia stavby'!AN13</f>
        <v/>
      </c>
      <c r="L19" s="25"/>
    </row>
    <row r="20" spans="2:12" s="1" customFormat="1" ht="18" hidden="1" customHeight="1">
      <c r="B20" s="25"/>
      <c r="E20" s="193" t="str">
        <f>'Rekapitulácia stavby'!E14</f>
        <v xml:space="preserve"> </v>
      </c>
      <c r="F20" s="193"/>
      <c r="G20" s="193"/>
      <c r="H20" s="193"/>
      <c r="I20" s="22" t="s">
        <v>24</v>
      </c>
      <c r="J20" s="20" t="str">
        <f>'Rekapitulácia stavby'!AN14</f>
        <v/>
      </c>
      <c r="L20" s="25"/>
    </row>
    <row r="21" spans="2:12" s="1" customFormat="1" ht="6.95" hidden="1" customHeight="1">
      <c r="B21" s="25"/>
      <c r="L21" s="25"/>
    </row>
    <row r="22" spans="2:12" s="1" customFormat="1" ht="12" hidden="1" customHeight="1">
      <c r="B22" s="25"/>
      <c r="D22" s="22" t="s">
        <v>26</v>
      </c>
      <c r="I22" s="22" t="s">
        <v>22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>
      <c r="B23" s="25"/>
      <c r="E23" s="20" t="str">
        <f>IF('Rekapitulácia stavby'!E17="","",'Rekapitulácia stavby'!E17)</f>
        <v xml:space="preserve"> </v>
      </c>
      <c r="I23" s="22" t="s">
        <v>24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>
      <c r="B24" s="25"/>
      <c r="L24" s="25"/>
    </row>
    <row r="25" spans="2:12" s="1" customFormat="1" ht="12" hidden="1" customHeight="1">
      <c r="B25" s="25"/>
      <c r="D25" s="22" t="s">
        <v>28</v>
      </c>
      <c r="I25" s="22" t="s">
        <v>22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>
      <c r="B26" s="25"/>
      <c r="E26" s="20" t="str">
        <f>IF('Rekapitulácia stavby'!E20="","",'Rekapitulácia stavby'!E20)</f>
        <v xml:space="preserve"> </v>
      </c>
      <c r="I26" s="22" t="s">
        <v>24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>
      <c r="B27" s="25"/>
      <c r="L27" s="25"/>
    </row>
    <row r="28" spans="2:12" s="1" customFormat="1" ht="12" hidden="1" customHeight="1">
      <c r="B28" s="25"/>
      <c r="D28" s="22" t="s">
        <v>29</v>
      </c>
      <c r="L28" s="25"/>
    </row>
    <row r="29" spans="2:12" s="7" customFormat="1" ht="16.5" hidden="1" customHeight="1">
      <c r="B29" s="90"/>
      <c r="E29" s="196" t="s">
        <v>1</v>
      </c>
      <c r="F29" s="196"/>
      <c r="G29" s="196"/>
      <c r="H29" s="196"/>
      <c r="L29" s="90"/>
    </row>
    <row r="30" spans="2:12" s="1" customFormat="1" ht="6.95" hidden="1" customHeight="1">
      <c r="B30" s="25"/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hidden="1" customHeight="1">
      <c r="B32" s="25"/>
      <c r="D32" s="91" t="s">
        <v>30</v>
      </c>
      <c r="J32" s="62">
        <f>ROUND(J132, 2)</f>
        <v>0</v>
      </c>
      <c r="L32" s="25"/>
    </row>
    <row r="33" spans="2:12" s="1" customFormat="1" ht="6.95" hidden="1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>
      <c r="B34" s="25"/>
      <c r="F34" s="28" t="s">
        <v>32</v>
      </c>
      <c r="I34" s="28" t="s">
        <v>31</v>
      </c>
      <c r="J34" s="28" t="s">
        <v>33</v>
      </c>
      <c r="L34" s="25"/>
    </row>
    <row r="35" spans="2:12" s="1" customFormat="1" ht="14.45" hidden="1" customHeight="1">
      <c r="B35" s="25"/>
      <c r="D35" s="51" t="s">
        <v>34</v>
      </c>
      <c r="E35" s="30" t="s">
        <v>35</v>
      </c>
      <c r="F35" s="92">
        <f>ROUND((SUM(BE132:BE308)),  2)</f>
        <v>0</v>
      </c>
      <c r="G35" s="93"/>
      <c r="H35" s="93"/>
      <c r="I35" s="94">
        <v>0.23</v>
      </c>
      <c r="J35" s="92">
        <f>ROUND(((SUM(BE132:BE308))*I35),  2)</f>
        <v>0</v>
      </c>
      <c r="L35" s="25"/>
    </row>
    <row r="36" spans="2:12" s="1" customFormat="1" ht="14.45" hidden="1" customHeight="1">
      <c r="B36" s="25"/>
      <c r="E36" s="30" t="s">
        <v>36</v>
      </c>
      <c r="F36" s="82">
        <f>ROUND((SUM(BF132:BF308)),  2)</f>
        <v>0</v>
      </c>
      <c r="I36" s="95">
        <v>0.23</v>
      </c>
      <c r="J36" s="82">
        <f>ROUND(((SUM(BF132:BF308))*I36),  2)</f>
        <v>0</v>
      </c>
      <c r="L36" s="25"/>
    </row>
    <row r="37" spans="2:12" s="1" customFormat="1" ht="14.45" hidden="1" customHeight="1">
      <c r="B37" s="25"/>
      <c r="E37" s="22" t="s">
        <v>37</v>
      </c>
      <c r="F37" s="82">
        <f>ROUND((SUM(BG132:BG308)),  2)</f>
        <v>0</v>
      </c>
      <c r="I37" s="95">
        <v>0.23</v>
      </c>
      <c r="J37" s="82">
        <f>0</f>
        <v>0</v>
      </c>
      <c r="L37" s="25"/>
    </row>
    <row r="38" spans="2:12" s="1" customFormat="1" ht="14.45" hidden="1" customHeight="1">
      <c r="B38" s="25"/>
      <c r="E38" s="22" t="s">
        <v>38</v>
      </c>
      <c r="F38" s="82">
        <f>ROUND((SUM(BH132:BH308)),  2)</f>
        <v>0</v>
      </c>
      <c r="I38" s="95">
        <v>0.23</v>
      </c>
      <c r="J38" s="82">
        <f>0</f>
        <v>0</v>
      </c>
      <c r="L38" s="25"/>
    </row>
    <row r="39" spans="2:12" s="1" customFormat="1" ht="14.45" hidden="1" customHeight="1">
      <c r="B39" s="25"/>
      <c r="E39" s="30" t="s">
        <v>39</v>
      </c>
      <c r="F39" s="92">
        <f>ROUND((SUM(BI132:BI308)),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>
      <c r="B40" s="25"/>
      <c r="L40" s="25"/>
    </row>
    <row r="41" spans="2:12" s="1" customFormat="1" ht="25.35" hidden="1" customHeight="1">
      <c r="B41" s="25"/>
      <c r="C41" s="96"/>
      <c r="D41" s="97" t="s">
        <v>40</v>
      </c>
      <c r="E41" s="53"/>
      <c r="F41" s="53"/>
      <c r="G41" s="98" t="s">
        <v>41</v>
      </c>
      <c r="H41" s="99" t="s">
        <v>42</v>
      </c>
      <c r="I41" s="53"/>
      <c r="J41" s="100">
        <f>SUM(J32:J39)</f>
        <v>0</v>
      </c>
      <c r="K41" s="101"/>
      <c r="L41" s="25"/>
    </row>
    <row r="42" spans="2:12" s="1" customFormat="1" ht="14.45" hidden="1" customHeight="1">
      <c r="B42" s="25"/>
      <c r="L42" s="25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137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12" ht="12" customHeight="1">
      <c r="B86" s="16"/>
      <c r="C86" s="22" t="s">
        <v>133</v>
      </c>
      <c r="L86" s="16"/>
    </row>
    <row r="87" spans="2:12" s="1" customFormat="1" ht="16.5" customHeight="1">
      <c r="B87" s="25"/>
      <c r="E87" s="219" t="s">
        <v>134</v>
      </c>
      <c r="F87" s="218"/>
      <c r="G87" s="218"/>
      <c r="H87" s="218"/>
      <c r="L87" s="25"/>
    </row>
    <row r="88" spans="2:12" s="1" customFormat="1" ht="12" customHeight="1">
      <c r="B88" s="25"/>
      <c r="C88" s="22" t="s">
        <v>135</v>
      </c>
      <c r="L88" s="25"/>
    </row>
    <row r="89" spans="2:12" s="1" customFormat="1" ht="16.5" customHeight="1">
      <c r="B89" s="25"/>
      <c r="E89" s="182" t="str">
        <f>E11</f>
        <v>04 - Zdravotechnika</v>
      </c>
      <c r="F89" s="218"/>
      <c r="G89" s="218"/>
      <c r="H89" s="218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Rimavská Sobota</v>
      </c>
      <c r="I91" s="22" t="s">
        <v>19</v>
      </c>
      <c r="J91" s="48" t="str">
        <f>IF(J14="","",J14)</f>
        <v>14. 11. 2025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21</v>
      </c>
      <c r="F93" s="20" t="str">
        <f>E17</f>
        <v xml:space="preserve"> </v>
      </c>
      <c r="I93" s="22" t="s">
        <v>26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25</v>
      </c>
      <c r="F94" s="20" t="str">
        <f>IF(E20="","",E20)</f>
        <v xml:space="preserve"> </v>
      </c>
      <c r="I94" s="22" t="s">
        <v>28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4" t="s">
        <v>138</v>
      </c>
      <c r="D96" s="96"/>
      <c r="E96" s="96"/>
      <c r="F96" s="96"/>
      <c r="G96" s="96"/>
      <c r="H96" s="96"/>
      <c r="I96" s="96"/>
      <c r="J96" s="105" t="s">
        <v>139</v>
      </c>
      <c r="K96" s="96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6" t="s">
        <v>140</v>
      </c>
      <c r="J98" s="62">
        <f>J132</f>
        <v>0</v>
      </c>
      <c r="L98" s="25"/>
      <c r="AU98" s="13" t="s">
        <v>141</v>
      </c>
    </row>
    <row r="99" spans="2:47" s="8" customFormat="1" ht="24.95" customHeight="1">
      <c r="B99" s="107"/>
      <c r="D99" s="108" t="s">
        <v>142</v>
      </c>
      <c r="E99" s="109"/>
      <c r="F99" s="109"/>
      <c r="G99" s="109"/>
      <c r="H99" s="109"/>
      <c r="I99" s="109"/>
      <c r="J99" s="110">
        <f>J133</f>
        <v>0</v>
      </c>
      <c r="L99" s="107"/>
    </row>
    <row r="100" spans="2:47" s="9" customFormat="1" ht="19.899999999999999" customHeight="1">
      <c r="B100" s="111"/>
      <c r="D100" s="112" t="s">
        <v>143</v>
      </c>
      <c r="E100" s="113"/>
      <c r="F100" s="113"/>
      <c r="G100" s="113"/>
      <c r="H100" s="113"/>
      <c r="I100" s="113"/>
      <c r="J100" s="114">
        <f>J134</f>
        <v>0</v>
      </c>
      <c r="L100" s="111"/>
    </row>
    <row r="101" spans="2:47" s="9" customFormat="1" ht="19.899999999999999" customHeight="1">
      <c r="B101" s="111"/>
      <c r="D101" s="112" t="s">
        <v>1261</v>
      </c>
      <c r="E101" s="113"/>
      <c r="F101" s="113"/>
      <c r="G101" s="113"/>
      <c r="H101" s="113"/>
      <c r="I101" s="113"/>
      <c r="J101" s="114">
        <f>J146</f>
        <v>0</v>
      </c>
      <c r="L101" s="111"/>
    </row>
    <row r="102" spans="2:47" s="9" customFormat="1" ht="19.899999999999999" customHeight="1">
      <c r="B102" s="111"/>
      <c r="D102" s="112" t="s">
        <v>1262</v>
      </c>
      <c r="E102" s="113"/>
      <c r="F102" s="113"/>
      <c r="G102" s="113"/>
      <c r="H102" s="113"/>
      <c r="I102" s="113"/>
      <c r="J102" s="114">
        <f>J148</f>
        <v>0</v>
      </c>
      <c r="L102" s="111"/>
    </row>
    <row r="103" spans="2:47" s="9" customFormat="1" ht="19.899999999999999" customHeight="1">
      <c r="B103" s="111"/>
      <c r="D103" s="112" t="s">
        <v>146</v>
      </c>
      <c r="E103" s="113"/>
      <c r="F103" s="113"/>
      <c r="G103" s="113"/>
      <c r="H103" s="113"/>
      <c r="I103" s="113"/>
      <c r="J103" s="114">
        <f>J157</f>
        <v>0</v>
      </c>
      <c r="L103" s="111"/>
    </row>
    <row r="104" spans="2:47" s="8" customFormat="1" ht="24.95" customHeight="1">
      <c r="B104" s="107"/>
      <c r="D104" s="108" t="s">
        <v>148</v>
      </c>
      <c r="E104" s="109"/>
      <c r="F104" s="109"/>
      <c r="G104" s="109"/>
      <c r="H104" s="109"/>
      <c r="I104" s="109"/>
      <c r="J104" s="110">
        <f>J159</f>
        <v>0</v>
      </c>
      <c r="L104" s="107"/>
    </row>
    <row r="105" spans="2:47" s="9" customFormat="1" ht="19.899999999999999" customHeight="1">
      <c r="B105" s="111"/>
      <c r="D105" s="112" t="s">
        <v>151</v>
      </c>
      <c r="E105" s="113"/>
      <c r="F105" s="113"/>
      <c r="G105" s="113"/>
      <c r="H105" s="113"/>
      <c r="I105" s="113"/>
      <c r="J105" s="114">
        <f>J160</f>
        <v>0</v>
      </c>
      <c r="L105" s="111"/>
    </row>
    <row r="106" spans="2:47" s="9" customFormat="1" ht="19.899999999999999" customHeight="1">
      <c r="B106" s="111"/>
      <c r="D106" s="112" t="s">
        <v>1263</v>
      </c>
      <c r="E106" s="113"/>
      <c r="F106" s="113"/>
      <c r="G106" s="113"/>
      <c r="H106" s="113"/>
      <c r="I106" s="113"/>
      <c r="J106" s="114">
        <f>J190</f>
        <v>0</v>
      </c>
      <c r="L106" s="111"/>
    </row>
    <row r="107" spans="2:47" s="9" customFormat="1" ht="19.899999999999999" customHeight="1">
      <c r="B107" s="111"/>
      <c r="D107" s="112" t="s">
        <v>1264</v>
      </c>
      <c r="E107" s="113"/>
      <c r="F107" s="113"/>
      <c r="G107" s="113"/>
      <c r="H107" s="113"/>
      <c r="I107" s="113"/>
      <c r="J107" s="114">
        <f>J225</f>
        <v>0</v>
      </c>
      <c r="L107" s="111"/>
    </row>
    <row r="108" spans="2:47" s="9" customFormat="1" ht="19.899999999999999" customHeight="1">
      <c r="B108" s="111"/>
      <c r="D108" s="112" t="s">
        <v>152</v>
      </c>
      <c r="E108" s="113"/>
      <c r="F108" s="113"/>
      <c r="G108" s="113"/>
      <c r="H108" s="113"/>
      <c r="I108" s="113"/>
      <c r="J108" s="114">
        <f>J267</f>
        <v>0</v>
      </c>
      <c r="L108" s="111"/>
    </row>
    <row r="109" spans="2:47" s="9" customFormat="1" ht="19.899999999999999" customHeight="1">
      <c r="B109" s="111"/>
      <c r="D109" s="112" t="s">
        <v>153</v>
      </c>
      <c r="E109" s="113"/>
      <c r="F109" s="113"/>
      <c r="G109" s="113"/>
      <c r="H109" s="113"/>
      <c r="I109" s="113"/>
      <c r="J109" s="114">
        <f>J304</f>
        <v>0</v>
      </c>
      <c r="L109" s="111"/>
    </row>
    <row r="110" spans="2:47" s="9" customFormat="1" ht="19.899999999999999" customHeight="1">
      <c r="B110" s="111"/>
      <c r="D110" s="112" t="s">
        <v>156</v>
      </c>
      <c r="E110" s="113"/>
      <c r="F110" s="113"/>
      <c r="G110" s="113"/>
      <c r="H110" s="113"/>
      <c r="I110" s="113"/>
      <c r="J110" s="114">
        <f>J307</f>
        <v>0</v>
      </c>
      <c r="L110" s="111"/>
    </row>
    <row r="111" spans="2:47" s="1" customFormat="1" ht="21.75" customHeight="1">
      <c r="B111" s="25"/>
      <c r="L111" s="25"/>
    </row>
    <row r="112" spans="2:47" s="1" customFormat="1" ht="6.95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25"/>
    </row>
    <row r="116" spans="2:12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25"/>
    </row>
    <row r="117" spans="2:12" s="1" customFormat="1" ht="24.95" customHeight="1">
      <c r="B117" s="25"/>
      <c r="C117" s="17" t="s">
        <v>164</v>
      </c>
      <c r="L117" s="25"/>
    </row>
    <row r="118" spans="2:12" s="1" customFormat="1" ht="6.95" customHeight="1">
      <c r="B118" s="25"/>
      <c r="L118" s="25"/>
    </row>
    <row r="119" spans="2:12" s="1" customFormat="1" ht="12" customHeight="1">
      <c r="B119" s="25"/>
      <c r="C119" s="22" t="s">
        <v>13</v>
      </c>
      <c r="L119" s="25"/>
    </row>
    <row r="120" spans="2:12" s="1" customFormat="1" ht="26.25" customHeight="1">
      <c r="B120" s="25"/>
      <c r="E120" s="219" t="str">
        <f>E7</f>
        <v>SOŠ Hnúšťa, vybudovanie tréningového centra v Rimavskej Sobote-úprava3</v>
      </c>
      <c r="F120" s="220"/>
      <c r="G120" s="220"/>
      <c r="H120" s="220"/>
      <c r="L120" s="25"/>
    </row>
    <row r="121" spans="2:12" ht="12" customHeight="1">
      <c r="B121" s="16"/>
      <c r="C121" s="22" t="s">
        <v>133</v>
      </c>
      <c r="L121" s="16"/>
    </row>
    <row r="122" spans="2:12" s="1" customFormat="1" ht="16.5" customHeight="1">
      <c r="B122" s="25"/>
      <c r="E122" s="219" t="s">
        <v>134</v>
      </c>
      <c r="F122" s="218"/>
      <c r="G122" s="218"/>
      <c r="H122" s="218"/>
      <c r="L122" s="25"/>
    </row>
    <row r="123" spans="2:12" s="1" customFormat="1" ht="12" customHeight="1">
      <c r="B123" s="25"/>
      <c r="C123" s="22" t="s">
        <v>135</v>
      </c>
      <c r="L123" s="25"/>
    </row>
    <row r="124" spans="2:12" s="1" customFormat="1" ht="16.5" customHeight="1">
      <c r="B124" s="25"/>
      <c r="E124" s="182" t="str">
        <f>E11</f>
        <v>04 - Zdravotechnika</v>
      </c>
      <c r="F124" s="218"/>
      <c r="G124" s="218"/>
      <c r="H124" s="218"/>
      <c r="L124" s="25"/>
    </row>
    <row r="125" spans="2:12" s="1" customFormat="1" ht="6.95" customHeight="1">
      <c r="B125" s="25"/>
      <c r="L125" s="25"/>
    </row>
    <row r="126" spans="2:12" s="1" customFormat="1" ht="12" customHeight="1">
      <c r="B126" s="25"/>
      <c r="C126" s="22" t="s">
        <v>17</v>
      </c>
      <c r="F126" s="20" t="str">
        <f>F14</f>
        <v>Rimavská Sobota</v>
      </c>
      <c r="I126" s="22" t="s">
        <v>19</v>
      </c>
      <c r="J126" s="48" t="str">
        <f>IF(J14="","",J14)</f>
        <v>14. 11. 2025</v>
      </c>
      <c r="L126" s="25"/>
    </row>
    <row r="127" spans="2:12" s="1" customFormat="1" ht="6.95" customHeight="1">
      <c r="B127" s="25"/>
      <c r="L127" s="25"/>
    </row>
    <row r="128" spans="2:12" s="1" customFormat="1" ht="15.2" customHeight="1">
      <c r="B128" s="25"/>
      <c r="C128" s="22" t="s">
        <v>21</v>
      </c>
      <c r="F128" s="20" t="str">
        <f>E17</f>
        <v xml:space="preserve"> </v>
      </c>
      <c r="I128" s="22" t="s">
        <v>26</v>
      </c>
      <c r="J128" s="23" t="str">
        <f>E23</f>
        <v xml:space="preserve"> </v>
      </c>
      <c r="L128" s="25"/>
    </row>
    <row r="129" spans="2:65" s="1" customFormat="1" ht="15.2" customHeight="1">
      <c r="B129" s="25"/>
      <c r="C129" s="22" t="s">
        <v>25</v>
      </c>
      <c r="F129" s="20" t="str">
        <f>IF(E20="","",E20)</f>
        <v xml:space="preserve"> </v>
      </c>
      <c r="I129" s="22" t="s">
        <v>28</v>
      </c>
      <c r="J129" s="23" t="str">
        <f>E26</f>
        <v xml:space="preserve"> </v>
      </c>
      <c r="L129" s="25"/>
    </row>
    <row r="130" spans="2:65" s="1" customFormat="1" ht="10.35" customHeight="1">
      <c r="B130" s="25"/>
      <c r="L130" s="25"/>
    </row>
    <row r="131" spans="2:65" s="10" customFormat="1" ht="29.25" customHeight="1">
      <c r="B131" s="115"/>
      <c r="C131" s="116" t="s">
        <v>165</v>
      </c>
      <c r="D131" s="117" t="s">
        <v>55</v>
      </c>
      <c r="E131" s="117" t="s">
        <v>51</v>
      </c>
      <c r="F131" s="117" t="s">
        <v>52</v>
      </c>
      <c r="G131" s="117" t="s">
        <v>166</v>
      </c>
      <c r="H131" s="117" t="s">
        <v>167</v>
      </c>
      <c r="I131" s="117" t="s">
        <v>168</v>
      </c>
      <c r="J131" s="118" t="s">
        <v>139</v>
      </c>
      <c r="K131" s="119" t="s">
        <v>169</v>
      </c>
      <c r="L131" s="115"/>
      <c r="M131" s="55" t="s">
        <v>1</v>
      </c>
      <c r="N131" s="56" t="s">
        <v>34</v>
      </c>
      <c r="O131" s="56" t="s">
        <v>170</v>
      </c>
      <c r="P131" s="56" t="s">
        <v>171</v>
      </c>
      <c r="Q131" s="56" t="s">
        <v>172</v>
      </c>
      <c r="R131" s="56" t="s">
        <v>173</v>
      </c>
      <c r="S131" s="56" t="s">
        <v>174</v>
      </c>
      <c r="T131" s="57" t="s">
        <v>175</v>
      </c>
    </row>
    <row r="132" spans="2:65" s="1" customFormat="1" ht="22.9" customHeight="1">
      <c r="B132" s="25"/>
      <c r="C132" s="60" t="s">
        <v>140</v>
      </c>
      <c r="J132" s="120">
        <f>BK132</f>
        <v>0</v>
      </c>
      <c r="L132" s="25"/>
      <c r="M132" s="58"/>
      <c r="N132" s="49"/>
      <c r="O132" s="49"/>
      <c r="P132" s="121">
        <f>P133+P159</f>
        <v>0</v>
      </c>
      <c r="Q132" s="49"/>
      <c r="R132" s="121">
        <f>R133+R159</f>
        <v>0</v>
      </c>
      <c r="S132" s="49"/>
      <c r="T132" s="122">
        <f>T133+T159</f>
        <v>0</v>
      </c>
      <c r="AT132" s="13" t="s">
        <v>69</v>
      </c>
      <c r="AU132" s="13" t="s">
        <v>141</v>
      </c>
      <c r="BK132" s="123">
        <f>BK133+BK159</f>
        <v>0</v>
      </c>
    </row>
    <row r="133" spans="2:65" s="11" customFormat="1" ht="25.9" customHeight="1">
      <c r="B133" s="124"/>
      <c r="D133" s="125" t="s">
        <v>69</v>
      </c>
      <c r="E133" s="126" t="s">
        <v>176</v>
      </c>
      <c r="F133" s="126" t="s">
        <v>177</v>
      </c>
      <c r="J133" s="127">
        <f>BK133</f>
        <v>0</v>
      </c>
      <c r="L133" s="124"/>
      <c r="M133" s="128"/>
      <c r="P133" s="129">
        <f>P134+P146+P148+P157</f>
        <v>0</v>
      </c>
      <c r="R133" s="129">
        <f>R134+R146+R148+R157</f>
        <v>0</v>
      </c>
      <c r="T133" s="130">
        <f>T134+T146+T148+T157</f>
        <v>0</v>
      </c>
      <c r="AR133" s="125" t="s">
        <v>77</v>
      </c>
      <c r="AT133" s="131" t="s">
        <v>69</v>
      </c>
      <c r="AU133" s="131" t="s">
        <v>70</v>
      </c>
      <c r="AY133" s="125" t="s">
        <v>178</v>
      </c>
      <c r="BK133" s="132">
        <f>BK134+BK146+BK148+BK157</f>
        <v>0</v>
      </c>
    </row>
    <row r="134" spans="2:65" s="11" customFormat="1" ht="22.9" customHeight="1">
      <c r="B134" s="124"/>
      <c r="D134" s="125" t="s">
        <v>69</v>
      </c>
      <c r="E134" s="133" t="s">
        <v>77</v>
      </c>
      <c r="F134" s="133" t="s">
        <v>179</v>
      </c>
      <c r="J134" s="134">
        <f>BK134</f>
        <v>0</v>
      </c>
      <c r="L134" s="124"/>
      <c r="M134" s="128"/>
      <c r="P134" s="129">
        <f>SUM(P135:P145)</f>
        <v>0</v>
      </c>
      <c r="R134" s="129">
        <f>SUM(R135:R145)</f>
        <v>0</v>
      </c>
      <c r="T134" s="130">
        <f>SUM(T135:T145)</f>
        <v>0</v>
      </c>
      <c r="AR134" s="125" t="s">
        <v>77</v>
      </c>
      <c r="AT134" s="131" t="s">
        <v>69</v>
      </c>
      <c r="AU134" s="131" t="s">
        <v>77</v>
      </c>
      <c r="AY134" s="125" t="s">
        <v>178</v>
      </c>
      <c r="BK134" s="132">
        <f>SUM(BK135:BK145)</f>
        <v>0</v>
      </c>
    </row>
    <row r="135" spans="2:65" s="1" customFormat="1" ht="24.2" customHeight="1">
      <c r="B135" s="135"/>
      <c r="C135" s="136" t="s">
        <v>77</v>
      </c>
      <c r="D135" s="136" t="s">
        <v>180</v>
      </c>
      <c r="E135" s="137" t="s">
        <v>1265</v>
      </c>
      <c r="F135" s="138" t="s">
        <v>1266</v>
      </c>
      <c r="G135" s="139" t="s">
        <v>183</v>
      </c>
      <c r="H135" s="140">
        <v>343.286</v>
      </c>
      <c r="I135" s="141"/>
      <c r="J135" s="141">
        <f t="shared" ref="J135:J145" si="0">ROUND(I135*H135,2)</f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 t="shared" ref="P135:P145" si="1">O135*H135</f>
        <v>0</v>
      </c>
      <c r="Q135" s="145">
        <v>0</v>
      </c>
      <c r="R135" s="145">
        <f t="shared" ref="R135:R145" si="2">Q135*H135</f>
        <v>0</v>
      </c>
      <c r="S135" s="145">
        <v>0</v>
      </c>
      <c r="T135" s="146">
        <f t="shared" ref="T135:T145" si="3">S135*H135</f>
        <v>0</v>
      </c>
      <c r="AR135" s="147" t="s">
        <v>184</v>
      </c>
      <c r="AT135" s="147" t="s">
        <v>180</v>
      </c>
      <c r="AU135" s="147" t="s">
        <v>83</v>
      </c>
      <c r="AY135" s="13" t="s">
        <v>178</v>
      </c>
      <c r="BE135" s="148">
        <f t="shared" ref="BE135:BE145" si="4">IF(N135="základná",J135,0)</f>
        <v>0</v>
      </c>
      <c r="BF135" s="148">
        <f t="shared" ref="BF135:BF145" si="5">IF(N135="znížená",J135,0)</f>
        <v>0</v>
      </c>
      <c r="BG135" s="148">
        <f t="shared" ref="BG135:BG145" si="6">IF(N135="zákl. prenesená",J135,0)</f>
        <v>0</v>
      </c>
      <c r="BH135" s="148">
        <f t="shared" ref="BH135:BH145" si="7">IF(N135="zníž. prenesená",J135,0)</f>
        <v>0</v>
      </c>
      <c r="BI135" s="148">
        <f t="shared" ref="BI135:BI145" si="8">IF(N135="nulová",J135,0)</f>
        <v>0</v>
      </c>
      <c r="BJ135" s="13" t="s">
        <v>83</v>
      </c>
      <c r="BK135" s="148">
        <f t="shared" ref="BK135:BK145" si="9">ROUND(I135*H135,2)</f>
        <v>0</v>
      </c>
      <c r="BL135" s="13" t="s">
        <v>184</v>
      </c>
      <c r="BM135" s="147" t="s">
        <v>83</v>
      </c>
    </row>
    <row r="136" spans="2:65" s="1" customFormat="1" ht="37.9" customHeight="1">
      <c r="B136" s="135"/>
      <c r="C136" s="136" t="s">
        <v>83</v>
      </c>
      <c r="D136" s="136" t="s">
        <v>180</v>
      </c>
      <c r="E136" s="137" t="s">
        <v>197</v>
      </c>
      <c r="F136" s="138" t="s">
        <v>198</v>
      </c>
      <c r="G136" s="139" t="s">
        <v>183</v>
      </c>
      <c r="H136" s="140">
        <v>102.986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36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184</v>
      </c>
      <c r="AT136" s="147" t="s">
        <v>180</v>
      </c>
      <c r="AU136" s="147" t="s">
        <v>83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184</v>
      </c>
      <c r="BM136" s="147" t="s">
        <v>184</v>
      </c>
    </row>
    <row r="137" spans="2:65" s="1" customFormat="1" ht="24.2" customHeight="1">
      <c r="B137" s="135"/>
      <c r="C137" s="136" t="s">
        <v>189</v>
      </c>
      <c r="D137" s="136" t="s">
        <v>180</v>
      </c>
      <c r="E137" s="137" t="s">
        <v>1267</v>
      </c>
      <c r="F137" s="138" t="s">
        <v>1268</v>
      </c>
      <c r="G137" s="139" t="s">
        <v>183</v>
      </c>
      <c r="H137" s="140">
        <v>343.286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184</v>
      </c>
      <c r="AT137" s="147" t="s">
        <v>180</v>
      </c>
      <c r="AU137" s="147" t="s">
        <v>83</v>
      </c>
      <c r="AY137" s="13" t="s">
        <v>178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83</v>
      </c>
      <c r="BK137" s="148">
        <f t="shared" si="9"/>
        <v>0</v>
      </c>
      <c r="BL137" s="13" t="s">
        <v>184</v>
      </c>
      <c r="BM137" s="147" t="s">
        <v>200</v>
      </c>
    </row>
    <row r="138" spans="2:65" s="1" customFormat="1" ht="37.9" customHeight="1">
      <c r="B138" s="135"/>
      <c r="C138" s="136" t="s">
        <v>184</v>
      </c>
      <c r="D138" s="136" t="s">
        <v>180</v>
      </c>
      <c r="E138" s="137" t="s">
        <v>1269</v>
      </c>
      <c r="F138" s="138" t="s">
        <v>1270</v>
      </c>
      <c r="G138" s="139" t="s">
        <v>183</v>
      </c>
      <c r="H138" s="140">
        <v>177.99199999999999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184</v>
      </c>
      <c r="AT138" s="147" t="s">
        <v>180</v>
      </c>
      <c r="AU138" s="147" t="s">
        <v>83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184</v>
      </c>
      <c r="BM138" s="147" t="s">
        <v>208</v>
      </c>
    </row>
    <row r="139" spans="2:65" s="1" customFormat="1" ht="44.25" customHeight="1">
      <c r="B139" s="135"/>
      <c r="C139" s="136" t="s">
        <v>196</v>
      </c>
      <c r="D139" s="136" t="s">
        <v>180</v>
      </c>
      <c r="E139" s="137" t="s">
        <v>1271</v>
      </c>
      <c r="F139" s="138" t="s">
        <v>1272</v>
      </c>
      <c r="G139" s="139" t="s">
        <v>183</v>
      </c>
      <c r="H139" s="140">
        <v>1245.944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184</v>
      </c>
      <c r="AT139" s="147" t="s">
        <v>180</v>
      </c>
      <c r="AU139" s="147" t="s">
        <v>83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184</v>
      </c>
      <c r="BM139" s="147" t="s">
        <v>218</v>
      </c>
    </row>
    <row r="140" spans="2:65" s="1" customFormat="1" ht="24.2" customHeight="1">
      <c r="B140" s="135"/>
      <c r="C140" s="136" t="s">
        <v>200</v>
      </c>
      <c r="D140" s="136" t="s">
        <v>180</v>
      </c>
      <c r="E140" s="137" t="s">
        <v>1273</v>
      </c>
      <c r="F140" s="138" t="s">
        <v>1274</v>
      </c>
      <c r="G140" s="139" t="s">
        <v>183</v>
      </c>
      <c r="H140" s="140">
        <v>177.99199999999999</v>
      </c>
      <c r="I140" s="141"/>
      <c r="J140" s="141">
        <f t="shared" si="0"/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184</v>
      </c>
      <c r="AT140" s="147" t="s">
        <v>180</v>
      </c>
      <c r="AU140" s="147" t="s">
        <v>83</v>
      </c>
      <c r="AY140" s="13" t="s">
        <v>178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83</v>
      </c>
      <c r="BK140" s="148">
        <f t="shared" si="9"/>
        <v>0</v>
      </c>
      <c r="BL140" s="13" t="s">
        <v>184</v>
      </c>
      <c r="BM140" s="147" t="s">
        <v>226</v>
      </c>
    </row>
    <row r="141" spans="2:65" s="1" customFormat="1" ht="21.75" customHeight="1">
      <c r="B141" s="135"/>
      <c r="C141" s="136" t="s">
        <v>204</v>
      </c>
      <c r="D141" s="136" t="s">
        <v>180</v>
      </c>
      <c r="E141" s="137" t="s">
        <v>1275</v>
      </c>
      <c r="F141" s="138" t="s">
        <v>1276</v>
      </c>
      <c r="G141" s="139" t="s">
        <v>183</v>
      </c>
      <c r="H141" s="140">
        <v>177.99199999999999</v>
      </c>
      <c r="I141" s="141"/>
      <c r="J141" s="141">
        <f t="shared" si="0"/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184</v>
      </c>
      <c r="AT141" s="147" t="s">
        <v>180</v>
      </c>
      <c r="AU141" s="147" t="s">
        <v>83</v>
      </c>
      <c r="AY141" s="13" t="s">
        <v>178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83</v>
      </c>
      <c r="BK141" s="148">
        <f t="shared" si="9"/>
        <v>0</v>
      </c>
      <c r="BL141" s="13" t="s">
        <v>184</v>
      </c>
      <c r="BM141" s="147" t="s">
        <v>234</v>
      </c>
    </row>
    <row r="142" spans="2:65" s="1" customFormat="1" ht="24.2" customHeight="1">
      <c r="B142" s="135"/>
      <c r="C142" s="136" t="s">
        <v>208</v>
      </c>
      <c r="D142" s="136" t="s">
        <v>180</v>
      </c>
      <c r="E142" s="137" t="s">
        <v>1277</v>
      </c>
      <c r="F142" s="138" t="s">
        <v>1278</v>
      </c>
      <c r="G142" s="139" t="s">
        <v>257</v>
      </c>
      <c r="H142" s="140">
        <v>336.40499999999997</v>
      </c>
      <c r="I142" s="141"/>
      <c r="J142" s="141">
        <f t="shared" si="0"/>
        <v>0</v>
      </c>
      <c r="K142" s="142"/>
      <c r="L142" s="25"/>
      <c r="M142" s="143" t="s">
        <v>1</v>
      </c>
      <c r="N142" s="144" t="s">
        <v>36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184</v>
      </c>
      <c r="AT142" s="147" t="s">
        <v>180</v>
      </c>
      <c r="AU142" s="147" t="s">
        <v>83</v>
      </c>
      <c r="AY142" s="13" t="s">
        <v>178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83</v>
      </c>
      <c r="BK142" s="148">
        <f t="shared" si="9"/>
        <v>0</v>
      </c>
      <c r="BL142" s="13" t="s">
        <v>184</v>
      </c>
      <c r="BM142" s="147" t="s">
        <v>242</v>
      </c>
    </row>
    <row r="143" spans="2:65" s="1" customFormat="1" ht="33" customHeight="1">
      <c r="B143" s="135"/>
      <c r="C143" s="136" t="s">
        <v>213</v>
      </c>
      <c r="D143" s="136" t="s">
        <v>180</v>
      </c>
      <c r="E143" s="137" t="s">
        <v>1279</v>
      </c>
      <c r="F143" s="138" t="s">
        <v>1280</v>
      </c>
      <c r="G143" s="139" t="s">
        <v>183</v>
      </c>
      <c r="H143" s="140">
        <v>165.29400000000001</v>
      </c>
      <c r="I143" s="141"/>
      <c r="J143" s="141">
        <f t="shared" si="0"/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184</v>
      </c>
      <c r="AT143" s="147" t="s">
        <v>180</v>
      </c>
      <c r="AU143" s="147" t="s">
        <v>83</v>
      </c>
      <c r="AY143" s="13" t="s">
        <v>178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83</v>
      </c>
      <c r="BK143" s="148">
        <f t="shared" si="9"/>
        <v>0</v>
      </c>
      <c r="BL143" s="13" t="s">
        <v>184</v>
      </c>
      <c r="BM143" s="147" t="s">
        <v>250</v>
      </c>
    </row>
    <row r="144" spans="2:65" s="1" customFormat="1" ht="24.2" customHeight="1">
      <c r="B144" s="135"/>
      <c r="C144" s="136" t="s">
        <v>218</v>
      </c>
      <c r="D144" s="136" t="s">
        <v>180</v>
      </c>
      <c r="E144" s="137" t="s">
        <v>1281</v>
      </c>
      <c r="F144" s="138" t="s">
        <v>1282</v>
      </c>
      <c r="G144" s="139" t="s">
        <v>183</v>
      </c>
      <c r="H144" s="140">
        <v>143.66300000000001</v>
      </c>
      <c r="I144" s="141"/>
      <c r="J144" s="141">
        <f t="shared" si="0"/>
        <v>0</v>
      </c>
      <c r="K144" s="142"/>
      <c r="L144" s="25"/>
      <c r="M144" s="143" t="s">
        <v>1</v>
      </c>
      <c r="N144" s="144" t="s">
        <v>36</v>
      </c>
      <c r="O144" s="145">
        <v>0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184</v>
      </c>
      <c r="AT144" s="147" t="s">
        <v>180</v>
      </c>
      <c r="AU144" s="147" t="s">
        <v>83</v>
      </c>
      <c r="AY144" s="13" t="s">
        <v>178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83</v>
      </c>
      <c r="BK144" s="148">
        <f t="shared" si="9"/>
        <v>0</v>
      </c>
      <c r="BL144" s="13" t="s">
        <v>184</v>
      </c>
      <c r="BM144" s="147" t="s">
        <v>259</v>
      </c>
    </row>
    <row r="145" spans="2:65" s="1" customFormat="1" ht="16.5" customHeight="1">
      <c r="B145" s="135"/>
      <c r="C145" s="149" t="s">
        <v>222</v>
      </c>
      <c r="D145" s="149" t="s">
        <v>318</v>
      </c>
      <c r="E145" s="150" t="s">
        <v>1283</v>
      </c>
      <c r="F145" s="151" t="s">
        <v>1284</v>
      </c>
      <c r="G145" s="152" t="s">
        <v>257</v>
      </c>
      <c r="H145" s="153">
        <v>271.52300000000002</v>
      </c>
      <c r="I145" s="154"/>
      <c r="J145" s="154">
        <f t="shared" si="0"/>
        <v>0</v>
      </c>
      <c r="K145" s="155"/>
      <c r="L145" s="156"/>
      <c r="M145" s="157" t="s">
        <v>1</v>
      </c>
      <c r="N145" s="158" t="s">
        <v>36</v>
      </c>
      <c r="O145" s="145">
        <v>0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208</v>
      </c>
      <c r="AT145" s="147" t="s">
        <v>318</v>
      </c>
      <c r="AU145" s="147" t="s">
        <v>83</v>
      </c>
      <c r="AY145" s="13" t="s">
        <v>178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83</v>
      </c>
      <c r="BK145" s="148">
        <f t="shared" si="9"/>
        <v>0</v>
      </c>
      <c r="BL145" s="13" t="s">
        <v>184</v>
      </c>
      <c r="BM145" s="147" t="s">
        <v>268</v>
      </c>
    </row>
    <row r="146" spans="2:65" s="11" customFormat="1" ht="22.9" customHeight="1">
      <c r="B146" s="124"/>
      <c r="D146" s="125" t="s">
        <v>69</v>
      </c>
      <c r="E146" s="133" t="s">
        <v>184</v>
      </c>
      <c r="F146" s="133" t="s">
        <v>1285</v>
      </c>
      <c r="J146" s="134">
        <f>BK146</f>
        <v>0</v>
      </c>
      <c r="L146" s="124"/>
      <c r="M146" s="128"/>
      <c r="P146" s="129">
        <f>P147</f>
        <v>0</v>
      </c>
      <c r="R146" s="129">
        <f>R147</f>
        <v>0</v>
      </c>
      <c r="T146" s="130">
        <f>T147</f>
        <v>0</v>
      </c>
      <c r="AR146" s="125" t="s">
        <v>77</v>
      </c>
      <c r="AT146" s="131" t="s">
        <v>69</v>
      </c>
      <c r="AU146" s="131" t="s">
        <v>77</v>
      </c>
      <c r="AY146" s="125" t="s">
        <v>178</v>
      </c>
      <c r="BK146" s="132">
        <f>BK147</f>
        <v>0</v>
      </c>
    </row>
    <row r="147" spans="2:65" s="1" customFormat="1" ht="33" customHeight="1">
      <c r="B147" s="135"/>
      <c r="C147" s="136" t="s">
        <v>226</v>
      </c>
      <c r="D147" s="136" t="s">
        <v>180</v>
      </c>
      <c r="E147" s="137" t="s">
        <v>1286</v>
      </c>
      <c r="F147" s="138" t="s">
        <v>1287</v>
      </c>
      <c r="G147" s="139" t="s">
        <v>183</v>
      </c>
      <c r="H147" s="140">
        <v>34.329000000000001</v>
      </c>
      <c r="I147" s="141"/>
      <c r="J147" s="141">
        <f>ROUND(I147*H147,2)</f>
        <v>0</v>
      </c>
      <c r="K147" s="142"/>
      <c r="L147" s="25"/>
      <c r="M147" s="143" t="s">
        <v>1</v>
      </c>
      <c r="N147" s="144" t="s">
        <v>36</v>
      </c>
      <c r="O147" s="145">
        <v>0</v>
      </c>
      <c r="P147" s="145">
        <f>O147*H147</f>
        <v>0</v>
      </c>
      <c r="Q147" s="145">
        <v>0</v>
      </c>
      <c r="R147" s="145">
        <f>Q147*H147</f>
        <v>0</v>
      </c>
      <c r="S147" s="145">
        <v>0</v>
      </c>
      <c r="T147" s="146">
        <f>S147*H147</f>
        <v>0</v>
      </c>
      <c r="AR147" s="147" t="s">
        <v>184</v>
      </c>
      <c r="AT147" s="147" t="s">
        <v>180</v>
      </c>
      <c r="AU147" s="147" t="s">
        <v>83</v>
      </c>
      <c r="AY147" s="13" t="s">
        <v>178</v>
      </c>
      <c r="BE147" s="148">
        <f>IF(N147="základná",J147,0)</f>
        <v>0</v>
      </c>
      <c r="BF147" s="148">
        <f>IF(N147="znížená",J147,0)</f>
        <v>0</v>
      </c>
      <c r="BG147" s="148">
        <f>IF(N147="zákl. prenesená",J147,0)</f>
        <v>0</v>
      </c>
      <c r="BH147" s="148">
        <f>IF(N147="zníž. prenesená",J147,0)</f>
        <v>0</v>
      </c>
      <c r="BI147" s="148">
        <f>IF(N147="nulová",J147,0)</f>
        <v>0</v>
      </c>
      <c r="BJ147" s="13" t="s">
        <v>83</v>
      </c>
      <c r="BK147" s="148">
        <f>ROUND(I147*H147,2)</f>
        <v>0</v>
      </c>
      <c r="BL147" s="13" t="s">
        <v>184</v>
      </c>
      <c r="BM147" s="147" t="s">
        <v>275</v>
      </c>
    </row>
    <row r="148" spans="2:65" s="11" customFormat="1" ht="22.9" customHeight="1">
      <c r="B148" s="124"/>
      <c r="D148" s="125" t="s">
        <v>69</v>
      </c>
      <c r="E148" s="133" t="s">
        <v>208</v>
      </c>
      <c r="F148" s="133" t="s">
        <v>1288</v>
      </c>
      <c r="J148" s="134">
        <f>BK148</f>
        <v>0</v>
      </c>
      <c r="L148" s="124"/>
      <c r="M148" s="128"/>
      <c r="P148" s="129">
        <f>SUM(P149:P156)</f>
        <v>0</v>
      </c>
      <c r="R148" s="129">
        <f>SUM(R149:R156)</f>
        <v>0</v>
      </c>
      <c r="T148" s="130">
        <f>SUM(T149:T156)</f>
        <v>0</v>
      </c>
      <c r="AR148" s="125" t="s">
        <v>77</v>
      </c>
      <c r="AT148" s="131" t="s">
        <v>69</v>
      </c>
      <c r="AU148" s="131" t="s">
        <v>77</v>
      </c>
      <c r="AY148" s="125" t="s">
        <v>178</v>
      </c>
      <c r="BK148" s="132">
        <f>SUM(BK149:BK156)</f>
        <v>0</v>
      </c>
    </row>
    <row r="149" spans="2:65" s="1" customFormat="1" ht="24.2" customHeight="1">
      <c r="B149" s="135"/>
      <c r="C149" s="136" t="s">
        <v>230</v>
      </c>
      <c r="D149" s="136" t="s">
        <v>180</v>
      </c>
      <c r="E149" s="137" t="s">
        <v>1289</v>
      </c>
      <c r="F149" s="138" t="s">
        <v>1290</v>
      </c>
      <c r="G149" s="139" t="s">
        <v>329</v>
      </c>
      <c r="H149" s="140">
        <v>2</v>
      </c>
      <c r="I149" s="141"/>
      <c r="J149" s="141">
        <f t="shared" ref="J149:J156" si="10">ROUND(I149*H149,2)</f>
        <v>0</v>
      </c>
      <c r="K149" s="142"/>
      <c r="L149" s="25"/>
      <c r="M149" s="143" t="s">
        <v>1</v>
      </c>
      <c r="N149" s="144" t="s">
        <v>36</v>
      </c>
      <c r="O149" s="145">
        <v>0</v>
      </c>
      <c r="P149" s="145">
        <f t="shared" ref="P149:P156" si="11">O149*H149</f>
        <v>0</v>
      </c>
      <c r="Q149" s="145">
        <v>0</v>
      </c>
      <c r="R149" s="145">
        <f t="shared" ref="R149:R156" si="12">Q149*H149</f>
        <v>0</v>
      </c>
      <c r="S149" s="145">
        <v>0</v>
      </c>
      <c r="T149" s="146">
        <f t="shared" ref="T149:T156" si="13">S149*H149</f>
        <v>0</v>
      </c>
      <c r="AR149" s="147" t="s">
        <v>184</v>
      </c>
      <c r="AT149" s="147" t="s">
        <v>180</v>
      </c>
      <c r="AU149" s="147" t="s">
        <v>83</v>
      </c>
      <c r="AY149" s="13" t="s">
        <v>178</v>
      </c>
      <c r="BE149" s="148">
        <f t="shared" ref="BE149:BE156" si="14">IF(N149="základná",J149,0)</f>
        <v>0</v>
      </c>
      <c r="BF149" s="148">
        <f t="shared" ref="BF149:BF156" si="15">IF(N149="znížená",J149,0)</f>
        <v>0</v>
      </c>
      <c r="BG149" s="148">
        <f t="shared" ref="BG149:BG156" si="16">IF(N149="zákl. prenesená",J149,0)</f>
        <v>0</v>
      </c>
      <c r="BH149" s="148">
        <f t="shared" ref="BH149:BH156" si="17">IF(N149="zníž. prenesená",J149,0)</f>
        <v>0</v>
      </c>
      <c r="BI149" s="148">
        <f t="shared" ref="BI149:BI156" si="18">IF(N149="nulová",J149,0)</f>
        <v>0</v>
      </c>
      <c r="BJ149" s="13" t="s">
        <v>83</v>
      </c>
      <c r="BK149" s="148">
        <f t="shared" ref="BK149:BK156" si="19">ROUND(I149*H149,2)</f>
        <v>0</v>
      </c>
      <c r="BL149" s="13" t="s">
        <v>184</v>
      </c>
      <c r="BM149" s="147" t="s">
        <v>283</v>
      </c>
    </row>
    <row r="150" spans="2:65" s="1" customFormat="1" ht="24.2" customHeight="1">
      <c r="B150" s="135"/>
      <c r="C150" s="136" t="s">
        <v>234</v>
      </c>
      <c r="D150" s="136" t="s">
        <v>180</v>
      </c>
      <c r="E150" s="137" t="s">
        <v>1291</v>
      </c>
      <c r="F150" s="138" t="s">
        <v>1292</v>
      </c>
      <c r="G150" s="139" t="s">
        <v>329</v>
      </c>
      <c r="H150" s="140">
        <v>193.6</v>
      </c>
      <c r="I150" s="141"/>
      <c r="J150" s="141">
        <f t="shared" si="10"/>
        <v>0</v>
      </c>
      <c r="K150" s="142"/>
      <c r="L150" s="25"/>
      <c r="M150" s="143" t="s">
        <v>1</v>
      </c>
      <c r="N150" s="144" t="s">
        <v>36</v>
      </c>
      <c r="O150" s="145">
        <v>0</v>
      </c>
      <c r="P150" s="145">
        <f t="shared" si="11"/>
        <v>0</v>
      </c>
      <c r="Q150" s="145">
        <v>0</v>
      </c>
      <c r="R150" s="145">
        <f t="shared" si="12"/>
        <v>0</v>
      </c>
      <c r="S150" s="145">
        <v>0</v>
      </c>
      <c r="T150" s="146">
        <f t="shared" si="13"/>
        <v>0</v>
      </c>
      <c r="AR150" s="147" t="s">
        <v>184</v>
      </c>
      <c r="AT150" s="147" t="s">
        <v>180</v>
      </c>
      <c r="AU150" s="147" t="s">
        <v>83</v>
      </c>
      <c r="AY150" s="13" t="s">
        <v>178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3" t="s">
        <v>83</v>
      </c>
      <c r="BK150" s="148">
        <f t="shared" si="19"/>
        <v>0</v>
      </c>
      <c r="BL150" s="13" t="s">
        <v>184</v>
      </c>
      <c r="BM150" s="147" t="s">
        <v>293</v>
      </c>
    </row>
    <row r="151" spans="2:65" s="1" customFormat="1" ht="24.2" customHeight="1">
      <c r="B151" s="135"/>
      <c r="C151" s="136" t="s">
        <v>238</v>
      </c>
      <c r="D151" s="136" t="s">
        <v>180</v>
      </c>
      <c r="E151" s="137" t="s">
        <v>1293</v>
      </c>
      <c r="F151" s="138" t="s">
        <v>1294</v>
      </c>
      <c r="G151" s="139" t="s">
        <v>329</v>
      </c>
      <c r="H151" s="140">
        <v>74.558000000000007</v>
      </c>
      <c r="I151" s="141"/>
      <c r="J151" s="141">
        <f t="shared" si="10"/>
        <v>0</v>
      </c>
      <c r="K151" s="142"/>
      <c r="L151" s="25"/>
      <c r="M151" s="143" t="s">
        <v>1</v>
      </c>
      <c r="N151" s="144" t="s">
        <v>36</v>
      </c>
      <c r="O151" s="145">
        <v>0</v>
      </c>
      <c r="P151" s="145">
        <f t="shared" si="11"/>
        <v>0</v>
      </c>
      <c r="Q151" s="145">
        <v>0</v>
      </c>
      <c r="R151" s="145">
        <f t="shared" si="12"/>
        <v>0</v>
      </c>
      <c r="S151" s="145">
        <v>0</v>
      </c>
      <c r="T151" s="146">
        <f t="shared" si="13"/>
        <v>0</v>
      </c>
      <c r="AR151" s="147" t="s">
        <v>184</v>
      </c>
      <c r="AT151" s="147" t="s">
        <v>180</v>
      </c>
      <c r="AU151" s="147" t="s">
        <v>83</v>
      </c>
      <c r="AY151" s="13" t="s">
        <v>178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3" t="s">
        <v>83</v>
      </c>
      <c r="BK151" s="148">
        <f t="shared" si="19"/>
        <v>0</v>
      </c>
      <c r="BL151" s="13" t="s">
        <v>184</v>
      </c>
      <c r="BM151" s="147" t="s">
        <v>301</v>
      </c>
    </row>
    <row r="152" spans="2:65" s="1" customFormat="1" ht="24.2" customHeight="1">
      <c r="B152" s="135"/>
      <c r="C152" s="136" t="s">
        <v>242</v>
      </c>
      <c r="D152" s="136" t="s">
        <v>180</v>
      </c>
      <c r="E152" s="137" t="s">
        <v>1295</v>
      </c>
      <c r="F152" s="138" t="s">
        <v>1296</v>
      </c>
      <c r="G152" s="139" t="s">
        <v>329</v>
      </c>
      <c r="H152" s="140">
        <v>16.247</v>
      </c>
      <c r="I152" s="141"/>
      <c r="J152" s="141">
        <f t="shared" si="10"/>
        <v>0</v>
      </c>
      <c r="K152" s="142"/>
      <c r="L152" s="25"/>
      <c r="M152" s="143" t="s">
        <v>1</v>
      </c>
      <c r="N152" s="144" t="s">
        <v>36</v>
      </c>
      <c r="O152" s="145">
        <v>0</v>
      </c>
      <c r="P152" s="145">
        <f t="shared" si="11"/>
        <v>0</v>
      </c>
      <c r="Q152" s="145">
        <v>0</v>
      </c>
      <c r="R152" s="145">
        <f t="shared" si="12"/>
        <v>0</v>
      </c>
      <c r="S152" s="145">
        <v>0</v>
      </c>
      <c r="T152" s="146">
        <f t="shared" si="13"/>
        <v>0</v>
      </c>
      <c r="AR152" s="147" t="s">
        <v>184</v>
      </c>
      <c r="AT152" s="147" t="s">
        <v>180</v>
      </c>
      <c r="AU152" s="147" t="s">
        <v>83</v>
      </c>
      <c r="AY152" s="13" t="s">
        <v>178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3" t="s">
        <v>83</v>
      </c>
      <c r="BK152" s="148">
        <f t="shared" si="19"/>
        <v>0</v>
      </c>
      <c r="BL152" s="13" t="s">
        <v>184</v>
      </c>
      <c r="BM152" s="147" t="s">
        <v>309</v>
      </c>
    </row>
    <row r="153" spans="2:65" s="1" customFormat="1" ht="24.2" customHeight="1">
      <c r="B153" s="135"/>
      <c r="C153" s="136" t="s">
        <v>246</v>
      </c>
      <c r="D153" s="136" t="s">
        <v>180</v>
      </c>
      <c r="E153" s="137" t="s">
        <v>1297</v>
      </c>
      <c r="F153" s="138" t="s">
        <v>1298</v>
      </c>
      <c r="G153" s="139" t="s">
        <v>329</v>
      </c>
      <c r="H153" s="140">
        <v>2</v>
      </c>
      <c r="I153" s="141"/>
      <c r="J153" s="141">
        <f t="shared" si="10"/>
        <v>0</v>
      </c>
      <c r="K153" s="142"/>
      <c r="L153" s="25"/>
      <c r="M153" s="143" t="s">
        <v>1</v>
      </c>
      <c r="N153" s="144" t="s">
        <v>36</v>
      </c>
      <c r="O153" s="145">
        <v>0</v>
      </c>
      <c r="P153" s="145">
        <f t="shared" si="11"/>
        <v>0</v>
      </c>
      <c r="Q153" s="145">
        <v>0</v>
      </c>
      <c r="R153" s="145">
        <f t="shared" si="12"/>
        <v>0</v>
      </c>
      <c r="S153" s="145">
        <v>0</v>
      </c>
      <c r="T153" s="146">
        <f t="shared" si="13"/>
        <v>0</v>
      </c>
      <c r="AR153" s="147" t="s">
        <v>184</v>
      </c>
      <c r="AT153" s="147" t="s">
        <v>180</v>
      </c>
      <c r="AU153" s="147" t="s">
        <v>83</v>
      </c>
      <c r="AY153" s="13" t="s">
        <v>178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3" t="s">
        <v>83</v>
      </c>
      <c r="BK153" s="148">
        <f t="shared" si="19"/>
        <v>0</v>
      </c>
      <c r="BL153" s="13" t="s">
        <v>184</v>
      </c>
      <c r="BM153" s="147" t="s">
        <v>317</v>
      </c>
    </row>
    <row r="154" spans="2:65" s="1" customFormat="1" ht="24.2" customHeight="1">
      <c r="B154" s="135"/>
      <c r="C154" s="136" t="s">
        <v>250</v>
      </c>
      <c r="D154" s="136" t="s">
        <v>180</v>
      </c>
      <c r="E154" s="137" t="s">
        <v>1299</v>
      </c>
      <c r="F154" s="138" t="s">
        <v>1300</v>
      </c>
      <c r="G154" s="139" t="s">
        <v>329</v>
      </c>
      <c r="H154" s="140">
        <v>2</v>
      </c>
      <c r="I154" s="141"/>
      <c r="J154" s="141">
        <f t="shared" si="10"/>
        <v>0</v>
      </c>
      <c r="K154" s="142"/>
      <c r="L154" s="25"/>
      <c r="M154" s="143" t="s">
        <v>1</v>
      </c>
      <c r="N154" s="144" t="s">
        <v>36</v>
      </c>
      <c r="O154" s="145">
        <v>0</v>
      </c>
      <c r="P154" s="145">
        <f t="shared" si="11"/>
        <v>0</v>
      </c>
      <c r="Q154" s="145">
        <v>0</v>
      </c>
      <c r="R154" s="145">
        <f t="shared" si="12"/>
        <v>0</v>
      </c>
      <c r="S154" s="145">
        <v>0</v>
      </c>
      <c r="T154" s="146">
        <f t="shared" si="13"/>
        <v>0</v>
      </c>
      <c r="AR154" s="147" t="s">
        <v>184</v>
      </c>
      <c r="AT154" s="147" t="s">
        <v>180</v>
      </c>
      <c r="AU154" s="147" t="s">
        <v>83</v>
      </c>
      <c r="AY154" s="13" t="s">
        <v>178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3" t="s">
        <v>83</v>
      </c>
      <c r="BK154" s="148">
        <f t="shared" si="19"/>
        <v>0</v>
      </c>
      <c r="BL154" s="13" t="s">
        <v>184</v>
      </c>
      <c r="BM154" s="147" t="s">
        <v>326</v>
      </c>
    </row>
    <row r="155" spans="2:65" s="1" customFormat="1" ht="16.5" customHeight="1">
      <c r="B155" s="135"/>
      <c r="C155" s="136" t="s">
        <v>254</v>
      </c>
      <c r="D155" s="136" t="s">
        <v>180</v>
      </c>
      <c r="E155" s="137" t="s">
        <v>1301</v>
      </c>
      <c r="F155" s="138" t="s">
        <v>1302</v>
      </c>
      <c r="G155" s="139" t="s">
        <v>329</v>
      </c>
      <c r="H155" s="140">
        <v>268.15800000000002</v>
      </c>
      <c r="I155" s="141"/>
      <c r="J155" s="141">
        <f t="shared" si="10"/>
        <v>0</v>
      </c>
      <c r="K155" s="142"/>
      <c r="L155" s="25"/>
      <c r="M155" s="143" t="s">
        <v>1</v>
      </c>
      <c r="N155" s="144" t="s">
        <v>36</v>
      </c>
      <c r="O155" s="145">
        <v>0</v>
      </c>
      <c r="P155" s="145">
        <f t="shared" si="11"/>
        <v>0</v>
      </c>
      <c r="Q155" s="145">
        <v>0</v>
      </c>
      <c r="R155" s="145">
        <f t="shared" si="12"/>
        <v>0</v>
      </c>
      <c r="S155" s="145">
        <v>0</v>
      </c>
      <c r="T155" s="146">
        <f t="shared" si="13"/>
        <v>0</v>
      </c>
      <c r="AR155" s="147" t="s">
        <v>184</v>
      </c>
      <c r="AT155" s="147" t="s">
        <v>180</v>
      </c>
      <c r="AU155" s="147" t="s">
        <v>83</v>
      </c>
      <c r="AY155" s="13" t="s">
        <v>178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3" t="s">
        <v>83</v>
      </c>
      <c r="BK155" s="148">
        <f t="shared" si="19"/>
        <v>0</v>
      </c>
      <c r="BL155" s="13" t="s">
        <v>184</v>
      </c>
      <c r="BM155" s="147" t="s">
        <v>335</v>
      </c>
    </row>
    <row r="156" spans="2:65" s="1" customFormat="1" ht="16.5" customHeight="1">
      <c r="B156" s="135"/>
      <c r="C156" s="136" t="s">
        <v>259</v>
      </c>
      <c r="D156" s="136" t="s">
        <v>180</v>
      </c>
      <c r="E156" s="137" t="s">
        <v>1303</v>
      </c>
      <c r="F156" s="138" t="s">
        <v>1304</v>
      </c>
      <c r="G156" s="139" t="s">
        <v>329</v>
      </c>
      <c r="H156" s="140">
        <v>16.247</v>
      </c>
      <c r="I156" s="141"/>
      <c r="J156" s="141">
        <f t="shared" si="10"/>
        <v>0</v>
      </c>
      <c r="K156" s="142"/>
      <c r="L156" s="25"/>
      <c r="M156" s="143" t="s">
        <v>1</v>
      </c>
      <c r="N156" s="144" t="s">
        <v>36</v>
      </c>
      <c r="O156" s="145">
        <v>0</v>
      </c>
      <c r="P156" s="145">
        <f t="shared" si="11"/>
        <v>0</v>
      </c>
      <c r="Q156" s="145">
        <v>0</v>
      </c>
      <c r="R156" s="145">
        <f t="shared" si="12"/>
        <v>0</v>
      </c>
      <c r="S156" s="145">
        <v>0</v>
      </c>
      <c r="T156" s="146">
        <f t="shared" si="13"/>
        <v>0</v>
      </c>
      <c r="AR156" s="147" t="s">
        <v>184</v>
      </c>
      <c r="AT156" s="147" t="s">
        <v>180</v>
      </c>
      <c r="AU156" s="147" t="s">
        <v>83</v>
      </c>
      <c r="AY156" s="13" t="s">
        <v>178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83</v>
      </c>
      <c r="BK156" s="148">
        <f t="shared" si="19"/>
        <v>0</v>
      </c>
      <c r="BL156" s="13" t="s">
        <v>184</v>
      </c>
      <c r="BM156" s="147" t="s">
        <v>344</v>
      </c>
    </row>
    <row r="157" spans="2:65" s="11" customFormat="1" ht="22.9" customHeight="1">
      <c r="B157" s="124"/>
      <c r="D157" s="125" t="s">
        <v>69</v>
      </c>
      <c r="E157" s="133" t="s">
        <v>213</v>
      </c>
      <c r="F157" s="133" t="s">
        <v>339</v>
      </c>
      <c r="J157" s="134">
        <f>BK157</f>
        <v>0</v>
      </c>
      <c r="L157" s="124"/>
      <c r="M157" s="128"/>
      <c r="P157" s="129">
        <f>P158</f>
        <v>0</v>
      </c>
      <c r="R157" s="129">
        <f>R158</f>
        <v>0</v>
      </c>
      <c r="T157" s="130">
        <f>T158</f>
        <v>0</v>
      </c>
      <c r="AR157" s="125" t="s">
        <v>77</v>
      </c>
      <c r="AT157" s="131" t="s">
        <v>69</v>
      </c>
      <c r="AU157" s="131" t="s">
        <v>77</v>
      </c>
      <c r="AY157" s="125" t="s">
        <v>178</v>
      </c>
      <c r="BK157" s="132">
        <f>BK158</f>
        <v>0</v>
      </c>
    </row>
    <row r="158" spans="2:65" s="1" customFormat="1" ht="24.2" customHeight="1">
      <c r="B158" s="135"/>
      <c r="C158" s="136" t="s">
        <v>264</v>
      </c>
      <c r="D158" s="136" t="s">
        <v>180</v>
      </c>
      <c r="E158" s="137" t="s">
        <v>1305</v>
      </c>
      <c r="F158" s="138" t="s">
        <v>1306</v>
      </c>
      <c r="G158" s="139" t="s">
        <v>183</v>
      </c>
      <c r="H158" s="140">
        <v>30</v>
      </c>
      <c r="I158" s="141"/>
      <c r="J158" s="141">
        <f>ROUND(I158*H158,2)</f>
        <v>0</v>
      </c>
      <c r="K158" s="142"/>
      <c r="L158" s="25"/>
      <c r="M158" s="143" t="s">
        <v>1</v>
      </c>
      <c r="N158" s="144" t="s">
        <v>36</v>
      </c>
      <c r="O158" s="145">
        <v>0</v>
      </c>
      <c r="P158" s="145">
        <f>O158*H158</f>
        <v>0</v>
      </c>
      <c r="Q158" s="145">
        <v>0</v>
      </c>
      <c r="R158" s="145">
        <f>Q158*H158</f>
        <v>0</v>
      </c>
      <c r="S158" s="145">
        <v>0</v>
      </c>
      <c r="T158" s="146">
        <f>S158*H158</f>
        <v>0</v>
      </c>
      <c r="AR158" s="147" t="s">
        <v>184</v>
      </c>
      <c r="AT158" s="147" t="s">
        <v>180</v>
      </c>
      <c r="AU158" s="147" t="s">
        <v>83</v>
      </c>
      <c r="AY158" s="13" t="s">
        <v>178</v>
      </c>
      <c r="BE158" s="148">
        <f>IF(N158="základná",J158,0)</f>
        <v>0</v>
      </c>
      <c r="BF158" s="148">
        <f>IF(N158="znížená",J158,0)</f>
        <v>0</v>
      </c>
      <c r="BG158" s="148">
        <f>IF(N158="zákl. prenesená",J158,0)</f>
        <v>0</v>
      </c>
      <c r="BH158" s="148">
        <f>IF(N158="zníž. prenesená",J158,0)</f>
        <v>0</v>
      </c>
      <c r="BI158" s="148">
        <f>IF(N158="nulová",J158,0)</f>
        <v>0</v>
      </c>
      <c r="BJ158" s="13" t="s">
        <v>83</v>
      </c>
      <c r="BK158" s="148">
        <f>ROUND(I158*H158,2)</f>
        <v>0</v>
      </c>
      <c r="BL158" s="13" t="s">
        <v>184</v>
      </c>
      <c r="BM158" s="147" t="s">
        <v>358</v>
      </c>
    </row>
    <row r="159" spans="2:65" s="11" customFormat="1" ht="25.9" customHeight="1">
      <c r="B159" s="124"/>
      <c r="D159" s="125" t="s">
        <v>69</v>
      </c>
      <c r="E159" s="126" t="s">
        <v>354</v>
      </c>
      <c r="F159" s="126" t="s">
        <v>355</v>
      </c>
      <c r="J159" s="127">
        <f>BK159</f>
        <v>0</v>
      </c>
      <c r="L159" s="124"/>
      <c r="M159" s="128"/>
      <c r="P159" s="129">
        <f>P160+P190+P225+P267+P304+P307</f>
        <v>0</v>
      </c>
      <c r="R159" s="129">
        <f>R160+R190+R225+R267+R304+R307</f>
        <v>0</v>
      </c>
      <c r="T159" s="130">
        <f>T160+T190+T225+T267+T304+T307</f>
        <v>0</v>
      </c>
      <c r="AR159" s="125" t="s">
        <v>83</v>
      </c>
      <c r="AT159" s="131" t="s">
        <v>69</v>
      </c>
      <c r="AU159" s="131" t="s">
        <v>70</v>
      </c>
      <c r="AY159" s="125" t="s">
        <v>178</v>
      </c>
      <c r="BK159" s="132">
        <f>BK160+BK190+BK225+BK267+BK304+BK307</f>
        <v>0</v>
      </c>
    </row>
    <row r="160" spans="2:65" s="11" customFormat="1" ht="22.9" customHeight="1">
      <c r="B160" s="124"/>
      <c r="D160" s="125" t="s">
        <v>69</v>
      </c>
      <c r="E160" s="133" t="s">
        <v>491</v>
      </c>
      <c r="F160" s="133" t="s">
        <v>492</v>
      </c>
      <c r="J160" s="134">
        <f>BK160</f>
        <v>0</v>
      </c>
      <c r="L160" s="124"/>
      <c r="M160" s="128"/>
      <c r="P160" s="129">
        <f>SUM(P161:P189)</f>
        <v>0</v>
      </c>
      <c r="R160" s="129">
        <f>SUM(R161:R189)</f>
        <v>0</v>
      </c>
      <c r="T160" s="130">
        <f>SUM(T161:T189)</f>
        <v>0</v>
      </c>
      <c r="AR160" s="125" t="s">
        <v>83</v>
      </c>
      <c r="AT160" s="131" t="s">
        <v>69</v>
      </c>
      <c r="AU160" s="131" t="s">
        <v>77</v>
      </c>
      <c r="AY160" s="125" t="s">
        <v>178</v>
      </c>
      <c r="BK160" s="132">
        <f>SUM(BK161:BK189)</f>
        <v>0</v>
      </c>
    </row>
    <row r="161" spans="2:65" s="1" customFormat="1" ht="24.2" customHeight="1">
      <c r="B161" s="135"/>
      <c r="C161" s="136" t="s">
        <v>268</v>
      </c>
      <c r="D161" s="136" t="s">
        <v>180</v>
      </c>
      <c r="E161" s="137" t="s">
        <v>1307</v>
      </c>
      <c r="F161" s="138" t="s">
        <v>1308</v>
      </c>
      <c r="G161" s="139" t="s">
        <v>329</v>
      </c>
      <c r="H161" s="140">
        <v>264.38799999999998</v>
      </c>
      <c r="I161" s="141"/>
      <c r="J161" s="141">
        <f t="shared" ref="J161:J189" si="20">ROUND(I161*H161,2)</f>
        <v>0</v>
      </c>
      <c r="K161" s="142"/>
      <c r="L161" s="25"/>
      <c r="M161" s="143" t="s">
        <v>1</v>
      </c>
      <c r="N161" s="144" t="s">
        <v>36</v>
      </c>
      <c r="O161" s="145">
        <v>0</v>
      </c>
      <c r="P161" s="145">
        <f t="shared" ref="P161:P189" si="21">O161*H161</f>
        <v>0</v>
      </c>
      <c r="Q161" s="145">
        <v>0</v>
      </c>
      <c r="R161" s="145">
        <f t="shared" ref="R161:R189" si="22">Q161*H161</f>
        <v>0</v>
      </c>
      <c r="S161" s="145">
        <v>0</v>
      </c>
      <c r="T161" s="146">
        <f t="shared" ref="T161:T189" si="23">S161*H161</f>
        <v>0</v>
      </c>
      <c r="AR161" s="147" t="s">
        <v>242</v>
      </c>
      <c r="AT161" s="147" t="s">
        <v>180</v>
      </c>
      <c r="AU161" s="147" t="s">
        <v>83</v>
      </c>
      <c r="AY161" s="13" t="s">
        <v>178</v>
      </c>
      <c r="BE161" s="148">
        <f t="shared" ref="BE161:BE189" si="24">IF(N161="základná",J161,0)</f>
        <v>0</v>
      </c>
      <c r="BF161" s="148">
        <f t="shared" ref="BF161:BF189" si="25">IF(N161="znížená",J161,0)</f>
        <v>0</v>
      </c>
      <c r="BG161" s="148">
        <f t="shared" ref="BG161:BG189" si="26">IF(N161="zákl. prenesená",J161,0)</f>
        <v>0</v>
      </c>
      <c r="BH161" s="148">
        <f t="shared" ref="BH161:BH189" si="27">IF(N161="zníž. prenesená",J161,0)</f>
        <v>0</v>
      </c>
      <c r="BI161" s="148">
        <f t="shared" ref="BI161:BI189" si="28">IF(N161="nulová",J161,0)</f>
        <v>0</v>
      </c>
      <c r="BJ161" s="13" t="s">
        <v>83</v>
      </c>
      <c r="BK161" s="148">
        <f t="shared" ref="BK161:BK189" si="29">ROUND(I161*H161,2)</f>
        <v>0</v>
      </c>
      <c r="BL161" s="13" t="s">
        <v>242</v>
      </c>
      <c r="BM161" s="147" t="s">
        <v>366</v>
      </c>
    </row>
    <row r="162" spans="2:65" s="1" customFormat="1" ht="24.2" customHeight="1">
      <c r="B162" s="135"/>
      <c r="C162" s="149" t="s">
        <v>7</v>
      </c>
      <c r="D162" s="149" t="s">
        <v>318</v>
      </c>
      <c r="E162" s="150" t="s">
        <v>1309</v>
      </c>
      <c r="F162" s="151" t="s">
        <v>1310</v>
      </c>
      <c r="G162" s="152" t="s">
        <v>329</v>
      </c>
      <c r="H162" s="153">
        <v>101.94799999999999</v>
      </c>
      <c r="I162" s="154"/>
      <c r="J162" s="154">
        <f t="shared" si="20"/>
        <v>0</v>
      </c>
      <c r="K162" s="155"/>
      <c r="L162" s="156"/>
      <c r="M162" s="157" t="s">
        <v>1</v>
      </c>
      <c r="N162" s="158" t="s">
        <v>36</v>
      </c>
      <c r="O162" s="145">
        <v>0</v>
      </c>
      <c r="P162" s="145">
        <f t="shared" si="21"/>
        <v>0</v>
      </c>
      <c r="Q162" s="145">
        <v>0</v>
      </c>
      <c r="R162" s="145">
        <f t="shared" si="22"/>
        <v>0</v>
      </c>
      <c r="S162" s="145">
        <v>0</v>
      </c>
      <c r="T162" s="146">
        <f t="shared" si="23"/>
        <v>0</v>
      </c>
      <c r="AR162" s="147" t="s">
        <v>309</v>
      </c>
      <c r="AT162" s="147" t="s">
        <v>318</v>
      </c>
      <c r="AU162" s="147" t="s">
        <v>83</v>
      </c>
      <c r="AY162" s="13" t="s">
        <v>178</v>
      </c>
      <c r="BE162" s="148">
        <f t="shared" si="24"/>
        <v>0</v>
      </c>
      <c r="BF162" s="148">
        <f t="shared" si="25"/>
        <v>0</v>
      </c>
      <c r="BG162" s="148">
        <f t="shared" si="26"/>
        <v>0</v>
      </c>
      <c r="BH162" s="148">
        <f t="shared" si="27"/>
        <v>0</v>
      </c>
      <c r="BI162" s="148">
        <f t="shared" si="28"/>
        <v>0</v>
      </c>
      <c r="BJ162" s="13" t="s">
        <v>83</v>
      </c>
      <c r="BK162" s="148">
        <f t="shared" si="29"/>
        <v>0</v>
      </c>
      <c r="BL162" s="13" t="s">
        <v>242</v>
      </c>
      <c r="BM162" s="147" t="s">
        <v>374</v>
      </c>
    </row>
    <row r="163" spans="2:65" s="1" customFormat="1" ht="24.2" customHeight="1">
      <c r="B163" s="135"/>
      <c r="C163" s="149" t="s">
        <v>275</v>
      </c>
      <c r="D163" s="149" t="s">
        <v>318</v>
      </c>
      <c r="E163" s="150" t="s">
        <v>1311</v>
      </c>
      <c r="F163" s="151" t="s">
        <v>1312</v>
      </c>
      <c r="G163" s="152" t="s">
        <v>329</v>
      </c>
      <c r="H163" s="153">
        <v>72.248000000000005</v>
      </c>
      <c r="I163" s="154"/>
      <c r="J163" s="154">
        <f t="shared" si="20"/>
        <v>0</v>
      </c>
      <c r="K163" s="155"/>
      <c r="L163" s="156"/>
      <c r="M163" s="157" t="s">
        <v>1</v>
      </c>
      <c r="N163" s="158" t="s">
        <v>36</v>
      </c>
      <c r="O163" s="145">
        <v>0</v>
      </c>
      <c r="P163" s="145">
        <f t="shared" si="21"/>
        <v>0</v>
      </c>
      <c r="Q163" s="145">
        <v>0</v>
      </c>
      <c r="R163" s="145">
        <f t="shared" si="22"/>
        <v>0</v>
      </c>
      <c r="S163" s="145">
        <v>0</v>
      </c>
      <c r="T163" s="146">
        <f t="shared" si="23"/>
        <v>0</v>
      </c>
      <c r="AR163" s="147" t="s">
        <v>309</v>
      </c>
      <c r="AT163" s="147" t="s">
        <v>318</v>
      </c>
      <c r="AU163" s="147" t="s">
        <v>83</v>
      </c>
      <c r="AY163" s="13" t="s">
        <v>178</v>
      </c>
      <c r="BE163" s="148">
        <f t="shared" si="24"/>
        <v>0</v>
      </c>
      <c r="BF163" s="148">
        <f t="shared" si="25"/>
        <v>0</v>
      </c>
      <c r="BG163" s="148">
        <f t="shared" si="26"/>
        <v>0</v>
      </c>
      <c r="BH163" s="148">
        <f t="shared" si="27"/>
        <v>0</v>
      </c>
      <c r="BI163" s="148">
        <f t="shared" si="28"/>
        <v>0</v>
      </c>
      <c r="BJ163" s="13" t="s">
        <v>83</v>
      </c>
      <c r="BK163" s="148">
        <f t="shared" si="29"/>
        <v>0</v>
      </c>
      <c r="BL163" s="13" t="s">
        <v>242</v>
      </c>
      <c r="BM163" s="147" t="s">
        <v>385</v>
      </c>
    </row>
    <row r="164" spans="2:65" s="1" customFormat="1" ht="24.2" customHeight="1">
      <c r="B164" s="135"/>
      <c r="C164" s="149" t="s">
        <v>279</v>
      </c>
      <c r="D164" s="149" t="s">
        <v>318</v>
      </c>
      <c r="E164" s="150" t="s">
        <v>1313</v>
      </c>
      <c r="F164" s="151" t="s">
        <v>1314</v>
      </c>
      <c r="G164" s="152" t="s">
        <v>329</v>
      </c>
      <c r="H164" s="153">
        <v>86.891999999999996</v>
      </c>
      <c r="I164" s="154"/>
      <c r="J164" s="154">
        <f t="shared" si="20"/>
        <v>0</v>
      </c>
      <c r="K164" s="155"/>
      <c r="L164" s="156"/>
      <c r="M164" s="157" t="s">
        <v>1</v>
      </c>
      <c r="N164" s="158" t="s">
        <v>36</v>
      </c>
      <c r="O164" s="145">
        <v>0</v>
      </c>
      <c r="P164" s="145">
        <f t="shared" si="21"/>
        <v>0</v>
      </c>
      <c r="Q164" s="145">
        <v>0</v>
      </c>
      <c r="R164" s="145">
        <f t="shared" si="22"/>
        <v>0</v>
      </c>
      <c r="S164" s="145">
        <v>0</v>
      </c>
      <c r="T164" s="146">
        <f t="shared" si="23"/>
        <v>0</v>
      </c>
      <c r="AR164" s="147" t="s">
        <v>309</v>
      </c>
      <c r="AT164" s="147" t="s">
        <v>318</v>
      </c>
      <c r="AU164" s="147" t="s">
        <v>83</v>
      </c>
      <c r="AY164" s="13" t="s">
        <v>178</v>
      </c>
      <c r="BE164" s="148">
        <f t="shared" si="24"/>
        <v>0</v>
      </c>
      <c r="BF164" s="148">
        <f t="shared" si="25"/>
        <v>0</v>
      </c>
      <c r="BG164" s="148">
        <f t="shared" si="26"/>
        <v>0</v>
      </c>
      <c r="BH164" s="148">
        <f t="shared" si="27"/>
        <v>0</v>
      </c>
      <c r="BI164" s="148">
        <f t="shared" si="28"/>
        <v>0</v>
      </c>
      <c r="BJ164" s="13" t="s">
        <v>83</v>
      </c>
      <c r="BK164" s="148">
        <f t="shared" si="29"/>
        <v>0</v>
      </c>
      <c r="BL164" s="13" t="s">
        <v>242</v>
      </c>
      <c r="BM164" s="147" t="s">
        <v>393</v>
      </c>
    </row>
    <row r="165" spans="2:65" s="1" customFormat="1" ht="24.2" customHeight="1">
      <c r="B165" s="135"/>
      <c r="C165" s="149" t="s">
        <v>283</v>
      </c>
      <c r="D165" s="149" t="s">
        <v>318</v>
      </c>
      <c r="E165" s="150" t="s">
        <v>1315</v>
      </c>
      <c r="F165" s="151" t="s">
        <v>1316</v>
      </c>
      <c r="G165" s="152" t="s">
        <v>329</v>
      </c>
      <c r="H165" s="153">
        <v>3.3</v>
      </c>
      <c r="I165" s="154"/>
      <c r="J165" s="154">
        <f t="shared" si="20"/>
        <v>0</v>
      </c>
      <c r="K165" s="155"/>
      <c r="L165" s="156"/>
      <c r="M165" s="157" t="s">
        <v>1</v>
      </c>
      <c r="N165" s="158" t="s">
        <v>36</v>
      </c>
      <c r="O165" s="145">
        <v>0</v>
      </c>
      <c r="P165" s="145">
        <f t="shared" si="21"/>
        <v>0</v>
      </c>
      <c r="Q165" s="145">
        <v>0</v>
      </c>
      <c r="R165" s="145">
        <f t="shared" si="22"/>
        <v>0</v>
      </c>
      <c r="S165" s="145">
        <v>0</v>
      </c>
      <c r="T165" s="146">
        <f t="shared" si="23"/>
        <v>0</v>
      </c>
      <c r="AR165" s="147" t="s">
        <v>309</v>
      </c>
      <c r="AT165" s="147" t="s">
        <v>318</v>
      </c>
      <c r="AU165" s="147" t="s">
        <v>83</v>
      </c>
      <c r="AY165" s="13" t="s">
        <v>178</v>
      </c>
      <c r="BE165" s="148">
        <f t="shared" si="24"/>
        <v>0</v>
      </c>
      <c r="BF165" s="148">
        <f t="shared" si="25"/>
        <v>0</v>
      </c>
      <c r="BG165" s="148">
        <f t="shared" si="26"/>
        <v>0</v>
      </c>
      <c r="BH165" s="148">
        <f t="shared" si="27"/>
        <v>0</v>
      </c>
      <c r="BI165" s="148">
        <f t="shared" si="28"/>
        <v>0</v>
      </c>
      <c r="BJ165" s="13" t="s">
        <v>83</v>
      </c>
      <c r="BK165" s="148">
        <f t="shared" si="29"/>
        <v>0</v>
      </c>
      <c r="BL165" s="13" t="s">
        <v>242</v>
      </c>
      <c r="BM165" s="147" t="s">
        <v>401</v>
      </c>
    </row>
    <row r="166" spans="2:65" s="1" customFormat="1" ht="24.2" customHeight="1">
      <c r="B166" s="135"/>
      <c r="C166" s="136" t="s">
        <v>287</v>
      </c>
      <c r="D166" s="136" t="s">
        <v>180</v>
      </c>
      <c r="E166" s="137" t="s">
        <v>1317</v>
      </c>
      <c r="F166" s="138" t="s">
        <v>1318</v>
      </c>
      <c r="G166" s="139" t="s">
        <v>329</v>
      </c>
      <c r="H166" s="140">
        <v>23.661000000000001</v>
      </c>
      <c r="I166" s="141"/>
      <c r="J166" s="141">
        <f t="shared" si="20"/>
        <v>0</v>
      </c>
      <c r="K166" s="142"/>
      <c r="L166" s="25"/>
      <c r="M166" s="143" t="s">
        <v>1</v>
      </c>
      <c r="N166" s="144" t="s">
        <v>36</v>
      </c>
      <c r="O166" s="145">
        <v>0</v>
      </c>
      <c r="P166" s="145">
        <f t="shared" si="21"/>
        <v>0</v>
      </c>
      <c r="Q166" s="145">
        <v>0</v>
      </c>
      <c r="R166" s="145">
        <f t="shared" si="22"/>
        <v>0</v>
      </c>
      <c r="S166" s="145">
        <v>0</v>
      </c>
      <c r="T166" s="146">
        <f t="shared" si="23"/>
        <v>0</v>
      </c>
      <c r="AR166" s="147" t="s">
        <v>242</v>
      </c>
      <c r="AT166" s="147" t="s">
        <v>180</v>
      </c>
      <c r="AU166" s="147" t="s">
        <v>83</v>
      </c>
      <c r="AY166" s="13" t="s">
        <v>178</v>
      </c>
      <c r="BE166" s="148">
        <f t="shared" si="24"/>
        <v>0</v>
      </c>
      <c r="BF166" s="148">
        <f t="shared" si="25"/>
        <v>0</v>
      </c>
      <c r="BG166" s="148">
        <f t="shared" si="26"/>
        <v>0</v>
      </c>
      <c r="BH166" s="148">
        <f t="shared" si="27"/>
        <v>0</v>
      </c>
      <c r="BI166" s="148">
        <f t="shared" si="28"/>
        <v>0</v>
      </c>
      <c r="BJ166" s="13" t="s">
        <v>83</v>
      </c>
      <c r="BK166" s="148">
        <f t="shared" si="29"/>
        <v>0</v>
      </c>
      <c r="BL166" s="13" t="s">
        <v>242</v>
      </c>
      <c r="BM166" s="147" t="s">
        <v>409</v>
      </c>
    </row>
    <row r="167" spans="2:65" s="1" customFormat="1" ht="24.2" customHeight="1">
      <c r="B167" s="135"/>
      <c r="C167" s="149" t="s">
        <v>293</v>
      </c>
      <c r="D167" s="149" t="s">
        <v>318</v>
      </c>
      <c r="E167" s="150" t="s">
        <v>1319</v>
      </c>
      <c r="F167" s="151" t="s">
        <v>1320</v>
      </c>
      <c r="G167" s="152" t="s">
        <v>329</v>
      </c>
      <c r="H167" s="153">
        <v>23.661000000000001</v>
      </c>
      <c r="I167" s="154"/>
      <c r="J167" s="154">
        <f t="shared" si="20"/>
        <v>0</v>
      </c>
      <c r="K167" s="155"/>
      <c r="L167" s="156"/>
      <c r="M167" s="157" t="s">
        <v>1</v>
      </c>
      <c r="N167" s="158" t="s">
        <v>36</v>
      </c>
      <c r="O167" s="145">
        <v>0</v>
      </c>
      <c r="P167" s="145">
        <f t="shared" si="21"/>
        <v>0</v>
      </c>
      <c r="Q167" s="145">
        <v>0</v>
      </c>
      <c r="R167" s="145">
        <f t="shared" si="22"/>
        <v>0</v>
      </c>
      <c r="S167" s="145">
        <v>0</v>
      </c>
      <c r="T167" s="146">
        <f t="shared" si="23"/>
        <v>0</v>
      </c>
      <c r="AR167" s="147" t="s">
        <v>309</v>
      </c>
      <c r="AT167" s="147" t="s">
        <v>318</v>
      </c>
      <c r="AU167" s="147" t="s">
        <v>83</v>
      </c>
      <c r="AY167" s="13" t="s">
        <v>178</v>
      </c>
      <c r="BE167" s="148">
        <f t="shared" si="24"/>
        <v>0</v>
      </c>
      <c r="BF167" s="148">
        <f t="shared" si="25"/>
        <v>0</v>
      </c>
      <c r="BG167" s="148">
        <f t="shared" si="26"/>
        <v>0</v>
      </c>
      <c r="BH167" s="148">
        <f t="shared" si="27"/>
        <v>0</v>
      </c>
      <c r="BI167" s="148">
        <f t="shared" si="28"/>
        <v>0</v>
      </c>
      <c r="BJ167" s="13" t="s">
        <v>83</v>
      </c>
      <c r="BK167" s="148">
        <f t="shared" si="29"/>
        <v>0</v>
      </c>
      <c r="BL167" s="13" t="s">
        <v>242</v>
      </c>
      <c r="BM167" s="147" t="s">
        <v>417</v>
      </c>
    </row>
    <row r="168" spans="2:65" s="1" customFormat="1" ht="21.75" customHeight="1">
      <c r="B168" s="135"/>
      <c r="C168" s="136" t="s">
        <v>297</v>
      </c>
      <c r="D168" s="136" t="s">
        <v>180</v>
      </c>
      <c r="E168" s="137" t="s">
        <v>1321</v>
      </c>
      <c r="F168" s="138" t="s">
        <v>1322</v>
      </c>
      <c r="G168" s="139" t="s">
        <v>329</v>
      </c>
      <c r="H168" s="140">
        <v>68.024000000000001</v>
      </c>
      <c r="I168" s="141"/>
      <c r="J168" s="141">
        <f t="shared" si="20"/>
        <v>0</v>
      </c>
      <c r="K168" s="142"/>
      <c r="L168" s="25"/>
      <c r="M168" s="143" t="s">
        <v>1</v>
      </c>
      <c r="N168" s="144" t="s">
        <v>36</v>
      </c>
      <c r="O168" s="145">
        <v>0</v>
      </c>
      <c r="P168" s="145">
        <f t="shared" si="21"/>
        <v>0</v>
      </c>
      <c r="Q168" s="145">
        <v>0</v>
      </c>
      <c r="R168" s="145">
        <f t="shared" si="22"/>
        <v>0</v>
      </c>
      <c r="S168" s="145">
        <v>0</v>
      </c>
      <c r="T168" s="146">
        <f t="shared" si="23"/>
        <v>0</v>
      </c>
      <c r="AR168" s="147" t="s">
        <v>242</v>
      </c>
      <c r="AT168" s="147" t="s">
        <v>180</v>
      </c>
      <c r="AU168" s="147" t="s">
        <v>83</v>
      </c>
      <c r="AY168" s="13" t="s">
        <v>178</v>
      </c>
      <c r="BE168" s="148">
        <f t="shared" si="24"/>
        <v>0</v>
      </c>
      <c r="BF168" s="148">
        <f t="shared" si="25"/>
        <v>0</v>
      </c>
      <c r="BG168" s="148">
        <f t="shared" si="26"/>
        <v>0</v>
      </c>
      <c r="BH168" s="148">
        <f t="shared" si="27"/>
        <v>0</v>
      </c>
      <c r="BI168" s="148">
        <f t="shared" si="28"/>
        <v>0</v>
      </c>
      <c r="BJ168" s="13" t="s">
        <v>83</v>
      </c>
      <c r="BK168" s="148">
        <f t="shared" si="29"/>
        <v>0</v>
      </c>
      <c r="BL168" s="13" t="s">
        <v>242</v>
      </c>
      <c r="BM168" s="147" t="s">
        <v>425</v>
      </c>
    </row>
    <row r="169" spans="2:65" s="1" customFormat="1" ht="37.9" customHeight="1">
      <c r="B169" s="135"/>
      <c r="C169" s="149" t="s">
        <v>301</v>
      </c>
      <c r="D169" s="149" t="s">
        <v>318</v>
      </c>
      <c r="E169" s="150" t="s">
        <v>1323</v>
      </c>
      <c r="F169" s="151" t="s">
        <v>1324</v>
      </c>
      <c r="G169" s="152" t="s">
        <v>329</v>
      </c>
      <c r="H169" s="153">
        <v>68.024000000000001</v>
      </c>
      <c r="I169" s="154"/>
      <c r="J169" s="154">
        <f t="shared" si="20"/>
        <v>0</v>
      </c>
      <c r="K169" s="155"/>
      <c r="L169" s="156"/>
      <c r="M169" s="157" t="s">
        <v>1</v>
      </c>
      <c r="N169" s="158" t="s">
        <v>36</v>
      </c>
      <c r="O169" s="145">
        <v>0</v>
      </c>
      <c r="P169" s="145">
        <f t="shared" si="21"/>
        <v>0</v>
      </c>
      <c r="Q169" s="145">
        <v>0</v>
      </c>
      <c r="R169" s="145">
        <f t="shared" si="22"/>
        <v>0</v>
      </c>
      <c r="S169" s="145">
        <v>0</v>
      </c>
      <c r="T169" s="146">
        <f t="shared" si="23"/>
        <v>0</v>
      </c>
      <c r="AR169" s="147" t="s">
        <v>309</v>
      </c>
      <c r="AT169" s="147" t="s">
        <v>318</v>
      </c>
      <c r="AU169" s="147" t="s">
        <v>83</v>
      </c>
      <c r="AY169" s="13" t="s">
        <v>178</v>
      </c>
      <c r="BE169" s="148">
        <f t="shared" si="24"/>
        <v>0</v>
      </c>
      <c r="BF169" s="148">
        <f t="shared" si="25"/>
        <v>0</v>
      </c>
      <c r="BG169" s="148">
        <f t="shared" si="26"/>
        <v>0</v>
      </c>
      <c r="BH169" s="148">
        <f t="shared" si="27"/>
        <v>0</v>
      </c>
      <c r="BI169" s="148">
        <f t="shared" si="28"/>
        <v>0</v>
      </c>
      <c r="BJ169" s="13" t="s">
        <v>83</v>
      </c>
      <c r="BK169" s="148">
        <f t="shared" si="29"/>
        <v>0</v>
      </c>
      <c r="BL169" s="13" t="s">
        <v>242</v>
      </c>
      <c r="BM169" s="147" t="s">
        <v>433</v>
      </c>
    </row>
    <row r="170" spans="2:65" s="1" customFormat="1" ht="24.2" customHeight="1">
      <c r="B170" s="135"/>
      <c r="C170" s="136" t="s">
        <v>305</v>
      </c>
      <c r="D170" s="136" t="s">
        <v>180</v>
      </c>
      <c r="E170" s="137" t="s">
        <v>1325</v>
      </c>
      <c r="F170" s="138" t="s">
        <v>1326</v>
      </c>
      <c r="G170" s="139" t="s">
        <v>329</v>
      </c>
      <c r="H170" s="140">
        <v>355.54899999999998</v>
      </c>
      <c r="I170" s="141"/>
      <c r="J170" s="141">
        <f t="shared" si="20"/>
        <v>0</v>
      </c>
      <c r="K170" s="142"/>
      <c r="L170" s="25"/>
      <c r="M170" s="143" t="s">
        <v>1</v>
      </c>
      <c r="N170" s="144" t="s">
        <v>36</v>
      </c>
      <c r="O170" s="145">
        <v>0</v>
      </c>
      <c r="P170" s="145">
        <f t="shared" si="21"/>
        <v>0</v>
      </c>
      <c r="Q170" s="145">
        <v>0</v>
      </c>
      <c r="R170" s="145">
        <f t="shared" si="22"/>
        <v>0</v>
      </c>
      <c r="S170" s="145">
        <v>0</v>
      </c>
      <c r="T170" s="146">
        <f t="shared" si="23"/>
        <v>0</v>
      </c>
      <c r="AR170" s="147" t="s">
        <v>242</v>
      </c>
      <c r="AT170" s="147" t="s">
        <v>180</v>
      </c>
      <c r="AU170" s="147" t="s">
        <v>83</v>
      </c>
      <c r="AY170" s="13" t="s">
        <v>178</v>
      </c>
      <c r="BE170" s="148">
        <f t="shared" si="24"/>
        <v>0</v>
      </c>
      <c r="BF170" s="148">
        <f t="shared" si="25"/>
        <v>0</v>
      </c>
      <c r="BG170" s="148">
        <f t="shared" si="26"/>
        <v>0</v>
      </c>
      <c r="BH170" s="148">
        <f t="shared" si="27"/>
        <v>0</v>
      </c>
      <c r="BI170" s="148">
        <f t="shared" si="28"/>
        <v>0</v>
      </c>
      <c r="BJ170" s="13" t="s">
        <v>83</v>
      </c>
      <c r="BK170" s="148">
        <f t="shared" si="29"/>
        <v>0</v>
      </c>
      <c r="BL170" s="13" t="s">
        <v>242</v>
      </c>
      <c r="BM170" s="147" t="s">
        <v>441</v>
      </c>
    </row>
    <row r="171" spans="2:65" s="1" customFormat="1" ht="24.2" customHeight="1">
      <c r="B171" s="135"/>
      <c r="C171" s="149" t="s">
        <v>309</v>
      </c>
      <c r="D171" s="149" t="s">
        <v>318</v>
      </c>
      <c r="E171" s="150" t="s">
        <v>1327</v>
      </c>
      <c r="F171" s="151" t="s">
        <v>1328</v>
      </c>
      <c r="G171" s="152" t="s">
        <v>329</v>
      </c>
      <c r="H171" s="153">
        <v>68.084999999999994</v>
      </c>
      <c r="I171" s="154"/>
      <c r="J171" s="154">
        <f t="shared" si="20"/>
        <v>0</v>
      </c>
      <c r="K171" s="155"/>
      <c r="L171" s="156"/>
      <c r="M171" s="157" t="s">
        <v>1</v>
      </c>
      <c r="N171" s="158" t="s">
        <v>36</v>
      </c>
      <c r="O171" s="145">
        <v>0</v>
      </c>
      <c r="P171" s="145">
        <f t="shared" si="21"/>
        <v>0</v>
      </c>
      <c r="Q171" s="145">
        <v>0</v>
      </c>
      <c r="R171" s="145">
        <f t="shared" si="22"/>
        <v>0</v>
      </c>
      <c r="S171" s="145">
        <v>0</v>
      </c>
      <c r="T171" s="146">
        <f t="shared" si="23"/>
        <v>0</v>
      </c>
      <c r="AR171" s="147" t="s">
        <v>309</v>
      </c>
      <c r="AT171" s="147" t="s">
        <v>318</v>
      </c>
      <c r="AU171" s="147" t="s">
        <v>83</v>
      </c>
      <c r="AY171" s="13" t="s">
        <v>178</v>
      </c>
      <c r="BE171" s="148">
        <f t="shared" si="24"/>
        <v>0</v>
      </c>
      <c r="BF171" s="148">
        <f t="shared" si="25"/>
        <v>0</v>
      </c>
      <c r="BG171" s="148">
        <f t="shared" si="26"/>
        <v>0</v>
      </c>
      <c r="BH171" s="148">
        <f t="shared" si="27"/>
        <v>0</v>
      </c>
      <c r="BI171" s="148">
        <f t="shared" si="28"/>
        <v>0</v>
      </c>
      <c r="BJ171" s="13" t="s">
        <v>83</v>
      </c>
      <c r="BK171" s="148">
        <f t="shared" si="29"/>
        <v>0</v>
      </c>
      <c r="BL171" s="13" t="s">
        <v>242</v>
      </c>
      <c r="BM171" s="147" t="s">
        <v>449</v>
      </c>
    </row>
    <row r="172" spans="2:65" s="1" customFormat="1" ht="24.2" customHeight="1">
      <c r="B172" s="135"/>
      <c r="C172" s="149" t="s">
        <v>313</v>
      </c>
      <c r="D172" s="149" t="s">
        <v>318</v>
      </c>
      <c r="E172" s="150" t="s">
        <v>1329</v>
      </c>
      <c r="F172" s="151" t="s">
        <v>1330</v>
      </c>
      <c r="G172" s="152" t="s">
        <v>329</v>
      </c>
      <c r="H172" s="153">
        <v>185.28800000000001</v>
      </c>
      <c r="I172" s="154"/>
      <c r="J172" s="154">
        <f t="shared" si="20"/>
        <v>0</v>
      </c>
      <c r="K172" s="155"/>
      <c r="L172" s="156"/>
      <c r="M172" s="157" t="s">
        <v>1</v>
      </c>
      <c r="N172" s="158" t="s">
        <v>36</v>
      </c>
      <c r="O172" s="145">
        <v>0</v>
      </c>
      <c r="P172" s="145">
        <f t="shared" si="21"/>
        <v>0</v>
      </c>
      <c r="Q172" s="145">
        <v>0</v>
      </c>
      <c r="R172" s="145">
        <f t="shared" si="22"/>
        <v>0</v>
      </c>
      <c r="S172" s="145">
        <v>0</v>
      </c>
      <c r="T172" s="146">
        <f t="shared" si="23"/>
        <v>0</v>
      </c>
      <c r="AR172" s="147" t="s">
        <v>309</v>
      </c>
      <c r="AT172" s="147" t="s">
        <v>318</v>
      </c>
      <c r="AU172" s="147" t="s">
        <v>83</v>
      </c>
      <c r="AY172" s="13" t="s">
        <v>178</v>
      </c>
      <c r="BE172" s="148">
        <f t="shared" si="24"/>
        <v>0</v>
      </c>
      <c r="BF172" s="148">
        <f t="shared" si="25"/>
        <v>0</v>
      </c>
      <c r="BG172" s="148">
        <f t="shared" si="26"/>
        <v>0</v>
      </c>
      <c r="BH172" s="148">
        <f t="shared" si="27"/>
        <v>0</v>
      </c>
      <c r="BI172" s="148">
        <f t="shared" si="28"/>
        <v>0</v>
      </c>
      <c r="BJ172" s="13" t="s">
        <v>83</v>
      </c>
      <c r="BK172" s="148">
        <f t="shared" si="29"/>
        <v>0</v>
      </c>
      <c r="BL172" s="13" t="s">
        <v>242</v>
      </c>
      <c r="BM172" s="147" t="s">
        <v>457</v>
      </c>
    </row>
    <row r="173" spans="2:65" s="1" customFormat="1" ht="24.2" customHeight="1">
      <c r="B173" s="135"/>
      <c r="C173" s="149" t="s">
        <v>317</v>
      </c>
      <c r="D173" s="149" t="s">
        <v>318</v>
      </c>
      <c r="E173" s="150" t="s">
        <v>1331</v>
      </c>
      <c r="F173" s="151" t="s">
        <v>1332</v>
      </c>
      <c r="G173" s="152" t="s">
        <v>329</v>
      </c>
      <c r="H173" s="153">
        <v>102.176</v>
      </c>
      <c r="I173" s="154"/>
      <c r="J173" s="154">
        <f t="shared" si="20"/>
        <v>0</v>
      </c>
      <c r="K173" s="155"/>
      <c r="L173" s="156"/>
      <c r="M173" s="157" t="s">
        <v>1</v>
      </c>
      <c r="N173" s="158" t="s">
        <v>36</v>
      </c>
      <c r="O173" s="145">
        <v>0</v>
      </c>
      <c r="P173" s="145">
        <f t="shared" si="21"/>
        <v>0</v>
      </c>
      <c r="Q173" s="145">
        <v>0</v>
      </c>
      <c r="R173" s="145">
        <f t="shared" si="22"/>
        <v>0</v>
      </c>
      <c r="S173" s="145">
        <v>0</v>
      </c>
      <c r="T173" s="146">
        <f t="shared" si="23"/>
        <v>0</v>
      </c>
      <c r="AR173" s="147" t="s">
        <v>309</v>
      </c>
      <c r="AT173" s="147" t="s">
        <v>318</v>
      </c>
      <c r="AU173" s="147" t="s">
        <v>83</v>
      </c>
      <c r="AY173" s="13" t="s">
        <v>178</v>
      </c>
      <c r="BE173" s="148">
        <f t="shared" si="24"/>
        <v>0</v>
      </c>
      <c r="BF173" s="148">
        <f t="shared" si="25"/>
        <v>0</v>
      </c>
      <c r="BG173" s="148">
        <f t="shared" si="26"/>
        <v>0</v>
      </c>
      <c r="BH173" s="148">
        <f t="shared" si="27"/>
        <v>0</v>
      </c>
      <c r="BI173" s="148">
        <f t="shared" si="28"/>
        <v>0</v>
      </c>
      <c r="BJ173" s="13" t="s">
        <v>83</v>
      </c>
      <c r="BK173" s="148">
        <f t="shared" si="29"/>
        <v>0</v>
      </c>
      <c r="BL173" s="13" t="s">
        <v>242</v>
      </c>
      <c r="BM173" s="147" t="s">
        <v>465</v>
      </c>
    </row>
    <row r="174" spans="2:65" s="1" customFormat="1" ht="33" customHeight="1">
      <c r="B174" s="135"/>
      <c r="C174" s="149" t="s">
        <v>322</v>
      </c>
      <c r="D174" s="149" t="s">
        <v>318</v>
      </c>
      <c r="E174" s="150" t="s">
        <v>1333</v>
      </c>
      <c r="F174" s="151" t="s">
        <v>1334</v>
      </c>
      <c r="G174" s="152" t="s">
        <v>290</v>
      </c>
      <c r="H174" s="153">
        <v>5</v>
      </c>
      <c r="I174" s="154"/>
      <c r="J174" s="154">
        <f t="shared" si="20"/>
        <v>0</v>
      </c>
      <c r="K174" s="155"/>
      <c r="L174" s="156"/>
      <c r="M174" s="157" t="s">
        <v>1</v>
      </c>
      <c r="N174" s="158" t="s">
        <v>36</v>
      </c>
      <c r="O174" s="145">
        <v>0</v>
      </c>
      <c r="P174" s="145">
        <f t="shared" si="21"/>
        <v>0</v>
      </c>
      <c r="Q174" s="145">
        <v>0</v>
      </c>
      <c r="R174" s="145">
        <f t="shared" si="22"/>
        <v>0</v>
      </c>
      <c r="S174" s="145">
        <v>0</v>
      </c>
      <c r="T174" s="146">
        <f t="shared" si="23"/>
        <v>0</v>
      </c>
      <c r="AR174" s="147" t="s">
        <v>309</v>
      </c>
      <c r="AT174" s="147" t="s">
        <v>318</v>
      </c>
      <c r="AU174" s="147" t="s">
        <v>83</v>
      </c>
      <c r="AY174" s="13" t="s">
        <v>178</v>
      </c>
      <c r="BE174" s="148">
        <f t="shared" si="24"/>
        <v>0</v>
      </c>
      <c r="BF174" s="148">
        <f t="shared" si="25"/>
        <v>0</v>
      </c>
      <c r="BG174" s="148">
        <f t="shared" si="26"/>
        <v>0</v>
      </c>
      <c r="BH174" s="148">
        <f t="shared" si="27"/>
        <v>0</v>
      </c>
      <c r="BI174" s="148">
        <f t="shared" si="28"/>
        <v>0</v>
      </c>
      <c r="BJ174" s="13" t="s">
        <v>83</v>
      </c>
      <c r="BK174" s="148">
        <f t="shared" si="29"/>
        <v>0</v>
      </c>
      <c r="BL174" s="13" t="s">
        <v>242</v>
      </c>
      <c r="BM174" s="147" t="s">
        <v>473</v>
      </c>
    </row>
    <row r="175" spans="2:65" s="1" customFormat="1" ht="21.75" customHeight="1">
      <c r="B175" s="135"/>
      <c r="C175" s="136" t="s">
        <v>326</v>
      </c>
      <c r="D175" s="136" t="s">
        <v>180</v>
      </c>
      <c r="E175" s="137" t="s">
        <v>1335</v>
      </c>
      <c r="F175" s="138" t="s">
        <v>1336</v>
      </c>
      <c r="G175" s="139" t="s">
        <v>329</v>
      </c>
      <c r="H175" s="140">
        <v>3.3330000000000002</v>
      </c>
      <c r="I175" s="141"/>
      <c r="J175" s="141">
        <f t="shared" si="20"/>
        <v>0</v>
      </c>
      <c r="K175" s="142"/>
      <c r="L175" s="25"/>
      <c r="M175" s="143" t="s">
        <v>1</v>
      </c>
      <c r="N175" s="144" t="s">
        <v>36</v>
      </c>
      <c r="O175" s="145">
        <v>0</v>
      </c>
      <c r="P175" s="145">
        <f t="shared" si="21"/>
        <v>0</v>
      </c>
      <c r="Q175" s="145">
        <v>0</v>
      </c>
      <c r="R175" s="145">
        <f t="shared" si="22"/>
        <v>0</v>
      </c>
      <c r="S175" s="145">
        <v>0</v>
      </c>
      <c r="T175" s="146">
        <f t="shared" si="23"/>
        <v>0</v>
      </c>
      <c r="AR175" s="147" t="s">
        <v>242</v>
      </c>
      <c r="AT175" s="147" t="s">
        <v>180</v>
      </c>
      <c r="AU175" s="147" t="s">
        <v>83</v>
      </c>
      <c r="AY175" s="13" t="s">
        <v>178</v>
      </c>
      <c r="BE175" s="148">
        <f t="shared" si="24"/>
        <v>0</v>
      </c>
      <c r="BF175" s="148">
        <f t="shared" si="25"/>
        <v>0</v>
      </c>
      <c r="BG175" s="148">
        <f t="shared" si="26"/>
        <v>0</v>
      </c>
      <c r="BH175" s="148">
        <f t="shared" si="27"/>
        <v>0</v>
      </c>
      <c r="BI175" s="148">
        <f t="shared" si="28"/>
        <v>0</v>
      </c>
      <c r="BJ175" s="13" t="s">
        <v>83</v>
      </c>
      <c r="BK175" s="148">
        <f t="shared" si="29"/>
        <v>0</v>
      </c>
      <c r="BL175" s="13" t="s">
        <v>242</v>
      </c>
      <c r="BM175" s="147" t="s">
        <v>481</v>
      </c>
    </row>
    <row r="176" spans="2:65" s="1" customFormat="1" ht="24.2" customHeight="1">
      <c r="B176" s="135"/>
      <c r="C176" s="149" t="s">
        <v>331</v>
      </c>
      <c r="D176" s="149" t="s">
        <v>318</v>
      </c>
      <c r="E176" s="150" t="s">
        <v>1337</v>
      </c>
      <c r="F176" s="151" t="s">
        <v>1338</v>
      </c>
      <c r="G176" s="152" t="s">
        <v>329</v>
      </c>
      <c r="H176" s="153">
        <v>3.3330000000000002</v>
      </c>
      <c r="I176" s="154"/>
      <c r="J176" s="154">
        <f t="shared" si="20"/>
        <v>0</v>
      </c>
      <c r="K176" s="155"/>
      <c r="L176" s="156"/>
      <c r="M176" s="157" t="s">
        <v>1</v>
      </c>
      <c r="N176" s="158" t="s">
        <v>36</v>
      </c>
      <c r="O176" s="145">
        <v>0</v>
      </c>
      <c r="P176" s="145">
        <f t="shared" si="21"/>
        <v>0</v>
      </c>
      <c r="Q176" s="145">
        <v>0</v>
      </c>
      <c r="R176" s="145">
        <f t="shared" si="22"/>
        <v>0</v>
      </c>
      <c r="S176" s="145">
        <v>0</v>
      </c>
      <c r="T176" s="146">
        <f t="shared" si="23"/>
        <v>0</v>
      </c>
      <c r="AR176" s="147" t="s">
        <v>309</v>
      </c>
      <c r="AT176" s="147" t="s">
        <v>318</v>
      </c>
      <c r="AU176" s="147" t="s">
        <v>83</v>
      </c>
      <c r="AY176" s="13" t="s">
        <v>178</v>
      </c>
      <c r="BE176" s="148">
        <f t="shared" si="24"/>
        <v>0</v>
      </c>
      <c r="BF176" s="148">
        <f t="shared" si="25"/>
        <v>0</v>
      </c>
      <c r="BG176" s="148">
        <f t="shared" si="26"/>
        <v>0</v>
      </c>
      <c r="BH176" s="148">
        <f t="shared" si="27"/>
        <v>0</v>
      </c>
      <c r="BI176" s="148">
        <f t="shared" si="28"/>
        <v>0</v>
      </c>
      <c r="BJ176" s="13" t="s">
        <v>83</v>
      </c>
      <c r="BK176" s="148">
        <f t="shared" si="29"/>
        <v>0</v>
      </c>
      <c r="BL176" s="13" t="s">
        <v>242</v>
      </c>
      <c r="BM176" s="147" t="s">
        <v>487</v>
      </c>
    </row>
    <row r="177" spans="2:65" s="1" customFormat="1" ht="16.5" customHeight="1">
      <c r="B177" s="135"/>
      <c r="C177" s="136" t="s">
        <v>335</v>
      </c>
      <c r="D177" s="136" t="s">
        <v>180</v>
      </c>
      <c r="E177" s="137" t="s">
        <v>1339</v>
      </c>
      <c r="F177" s="138" t="s">
        <v>1340</v>
      </c>
      <c r="G177" s="139" t="s">
        <v>329</v>
      </c>
      <c r="H177" s="140">
        <v>23.661000000000001</v>
      </c>
      <c r="I177" s="141"/>
      <c r="J177" s="141">
        <f t="shared" si="20"/>
        <v>0</v>
      </c>
      <c r="K177" s="142"/>
      <c r="L177" s="25"/>
      <c r="M177" s="143" t="s">
        <v>1</v>
      </c>
      <c r="N177" s="144" t="s">
        <v>36</v>
      </c>
      <c r="O177" s="145">
        <v>0</v>
      </c>
      <c r="P177" s="145">
        <f t="shared" si="21"/>
        <v>0</v>
      </c>
      <c r="Q177" s="145">
        <v>0</v>
      </c>
      <c r="R177" s="145">
        <f t="shared" si="22"/>
        <v>0</v>
      </c>
      <c r="S177" s="145">
        <v>0</v>
      </c>
      <c r="T177" s="146">
        <f t="shared" si="23"/>
        <v>0</v>
      </c>
      <c r="AR177" s="147" t="s">
        <v>242</v>
      </c>
      <c r="AT177" s="147" t="s">
        <v>180</v>
      </c>
      <c r="AU177" s="147" t="s">
        <v>83</v>
      </c>
      <c r="AY177" s="13" t="s">
        <v>178</v>
      </c>
      <c r="BE177" s="148">
        <f t="shared" si="24"/>
        <v>0</v>
      </c>
      <c r="BF177" s="148">
        <f t="shared" si="25"/>
        <v>0</v>
      </c>
      <c r="BG177" s="148">
        <f t="shared" si="26"/>
        <v>0</v>
      </c>
      <c r="BH177" s="148">
        <f t="shared" si="27"/>
        <v>0</v>
      </c>
      <c r="BI177" s="148">
        <f t="shared" si="28"/>
        <v>0</v>
      </c>
      <c r="BJ177" s="13" t="s">
        <v>83</v>
      </c>
      <c r="BK177" s="148">
        <f t="shared" si="29"/>
        <v>0</v>
      </c>
      <c r="BL177" s="13" t="s">
        <v>242</v>
      </c>
      <c r="BM177" s="147" t="s">
        <v>497</v>
      </c>
    </row>
    <row r="178" spans="2:65" s="1" customFormat="1" ht="33" customHeight="1">
      <c r="B178" s="135"/>
      <c r="C178" s="149" t="s">
        <v>340</v>
      </c>
      <c r="D178" s="149" t="s">
        <v>318</v>
      </c>
      <c r="E178" s="150" t="s">
        <v>1341</v>
      </c>
      <c r="F178" s="151" t="s">
        <v>1342</v>
      </c>
      <c r="G178" s="152" t="s">
        <v>329</v>
      </c>
      <c r="H178" s="153">
        <v>23.661000000000001</v>
      </c>
      <c r="I178" s="154"/>
      <c r="J178" s="154">
        <f t="shared" si="20"/>
        <v>0</v>
      </c>
      <c r="K178" s="155"/>
      <c r="L178" s="156"/>
      <c r="M178" s="157" t="s">
        <v>1</v>
      </c>
      <c r="N178" s="158" t="s">
        <v>36</v>
      </c>
      <c r="O178" s="145">
        <v>0</v>
      </c>
      <c r="P178" s="145">
        <f t="shared" si="21"/>
        <v>0</v>
      </c>
      <c r="Q178" s="145">
        <v>0</v>
      </c>
      <c r="R178" s="145">
        <f t="shared" si="22"/>
        <v>0</v>
      </c>
      <c r="S178" s="145">
        <v>0</v>
      </c>
      <c r="T178" s="146">
        <f t="shared" si="23"/>
        <v>0</v>
      </c>
      <c r="AR178" s="147" t="s">
        <v>309</v>
      </c>
      <c r="AT178" s="147" t="s">
        <v>318</v>
      </c>
      <c r="AU178" s="147" t="s">
        <v>83</v>
      </c>
      <c r="AY178" s="13" t="s">
        <v>178</v>
      </c>
      <c r="BE178" s="148">
        <f t="shared" si="24"/>
        <v>0</v>
      </c>
      <c r="BF178" s="148">
        <f t="shared" si="25"/>
        <v>0</v>
      </c>
      <c r="BG178" s="148">
        <f t="shared" si="26"/>
        <v>0</v>
      </c>
      <c r="BH178" s="148">
        <f t="shared" si="27"/>
        <v>0</v>
      </c>
      <c r="BI178" s="148">
        <f t="shared" si="28"/>
        <v>0</v>
      </c>
      <c r="BJ178" s="13" t="s">
        <v>83</v>
      </c>
      <c r="BK178" s="148">
        <f t="shared" si="29"/>
        <v>0</v>
      </c>
      <c r="BL178" s="13" t="s">
        <v>242</v>
      </c>
      <c r="BM178" s="147" t="s">
        <v>505</v>
      </c>
    </row>
    <row r="179" spans="2:65" s="1" customFormat="1" ht="16.5" customHeight="1">
      <c r="B179" s="135"/>
      <c r="C179" s="136" t="s">
        <v>344</v>
      </c>
      <c r="D179" s="136" t="s">
        <v>180</v>
      </c>
      <c r="E179" s="137" t="s">
        <v>1343</v>
      </c>
      <c r="F179" s="138" t="s">
        <v>1344</v>
      </c>
      <c r="G179" s="139" t="s">
        <v>329</v>
      </c>
      <c r="H179" s="140">
        <v>6.2809999999999997</v>
      </c>
      <c r="I179" s="141"/>
      <c r="J179" s="141">
        <f t="shared" si="20"/>
        <v>0</v>
      </c>
      <c r="K179" s="142"/>
      <c r="L179" s="25"/>
      <c r="M179" s="143" t="s">
        <v>1</v>
      </c>
      <c r="N179" s="144" t="s">
        <v>36</v>
      </c>
      <c r="O179" s="145">
        <v>0</v>
      </c>
      <c r="P179" s="145">
        <f t="shared" si="21"/>
        <v>0</v>
      </c>
      <c r="Q179" s="145">
        <v>0</v>
      </c>
      <c r="R179" s="145">
        <f t="shared" si="22"/>
        <v>0</v>
      </c>
      <c r="S179" s="145">
        <v>0</v>
      </c>
      <c r="T179" s="146">
        <f t="shared" si="23"/>
        <v>0</v>
      </c>
      <c r="AR179" s="147" t="s">
        <v>242</v>
      </c>
      <c r="AT179" s="147" t="s">
        <v>180</v>
      </c>
      <c r="AU179" s="147" t="s">
        <v>83</v>
      </c>
      <c r="AY179" s="13" t="s">
        <v>178</v>
      </c>
      <c r="BE179" s="148">
        <f t="shared" si="24"/>
        <v>0</v>
      </c>
      <c r="BF179" s="148">
        <f t="shared" si="25"/>
        <v>0</v>
      </c>
      <c r="BG179" s="148">
        <f t="shared" si="26"/>
        <v>0</v>
      </c>
      <c r="BH179" s="148">
        <f t="shared" si="27"/>
        <v>0</v>
      </c>
      <c r="BI179" s="148">
        <f t="shared" si="28"/>
        <v>0</v>
      </c>
      <c r="BJ179" s="13" t="s">
        <v>83</v>
      </c>
      <c r="BK179" s="148">
        <f t="shared" si="29"/>
        <v>0</v>
      </c>
      <c r="BL179" s="13" t="s">
        <v>242</v>
      </c>
      <c r="BM179" s="147" t="s">
        <v>513</v>
      </c>
    </row>
    <row r="180" spans="2:65" s="1" customFormat="1" ht="33" customHeight="1">
      <c r="B180" s="135"/>
      <c r="C180" s="149" t="s">
        <v>350</v>
      </c>
      <c r="D180" s="149" t="s">
        <v>318</v>
      </c>
      <c r="E180" s="150" t="s">
        <v>1345</v>
      </c>
      <c r="F180" s="151" t="s">
        <v>1346</v>
      </c>
      <c r="G180" s="152" t="s">
        <v>329</v>
      </c>
      <c r="H180" s="153">
        <v>6.2809999999999997</v>
      </c>
      <c r="I180" s="154"/>
      <c r="J180" s="154">
        <f t="shared" si="20"/>
        <v>0</v>
      </c>
      <c r="K180" s="155"/>
      <c r="L180" s="156"/>
      <c r="M180" s="157" t="s">
        <v>1</v>
      </c>
      <c r="N180" s="158" t="s">
        <v>36</v>
      </c>
      <c r="O180" s="145">
        <v>0</v>
      </c>
      <c r="P180" s="145">
        <f t="shared" si="21"/>
        <v>0</v>
      </c>
      <c r="Q180" s="145">
        <v>0</v>
      </c>
      <c r="R180" s="145">
        <f t="shared" si="22"/>
        <v>0</v>
      </c>
      <c r="S180" s="145">
        <v>0</v>
      </c>
      <c r="T180" s="146">
        <f t="shared" si="23"/>
        <v>0</v>
      </c>
      <c r="AR180" s="147" t="s">
        <v>309</v>
      </c>
      <c r="AT180" s="147" t="s">
        <v>318</v>
      </c>
      <c r="AU180" s="147" t="s">
        <v>83</v>
      </c>
      <c r="AY180" s="13" t="s">
        <v>178</v>
      </c>
      <c r="BE180" s="148">
        <f t="shared" si="24"/>
        <v>0</v>
      </c>
      <c r="BF180" s="148">
        <f t="shared" si="25"/>
        <v>0</v>
      </c>
      <c r="BG180" s="148">
        <f t="shared" si="26"/>
        <v>0</v>
      </c>
      <c r="BH180" s="148">
        <f t="shared" si="27"/>
        <v>0</v>
      </c>
      <c r="BI180" s="148">
        <f t="shared" si="28"/>
        <v>0</v>
      </c>
      <c r="BJ180" s="13" t="s">
        <v>83</v>
      </c>
      <c r="BK180" s="148">
        <f t="shared" si="29"/>
        <v>0</v>
      </c>
      <c r="BL180" s="13" t="s">
        <v>242</v>
      </c>
      <c r="BM180" s="147" t="s">
        <v>521</v>
      </c>
    </row>
    <row r="181" spans="2:65" s="1" customFormat="1" ht="24.2" customHeight="1">
      <c r="B181" s="135"/>
      <c r="C181" s="136" t="s">
        <v>358</v>
      </c>
      <c r="D181" s="136" t="s">
        <v>180</v>
      </c>
      <c r="E181" s="137" t="s">
        <v>1347</v>
      </c>
      <c r="F181" s="138" t="s">
        <v>1348</v>
      </c>
      <c r="G181" s="139" t="s">
        <v>290</v>
      </c>
      <c r="H181" s="140">
        <v>11</v>
      </c>
      <c r="I181" s="141"/>
      <c r="J181" s="141">
        <f t="shared" si="20"/>
        <v>0</v>
      </c>
      <c r="K181" s="142"/>
      <c r="L181" s="25"/>
      <c r="M181" s="143" t="s">
        <v>1</v>
      </c>
      <c r="N181" s="144" t="s">
        <v>36</v>
      </c>
      <c r="O181" s="145">
        <v>0</v>
      </c>
      <c r="P181" s="145">
        <f t="shared" si="21"/>
        <v>0</v>
      </c>
      <c r="Q181" s="145">
        <v>0</v>
      </c>
      <c r="R181" s="145">
        <f t="shared" si="22"/>
        <v>0</v>
      </c>
      <c r="S181" s="145">
        <v>0</v>
      </c>
      <c r="T181" s="146">
        <f t="shared" si="23"/>
        <v>0</v>
      </c>
      <c r="AR181" s="147" t="s">
        <v>242</v>
      </c>
      <c r="AT181" s="147" t="s">
        <v>180</v>
      </c>
      <c r="AU181" s="147" t="s">
        <v>83</v>
      </c>
      <c r="AY181" s="13" t="s">
        <v>178</v>
      </c>
      <c r="BE181" s="148">
        <f t="shared" si="24"/>
        <v>0</v>
      </c>
      <c r="BF181" s="148">
        <f t="shared" si="25"/>
        <v>0</v>
      </c>
      <c r="BG181" s="148">
        <f t="shared" si="26"/>
        <v>0</v>
      </c>
      <c r="BH181" s="148">
        <f t="shared" si="27"/>
        <v>0</v>
      </c>
      <c r="BI181" s="148">
        <f t="shared" si="28"/>
        <v>0</v>
      </c>
      <c r="BJ181" s="13" t="s">
        <v>83</v>
      </c>
      <c r="BK181" s="148">
        <f t="shared" si="29"/>
        <v>0</v>
      </c>
      <c r="BL181" s="13" t="s">
        <v>242</v>
      </c>
      <c r="BM181" s="147" t="s">
        <v>529</v>
      </c>
    </row>
    <row r="182" spans="2:65" s="1" customFormat="1" ht="16.5" customHeight="1">
      <c r="B182" s="135"/>
      <c r="C182" s="149" t="s">
        <v>362</v>
      </c>
      <c r="D182" s="149" t="s">
        <v>318</v>
      </c>
      <c r="E182" s="150" t="s">
        <v>1349</v>
      </c>
      <c r="F182" s="151" t="s">
        <v>1350</v>
      </c>
      <c r="G182" s="152" t="s">
        <v>290</v>
      </c>
      <c r="H182" s="153">
        <v>10</v>
      </c>
      <c r="I182" s="154"/>
      <c r="J182" s="154">
        <f t="shared" si="20"/>
        <v>0</v>
      </c>
      <c r="K182" s="155"/>
      <c r="L182" s="156"/>
      <c r="M182" s="157" t="s">
        <v>1</v>
      </c>
      <c r="N182" s="158" t="s">
        <v>36</v>
      </c>
      <c r="O182" s="145">
        <v>0</v>
      </c>
      <c r="P182" s="145">
        <f t="shared" si="21"/>
        <v>0</v>
      </c>
      <c r="Q182" s="145">
        <v>0</v>
      </c>
      <c r="R182" s="145">
        <f t="shared" si="22"/>
        <v>0</v>
      </c>
      <c r="S182" s="145">
        <v>0</v>
      </c>
      <c r="T182" s="146">
        <f t="shared" si="23"/>
        <v>0</v>
      </c>
      <c r="AR182" s="147" t="s">
        <v>309</v>
      </c>
      <c r="AT182" s="147" t="s">
        <v>318</v>
      </c>
      <c r="AU182" s="147" t="s">
        <v>83</v>
      </c>
      <c r="AY182" s="13" t="s">
        <v>178</v>
      </c>
      <c r="BE182" s="148">
        <f t="shared" si="24"/>
        <v>0</v>
      </c>
      <c r="BF182" s="148">
        <f t="shared" si="25"/>
        <v>0</v>
      </c>
      <c r="BG182" s="148">
        <f t="shared" si="26"/>
        <v>0</v>
      </c>
      <c r="BH182" s="148">
        <f t="shared" si="27"/>
        <v>0</v>
      </c>
      <c r="BI182" s="148">
        <f t="shared" si="28"/>
        <v>0</v>
      </c>
      <c r="BJ182" s="13" t="s">
        <v>83</v>
      </c>
      <c r="BK182" s="148">
        <f t="shared" si="29"/>
        <v>0</v>
      </c>
      <c r="BL182" s="13" t="s">
        <v>242</v>
      </c>
      <c r="BM182" s="147" t="s">
        <v>537</v>
      </c>
    </row>
    <row r="183" spans="2:65" s="1" customFormat="1" ht="24.2" customHeight="1">
      <c r="B183" s="135"/>
      <c r="C183" s="149" t="s">
        <v>366</v>
      </c>
      <c r="D183" s="149" t="s">
        <v>318</v>
      </c>
      <c r="E183" s="150" t="s">
        <v>1351</v>
      </c>
      <c r="F183" s="151" t="s">
        <v>1352</v>
      </c>
      <c r="G183" s="152" t="s">
        <v>290</v>
      </c>
      <c r="H183" s="153">
        <v>1</v>
      </c>
      <c r="I183" s="154"/>
      <c r="J183" s="154">
        <f t="shared" si="20"/>
        <v>0</v>
      </c>
      <c r="K183" s="155"/>
      <c r="L183" s="156"/>
      <c r="M183" s="157" t="s">
        <v>1</v>
      </c>
      <c r="N183" s="158" t="s">
        <v>36</v>
      </c>
      <c r="O183" s="145">
        <v>0</v>
      </c>
      <c r="P183" s="145">
        <f t="shared" si="21"/>
        <v>0</v>
      </c>
      <c r="Q183" s="145">
        <v>0</v>
      </c>
      <c r="R183" s="145">
        <f t="shared" si="22"/>
        <v>0</v>
      </c>
      <c r="S183" s="145">
        <v>0</v>
      </c>
      <c r="T183" s="146">
        <f t="shared" si="23"/>
        <v>0</v>
      </c>
      <c r="AR183" s="147" t="s">
        <v>309</v>
      </c>
      <c r="AT183" s="147" t="s">
        <v>318</v>
      </c>
      <c r="AU183" s="147" t="s">
        <v>83</v>
      </c>
      <c r="AY183" s="13" t="s">
        <v>178</v>
      </c>
      <c r="BE183" s="148">
        <f t="shared" si="24"/>
        <v>0</v>
      </c>
      <c r="BF183" s="148">
        <f t="shared" si="25"/>
        <v>0</v>
      </c>
      <c r="BG183" s="148">
        <f t="shared" si="26"/>
        <v>0</v>
      </c>
      <c r="BH183" s="148">
        <f t="shared" si="27"/>
        <v>0</v>
      </c>
      <c r="BI183" s="148">
        <f t="shared" si="28"/>
        <v>0</v>
      </c>
      <c r="BJ183" s="13" t="s">
        <v>83</v>
      </c>
      <c r="BK183" s="148">
        <f t="shared" si="29"/>
        <v>0</v>
      </c>
      <c r="BL183" s="13" t="s">
        <v>242</v>
      </c>
      <c r="BM183" s="147" t="s">
        <v>545</v>
      </c>
    </row>
    <row r="184" spans="2:65" s="1" customFormat="1" ht="24.2" customHeight="1">
      <c r="B184" s="135"/>
      <c r="C184" s="149" t="s">
        <v>370</v>
      </c>
      <c r="D184" s="149" t="s">
        <v>318</v>
      </c>
      <c r="E184" s="150" t="s">
        <v>1353</v>
      </c>
      <c r="F184" s="151" t="s">
        <v>1354</v>
      </c>
      <c r="G184" s="152" t="s">
        <v>290</v>
      </c>
      <c r="H184" s="153">
        <v>1</v>
      </c>
      <c r="I184" s="154"/>
      <c r="J184" s="154">
        <f t="shared" si="20"/>
        <v>0</v>
      </c>
      <c r="K184" s="155"/>
      <c r="L184" s="156"/>
      <c r="M184" s="157" t="s">
        <v>1</v>
      </c>
      <c r="N184" s="158" t="s">
        <v>36</v>
      </c>
      <c r="O184" s="145">
        <v>0</v>
      </c>
      <c r="P184" s="145">
        <f t="shared" si="21"/>
        <v>0</v>
      </c>
      <c r="Q184" s="145">
        <v>0</v>
      </c>
      <c r="R184" s="145">
        <f t="shared" si="22"/>
        <v>0</v>
      </c>
      <c r="S184" s="145">
        <v>0</v>
      </c>
      <c r="T184" s="146">
        <f t="shared" si="23"/>
        <v>0</v>
      </c>
      <c r="AR184" s="147" t="s">
        <v>309</v>
      </c>
      <c r="AT184" s="147" t="s">
        <v>318</v>
      </c>
      <c r="AU184" s="147" t="s">
        <v>83</v>
      </c>
      <c r="AY184" s="13" t="s">
        <v>178</v>
      </c>
      <c r="BE184" s="148">
        <f t="shared" si="24"/>
        <v>0</v>
      </c>
      <c r="BF184" s="148">
        <f t="shared" si="25"/>
        <v>0</v>
      </c>
      <c r="BG184" s="148">
        <f t="shared" si="26"/>
        <v>0</v>
      </c>
      <c r="BH184" s="148">
        <f t="shared" si="27"/>
        <v>0</v>
      </c>
      <c r="BI184" s="148">
        <f t="shared" si="28"/>
        <v>0</v>
      </c>
      <c r="BJ184" s="13" t="s">
        <v>83</v>
      </c>
      <c r="BK184" s="148">
        <f t="shared" si="29"/>
        <v>0</v>
      </c>
      <c r="BL184" s="13" t="s">
        <v>242</v>
      </c>
      <c r="BM184" s="147" t="s">
        <v>553</v>
      </c>
    </row>
    <row r="185" spans="2:65" s="1" customFormat="1" ht="24.2" customHeight="1">
      <c r="B185" s="135"/>
      <c r="C185" s="136" t="s">
        <v>374</v>
      </c>
      <c r="D185" s="136" t="s">
        <v>180</v>
      </c>
      <c r="E185" s="137" t="s">
        <v>1355</v>
      </c>
      <c r="F185" s="138" t="s">
        <v>1356</v>
      </c>
      <c r="G185" s="139" t="s">
        <v>290</v>
      </c>
      <c r="H185" s="140">
        <v>3</v>
      </c>
      <c r="I185" s="141"/>
      <c r="J185" s="141">
        <f t="shared" si="20"/>
        <v>0</v>
      </c>
      <c r="K185" s="142"/>
      <c r="L185" s="25"/>
      <c r="M185" s="143" t="s">
        <v>1</v>
      </c>
      <c r="N185" s="144" t="s">
        <v>36</v>
      </c>
      <c r="O185" s="145">
        <v>0</v>
      </c>
      <c r="P185" s="145">
        <f t="shared" si="21"/>
        <v>0</v>
      </c>
      <c r="Q185" s="145">
        <v>0</v>
      </c>
      <c r="R185" s="145">
        <f t="shared" si="22"/>
        <v>0</v>
      </c>
      <c r="S185" s="145">
        <v>0</v>
      </c>
      <c r="T185" s="146">
        <f t="shared" si="23"/>
        <v>0</v>
      </c>
      <c r="AR185" s="147" t="s">
        <v>242</v>
      </c>
      <c r="AT185" s="147" t="s">
        <v>180</v>
      </c>
      <c r="AU185" s="147" t="s">
        <v>83</v>
      </c>
      <c r="AY185" s="13" t="s">
        <v>178</v>
      </c>
      <c r="BE185" s="148">
        <f t="shared" si="24"/>
        <v>0</v>
      </c>
      <c r="BF185" s="148">
        <f t="shared" si="25"/>
        <v>0</v>
      </c>
      <c r="BG185" s="148">
        <f t="shared" si="26"/>
        <v>0</v>
      </c>
      <c r="BH185" s="148">
        <f t="shared" si="27"/>
        <v>0</v>
      </c>
      <c r="BI185" s="148">
        <f t="shared" si="28"/>
        <v>0</v>
      </c>
      <c r="BJ185" s="13" t="s">
        <v>83</v>
      </c>
      <c r="BK185" s="148">
        <f t="shared" si="29"/>
        <v>0</v>
      </c>
      <c r="BL185" s="13" t="s">
        <v>242</v>
      </c>
      <c r="BM185" s="147" t="s">
        <v>561</v>
      </c>
    </row>
    <row r="186" spans="2:65" s="1" customFormat="1" ht="16.5" customHeight="1">
      <c r="B186" s="135"/>
      <c r="C186" s="149" t="s">
        <v>381</v>
      </c>
      <c r="D186" s="149" t="s">
        <v>318</v>
      </c>
      <c r="E186" s="150" t="s">
        <v>1357</v>
      </c>
      <c r="F186" s="151" t="s">
        <v>1358</v>
      </c>
      <c r="G186" s="152" t="s">
        <v>290</v>
      </c>
      <c r="H186" s="153">
        <v>3</v>
      </c>
      <c r="I186" s="154"/>
      <c r="J186" s="154">
        <f t="shared" si="20"/>
        <v>0</v>
      </c>
      <c r="K186" s="155"/>
      <c r="L186" s="156"/>
      <c r="M186" s="157" t="s">
        <v>1</v>
      </c>
      <c r="N186" s="158" t="s">
        <v>36</v>
      </c>
      <c r="O186" s="145">
        <v>0</v>
      </c>
      <c r="P186" s="145">
        <f t="shared" si="21"/>
        <v>0</v>
      </c>
      <c r="Q186" s="145">
        <v>0</v>
      </c>
      <c r="R186" s="145">
        <f t="shared" si="22"/>
        <v>0</v>
      </c>
      <c r="S186" s="145">
        <v>0</v>
      </c>
      <c r="T186" s="146">
        <f t="shared" si="23"/>
        <v>0</v>
      </c>
      <c r="AR186" s="147" t="s">
        <v>309</v>
      </c>
      <c r="AT186" s="147" t="s">
        <v>318</v>
      </c>
      <c r="AU186" s="147" t="s">
        <v>83</v>
      </c>
      <c r="AY186" s="13" t="s">
        <v>178</v>
      </c>
      <c r="BE186" s="148">
        <f t="shared" si="24"/>
        <v>0</v>
      </c>
      <c r="BF186" s="148">
        <f t="shared" si="25"/>
        <v>0</v>
      </c>
      <c r="BG186" s="148">
        <f t="shared" si="26"/>
        <v>0</v>
      </c>
      <c r="BH186" s="148">
        <f t="shared" si="27"/>
        <v>0</v>
      </c>
      <c r="BI186" s="148">
        <f t="shared" si="28"/>
        <v>0</v>
      </c>
      <c r="BJ186" s="13" t="s">
        <v>83</v>
      </c>
      <c r="BK186" s="148">
        <f t="shared" si="29"/>
        <v>0</v>
      </c>
      <c r="BL186" s="13" t="s">
        <v>242</v>
      </c>
      <c r="BM186" s="147" t="s">
        <v>571</v>
      </c>
    </row>
    <row r="187" spans="2:65" s="1" customFormat="1" ht="24.2" customHeight="1">
      <c r="B187" s="135"/>
      <c r="C187" s="136" t="s">
        <v>385</v>
      </c>
      <c r="D187" s="136" t="s">
        <v>180</v>
      </c>
      <c r="E187" s="137" t="s">
        <v>1359</v>
      </c>
      <c r="F187" s="138" t="s">
        <v>1360</v>
      </c>
      <c r="G187" s="139" t="s">
        <v>290</v>
      </c>
      <c r="H187" s="140">
        <v>3</v>
      </c>
      <c r="I187" s="141"/>
      <c r="J187" s="141">
        <f t="shared" si="20"/>
        <v>0</v>
      </c>
      <c r="K187" s="142"/>
      <c r="L187" s="25"/>
      <c r="M187" s="143" t="s">
        <v>1</v>
      </c>
      <c r="N187" s="144" t="s">
        <v>36</v>
      </c>
      <c r="O187" s="145">
        <v>0</v>
      </c>
      <c r="P187" s="145">
        <f t="shared" si="21"/>
        <v>0</v>
      </c>
      <c r="Q187" s="145">
        <v>0</v>
      </c>
      <c r="R187" s="145">
        <f t="shared" si="22"/>
        <v>0</v>
      </c>
      <c r="S187" s="145">
        <v>0</v>
      </c>
      <c r="T187" s="146">
        <f t="shared" si="23"/>
        <v>0</v>
      </c>
      <c r="AR187" s="147" t="s">
        <v>242</v>
      </c>
      <c r="AT187" s="147" t="s">
        <v>180</v>
      </c>
      <c r="AU187" s="147" t="s">
        <v>83</v>
      </c>
      <c r="AY187" s="13" t="s">
        <v>178</v>
      </c>
      <c r="BE187" s="148">
        <f t="shared" si="24"/>
        <v>0</v>
      </c>
      <c r="BF187" s="148">
        <f t="shared" si="25"/>
        <v>0</v>
      </c>
      <c r="BG187" s="148">
        <f t="shared" si="26"/>
        <v>0</v>
      </c>
      <c r="BH187" s="148">
        <f t="shared" si="27"/>
        <v>0</v>
      </c>
      <c r="BI187" s="148">
        <f t="shared" si="28"/>
        <v>0</v>
      </c>
      <c r="BJ187" s="13" t="s">
        <v>83</v>
      </c>
      <c r="BK187" s="148">
        <f t="shared" si="29"/>
        <v>0</v>
      </c>
      <c r="BL187" s="13" t="s">
        <v>242</v>
      </c>
      <c r="BM187" s="147" t="s">
        <v>580</v>
      </c>
    </row>
    <row r="188" spans="2:65" s="1" customFormat="1" ht="16.5" customHeight="1">
      <c r="B188" s="135"/>
      <c r="C188" s="149" t="s">
        <v>389</v>
      </c>
      <c r="D188" s="149" t="s">
        <v>318</v>
      </c>
      <c r="E188" s="150" t="s">
        <v>1361</v>
      </c>
      <c r="F188" s="151" t="s">
        <v>1362</v>
      </c>
      <c r="G188" s="152" t="s">
        <v>290</v>
      </c>
      <c r="H188" s="153">
        <v>3</v>
      </c>
      <c r="I188" s="154"/>
      <c r="J188" s="154">
        <f t="shared" si="20"/>
        <v>0</v>
      </c>
      <c r="K188" s="155"/>
      <c r="L188" s="156"/>
      <c r="M188" s="157" t="s">
        <v>1</v>
      </c>
      <c r="N188" s="158" t="s">
        <v>36</v>
      </c>
      <c r="O188" s="145">
        <v>0</v>
      </c>
      <c r="P188" s="145">
        <f t="shared" si="21"/>
        <v>0</v>
      </c>
      <c r="Q188" s="145">
        <v>0</v>
      </c>
      <c r="R188" s="145">
        <f t="shared" si="22"/>
        <v>0</v>
      </c>
      <c r="S188" s="145">
        <v>0</v>
      </c>
      <c r="T188" s="146">
        <f t="shared" si="23"/>
        <v>0</v>
      </c>
      <c r="AR188" s="147" t="s">
        <v>309</v>
      </c>
      <c r="AT188" s="147" t="s">
        <v>318</v>
      </c>
      <c r="AU188" s="147" t="s">
        <v>83</v>
      </c>
      <c r="AY188" s="13" t="s">
        <v>178</v>
      </c>
      <c r="BE188" s="148">
        <f t="shared" si="24"/>
        <v>0</v>
      </c>
      <c r="BF188" s="148">
        <f t="shared" si="25"/>
        <v>0</v>
      </c>
      <c r="BG188" s="148">
        <f t="shared" si="26"/>
        <v>0</v>
      </c>
      <c r="BH188" s="148">
        <f t="shared" si="27"/>
        <v>0</v>
      </c>
      <c r="BI188" s="148">
        <f t="shared" si="28"/>
        <v>0</v>
      </c>
      <c r="BJ188" s="13" t="s">
        <v>83</v>
      </c>
      <c r="BK188" s="148">
        <f t="shared" si="29"/>
        <v>0</v>
      </c>
      <c r="BL188" s="13" t="s">
        <v>242</v>
      </c>
      <c r="BM188" s="147" t="s">
        <v>590</v>
      </c>
    </row>
    <row r="189" spans="2:65" s="1" customFormat="1" ht="24.2" customHeight="1">
      <c r="B189" s="135"/>
      <c r="C189" s="136" t="s">
        <v>393</v>
      </c>
      <c r="D189" s="136" t="s">
        <v>180</v>
      </c>
      <c r="E189" s="137" t="s">
        <v>1363</v>
      </c>
      <c r="F189" s="138" t="s">
        <v>1364</v>
      </c>
      <c r="G189" s="139" t="s">
        <v>257</v>
      </c>
      <c r="H189" s="140">
        <v>7.4999999999999997E-2</v>
      </c>
      <c r="I189" s="141"/>
      <c r="J189" s="141">
        <f t="shared" si="20"/>
        <v>0</v>
      </c>
      <c r="K189" s="142"/>
      <c r="L189" s="25"/>
      <c r="M189" s="143" t="s">
        <v>1</v>
      </c>
      <c r="N189" s="144" t="s">
        <v>36</v>
      </c>
      <c r="O189" s="145">
        <v>0</v>
      </c>
      <c r="P189" s="145">
        <f t="shared" si="21"/>
        <v>0</v>
      </c>
      <c r="Q189" s="145">
        <v>0</v>
      </c>
      <c r="R189" s="145">
        <f t="shared" si="22"/>
        <v>0</v>
      </c>
      <c r="S189" s="145">
        <v>0</v>
      </c>
      <c r="T189" s="146">
        <f t="shared" si="23"/>
        <v>0</v>
      </c>
      <c r="AR189" s="147" t="s">
        <v>242</v>
      </c>
      <c r="AT189" s="147" t="s">
        <v>180</v>
      </c>
      <c r="AU189" s="147" t="s">
        <v>83</v>
      </c>
      <c r="AY189" s="13" t="s">
        <v>178</v>
      </c>
      <c r="BE189" s="148">
        <f t="shared" si="24"/>
        <v>0</v>
      </c>
      <c r="BF189" s="148">
        <f t="shared" si="25"/>
        <v>0</v>
      </c>
      <c r="BG189" s="148">
        <f t="shared" si="26"/>
        <v>0</v>
      </c>
      <c r="BH189" s="148">
        <f t="shared" si="27"/>
        <v>0</v>
      </c>
      <c r="BI189" s="148">
        <f t="shared" si="28"/>
        <v>0</v>
      </c>
      <c r="BJ189" s="13" t="s">
        <v>83</v>
      </c>
      <c r="BK189" s="148">
        <f t="shared" si="29"/>
        <v>0</v>
      </c>
      <c r="BL189" s="13" t="s">
        <v>242</v>
      </c>
      <c r="BM189" s="147" t="s">
        <v>597</v>
      </c>
    </row>
    <row r="190" spans="2:65" s="11" customFormat="1" ht="22.9" customHeight="1">
      <c r="B190" s="124"/>
      <c r="D190" s="125" t="s">
        <v>69</v>
      </c>
      <c r="E190" s="133" t="s">
        <v>1365</v>
      </c>
      <c r="F190" s="133" t="s">
        <v>1366</v>
      </c>
      <c r="J190" s="134">
        <f>BK190</f>
        <v>0</v>
      </c>
      <c r="L190" s="124"/>
      <c r="M190" s="128"/>
      <c r="P190" s="129">
        <f>SUM(P191:P224)</f>
        <v>0</v>
      </c>
      <c r="R190" s="129">
        <f>SUM(R191:R224)</f>
        <v>0</v>
      </c>
      <c r="T190" s="130">
        <f>SUM(T191:T224)</f>
        <v>0</v>
      </c>
      <c r="AR190" s="125" t="s">
        <v>83</v>
      </c>
      <c r="AT190" s="131" t="s">
        <v>69</v>
      </c>
      <c r="AU190" s="131" t="s">
        <v>77</v>
      </c>
      <c r="AY190" s="125" t="s">
        <v>178</v>
      </c>
      <c r="BK190" s="132">
        <f>SUM(BK191:BK224)</f>
        <v>0</v>
      </c>
    </row>
    <row r="191" spans="2:65" s="1" customFormat="1" ht="16.5" customHeight="1">
      <c r="B191" s="135"/>
      <c r="C191" s="136" t="s">
        <v>397</v>
      </c>
      <c r="D191" s="136" t="s">
        <v>180</v>
      </c>
      <c r="E191" s="137" t="s">
        <v>1367</v>
      </c>
      <c r="F191" s="138" t="s">
        <v>1368</v>
      </c>
      <c r="G191" s="139" t="s">
        <v>329</v>
      </c>
      <c r="H191" s="140">
        <v>1.9910000000000001</v>
      </c>
      <c r="I191" s="141"/>
      <c r="J191" s="141">
        <f t="shared" ref="J191:J224" si="30">ROUND(I191*H191,2)</f>
        <v>0</v>
      </c>
      <c r="K191" s="142"/>
      <c r="L191" s="25"/>
      <c r="M191" s="143" t="s">
        <v>1</v>
      </c>
      <c r="N191" s="144" t="s">
        <v>36</v>
      </c>
      <c r="O191" s="145">
        <v>0</v>
      </c>
      <c r="P191" s="145">
        <f t="shared" ref="P191:P224" si="31">O191*H191</f>
        <v>0</v>
      </c>
      <c r="Q191" s="145">
        <v>0</v>
      </c>
      <c r="R191" s="145">
        <f t="shared" ref="R191:R224" si="32">Q191*H191</f>
        <v>0</v>
      </c>
      <c r="S191" s="145">
        <v>0</v>
      </c>
      <c r="T191" s="146">
        <f t="shared" ref="T191:T224" si="33">S191*H191</f>
        <v>0</v>
      </c>
      <c r="AR191" s="147" t="s">
        <v>242</v>
      </c>
      <c r="AT191" s="147" t="s">
        <v>180</v>
      </c>
      <c r="AU191" s="147" t="s">
        <v>83</v>
      </c>
      <c r="AY191" s="13" t="s">
        <v>178</v>
      </c>
      <c r="BE191" s="148">
        <f t="shared" ref="BE191:BE224" si="34">IF(N191="základná",J191,0)</f>
        <v>0</v>
      </c>
      <c r="BF191" s="148">
        <f t="shared" ref="BF191:BF224" si="35">IF(N191="znížená",J191,0)</f>
        <v>0</v>
      </c>
      <c r="BG191" s="148">
        <f t="shared" ref="BG191:BG224" si="36">IF(N191="zákl. prenesená",J191,0)</f>
        <v>0</v>
      </c>
      <c r="BH191" s="148">
        <f t="shared" ref="BH191:BH224" si="37">IF(N191="zníž. prenesená",J191,0)</f>
        <v>0</v>
      </c>
      <c r="BI191" s="148">
        <f t="shared" ref="BI191:BI224" si="38">IF(N191="nulová",J191,0)</f>
        <v>0</v>
      </c>
      <c r="BJ191" s="13" t="s">
        <v>83</v>
      </c>
      <c r="BK191" s="148">
        <f t="shared" ref="BK191:BK224" si="39">ROUND(I191*H191,2)</f>
        <v>0</v>
      </c>
      <c r="BL191" s="13" t="s">
        <v>242</v>
      </c>
      <c r="BM191" s="147" t="s">
        <v>605</v>
      </c>
    </row>
    <row r="192" spans="2:65" s="1" customFormat="1" ht="16.5" customHeight="1">
      <c r="B192" s="135"/>
      <c r="C192" s="136" t="s">
        <v>401</v>
      </c>
      <c r="D192" s="136" t="s">
        <v>180</v>
      </c>
      <c r="E192" s="137" t="s">
        <v>1369</v>
      </c>
      <c r="F192" s="138" t="s">
        <v>1370</v>
      </c>
      <c r="G192" s="139" t="s">
        <v>329</v>
      </c>
      <c r="H192" s="140">
        <v>43.856999999999999</v>
      </c>
      <c r="I192" s="141"/>
      <c r="J192" s="141">
        <f t="shared" si="30"/>
        <v>0</v>
      </c>
      <c r="K192" s="142"/>
      <c r="L192" s="25"/>
      <c r="M192" s="143" t="s">
        <v>1</v>
      </c>
      <c r="N192" s="144" t="s">
        <v>36</v>
      </c>
      <c r="O192" s="145">
        <v>0</v>
      </c>
      <c r="P192" s="145">
        <f t="shared" si="31"/>
        <v>0</v>
      </c>
      <c r="Q192" s="145">
        <v>0</v>
      </c>
      <c r="R192" s="145">
        <f t="shared" si="32"/>
        <v>0</v>
      </c>
      <c r="S192" s="145">
        <v>0</v>
      </c>
      <c r="T192" s="146">
        <f t="shared" si="33"/>
        <v>0</v>
      </c>
      <c r="AR192" s="147" t="s">
        <v>242</v>
      </c>
      <c r="AT192" s="147" t="s">
        <v>180</v>
      </c>
      <c r="AU192" s="147" t="s">
        <v>83</v>
      </c>
      <c r="AY192" s="13" t="s">
        <v>178</v>
      </c>
      <c r="BE192" s="148">
        <f t="shared" si="34"/>
        <v>0</v>
      </c>
      <c r="BF192" s="148">
        <f t="shared" si="35"/>
        <v>0</v>
      </c>
      <c r="BG192" s="148">
        <f t="shared" si="36"/>
        <v>0</v>
      </c>
      <c r="BH192" s="148">
        <f t="shared" si="37"/>
        <v>0</v>
      </c>
      <c r="BI192" s="148">
        <f t="shared" si="38"/>
        <v>0</v>
      </c>
      <c r="BJ192" s="13" t="s">
        <v>83</v>
      </c>
      <c r="BK192" s="148">
        <f t="shared" si="39"/>
        <v>0</v>
      </c>
      <c r="BL192" s="13" t="s">
        <v>242</v>
      </c>
      <c r="BM192" s="147" t="s">
        <v>613</v>
      </c>
    </row>
    <row r="193" spans="2:65" s="1" customFormat="1" ht="21.75" customHeight="1">
      <c r="B193" s="135"/>
      <c r="C193" s="136" t="s">
        <v>405</v>
      </c>
      <c r="D193" s="136" t="s">
        <v>180</v>
      </c>
      <c r="E193" s="137" t="s">
        <v>1371</v>
      </c>
      <c r="F193" s="138" t="s">
        <v>1372</v>
      </c>
      <c r="G193" s="139" t="s">
        <v>329</v>
      </c>
      <c r="H193" s="140">
        <v>13.464</v>
      </c>
      <c r="I193" s="141"/>
      <c r="J193" s="141">
        <f t="shared" si="30"/>
        <v>0</v>
      </c>
      <c r="K193" s="142"/>
      <c r="L193" s="25"/>
      <c r="M193" s="143" t="s">
        <v>1</v>
      </c>
      <c r="N193" s="144" t="s">
        <v>36</v>
      </c>
      <c r="O193" s="145">
        <v>0</v>
      </c>
      <c r="P193" s="145">
        <f t="shared" si="31"/>
        <v>0</v>
      </c>
      <c r="Q193" s="145">
        <v>0</v>
      </c>
      <c r="R193" s="145">
        <f t="shared" si="32"/>
        <v>0</v>
      </c>
      <c r="S193" s="145">
        <v>0</v>
      </c>
      <c r="T193" s="146">
        <f t="shared" si="33"/>
        <v>0</v>
      </c>
      <c r="AR193" s="147" t="s">
        <v>242</v>
      </c>
      <c r="AT193" s="147" t="s">
        <v>180</v>
      </c>
      <c r="AU193" s="147" t="s">
        <v>83</v>
      </c>
      <c r="AY193" s="13" t="s">
        <v>178</v>
      </c>
      <c r="BE193" s="148">
        <f t="shared" si="34"/>
        <v>0</v>
      </c>
      <c r="BF193" s="148">
        <f t="shared" si="35"/>
        <v>0</v>
      </c>
      <c r="BG193" s="148">
        <f t="shared" si="36"/>
        <v>0</v>
      </c>
      <c r="BH193" s="148">
        <f t="shared" si="37"/>
        <v>0</v>
      </c>
      <c r="BI193" s="148">
        <f t="shared" si="38"/>
        <v>0</v>
      </c>
      <c r="BJ193" s="13" t="s">
        <v>83</v>
      </c>
      <c r="BK193" s="148">
        <f t="shared" si="39"/>
        <v>0</v>
      </c>
      <c r="BL193" s="13" t="s">
        <v>242</v>
      </c>
      <c r="BM193" s="147" t="s">
        <v>622</v>
      </c>
    </row>
    <row r="194" spans="2:65" s="1" customFormat="1" ht="21.75" customHeight="1">
      <c r="B194" s="135"/>
      <c r="C194" s="136" t="s">
        <v>409</v>
      </c>
      <c r="D194" s="136" t="s">
        <v>180</v>
      </c>
      <c r="E194" s="137" t="s">
        <v>1373</v>
      </c>
      <c r="F194" s="138" t="s">
        <v>1374</v>
      </c>
      <c r="G194" s="139" t="s">
        <v>329</v>
      </c>
      <c r="H194" s="140">
        <v>11.968</v>
      </c>
      <c r="I194" s="141"/>
      <c r="J194" s="141">
        <f t="shared" si="30"/>
        <v>0</v>
      </c>
      <c r="K194" s="142"/>
      <c r="L194" s="25"/>
      <c r="M194" s="143" t="s">
        <v>1</v>
      </c>
      <c r="N194" s="144" t="s">
        <v>36</v>
      </c>
      <c r="O194" s="145">
        <v>0</v>
      </c>
      <c r="P194" s="145">
        <f t="shared" si="31"/>
        <v>0</v>
      </c>
      <c r="Q194" s="145">
        <v>0</v>
      </c>
      <c r="R194" s="145">
        <f t="shared" si="32"/>
        <v>0</v>
      </c>
      <c r="S194" s="145">
        <v>0</v>
      </c>
      <c r="T194" s="146">
        <f t="shared" si="33"/>
        <v>0</v>
      </c>
      <c r="AR194" s="147" t="s">
        <v>242</v>
      </c>
      <c r="AT194" s="147" t="s">
        <v>180</v>
      </c>
      <c r="AU194" s="147" t="s">
        <v>83</v>
      </c>
      <c r="AY194" s="13" t="s">
        <v>178</v>
      </c>
      <c r="BE194" s="148">
        <f t="shared" si="34"/>
        <v>0</v>
      </c>
      <c r="BF194" s="148">
        <f t="shared" si="35"/>
        <v>0</v>
      </c>
      <c r="BG194" s="148">
        <f t="shared" si="36"/>
        <v>0</v>
      </c>
      <c r="BH194" s="148">
        <f t="shared" si="37"/>
        <v>0</v>
      </c>
      <c r="BI194" s="148">
        <f t="shared" si="38"/>
        <v>0</v>
      </c>
      <c r="BJ194" s="13" t="s">
        <v>83</v>
      </c>
      <c r="BK194" s="148">
        <f t="shared" si="39"/>
        <v>0</v>
      </c>
      <c r="BL194" s="13" t="s">
        <v>242</v>
      </c>
      <c r="BM194" s="147" t="s">
        <v>640</v>
      </c>
    </row>
    <row r="195" spans="2:65" s="1" customFormat="1" ht="21.75" customHeight="1">
      <c r="B195" s="135"/>
      <c r="C195" s="136" t="s">
        <v>413</v>
      </c>
      <c r="D195" s="136" t="s">
        <v>180</v>
      </c>
      <c r="E195" s="137" t="s">
        <v>1375</v>
      </c>
      <c r="F195" s="138" t="s">
        <v>1376</v>
      </c>
      <c r="G195" s="139" t="s">
        <v>329</v>
      </c>
      <c r="H195" s="140">
        <v>6.7430000000000003</v>
      </c>
      <c r="I195" s="141"/>
      <c r="J195" s="141">
        <f t="shared" si="30"/>
        <v>0</v>
      </c>
      <c r="K195" s="142"/>
      <c r="L195" s="25"/>
      <c r="M195" s="143" t="s">
        <v>1</v>
      </c>
      <c r="N195" s="144" t="s">
        <v>36</v>
      </c>
      <c r="O195" s="145">
        <v>0</v>
      </c>
      <c r="P195" s="145">
        <f t="shared" si="31"/>
        <v>0</v>
      </c>
      <c r="Q195" s="145">
        <v>0</v>
      </c>
      <c r="R195" s="145">
        <f t="shared" si="32"/>
        <v>0</v>
      </c>
      <c r="S195" s="145">
        <v>0</v>
      </c>
      <c r="T195" s="146">
        <f t="shared" si="33"/>
        <v>0</v>
      </c>
      <c r="AR195" s="147" t="s">
        <v>242</v>
      </c>
      <c r="AT195" s="147" t="s">
        <v>180</v>
      </c>
      <c r="AU195" s="147" t="s">
        <v>83</v>
      </c>
      <c r="AY195" s="13" t="s">
        <v>178</v>
      </c>
      <c r="BE195" s="148">
        <f t="shared" si="34"/>
        <v>0</v>
      </c>
      <c r="BF195" s="148">
        <f t="shared" si="35"/>
        <v>0</v>
      </c>
      <c r="BG195" s="148">
        <f t="shared" si="36"/>
        <v>0</v>
      </c>
      <c r="BH195" s="148">
        <f t="shared" si="37"/>
        <v>0</v>
      </c>
      <c r="BI195" s="148">
        <f t="shared" si="38"/>
        <v>0</v>
      </c>
      <c r="BJ195" s="13" t="s">
        <v>83</v>
      </c>
      <c r="BK195" s="148">
        <f t="shared" si="39"/>
        <v>0</v>
      </c>
      <c r="BL195" s="13" t="s">
        <v>242</v>
      </c>
      <c r="BM195" s="147" t="s">
        <v>648</v>
      </c>
    </row>
    <row r="196" spans="2:65" s="1" customFormat="1" ht="21.75" customHeight="1">
      <c r="B196" s="135"/>
      <c r="C196" s="136" t="s">
        <v>417</v>
      </c>
      <c r="D196" s="136" t="s">
        <v>180</v>
      </c>
      <c r="E196" s="137" t="s">
        <v>1377</v>
      </c>
      <c r="F196" s="138" t="s">
        <v>1378</v>
      </c>
      <c r="G196" s="139" t="s">
        <v>329</v>
      </c>
      <c r="H196" s="140">
        <v>5.3789999999999996</v>
      </c>
      <c r="I196" s="141"/>
      <c r="J196" s="141">
        <f t="shared" si="30"/>
        <v>0</v>
      </c>
      <c r="K196" s="142"/>
      <c r="L196" s="25"/>
      <c r="M196" s="143" t="s">
        <v>1</v>
      </c>
      <c r="N196" s="144" t="s">
        <v>36</v>
      </c>
      <c r="O196" s="145">
        <v>0</v>
      </c>
      <c r="P196" s="145">
        <f t="shared" si="31"/>
        <v>0</v>
      </c>
      <c r="Q196" s="145">
        <v>0</v>
      </c>
      <c r="R196" s="145">
        <f t="shared" si="32"/>
        <v>0</v>
      </c>
      <c r="S196" s="145">
        <v>0</v>
      </c>
      <c r="T196" s="146">
        <f t="shared" si="33"/>
        <v>0</v>
      </c>
      <c r="AR196" s="147" t="s">
        <v>242</v>
      </c>
      <c r="AT196" s="147" t="s">
        <v>180</v>
      </c>
      <c r="AU196" s="147" t="s">
        <v>83</v>
      </c>
      <c r="AY196" s="13" t="s">
        <v>178</v>
      </c>
      <c r="BE196" s="148">
        <f t="shared" si="34"/>
        <v>0</v>
      </c>
      <c r="BF196" s="148">
        <f t="shared" si="35"/>
        <v>0</v>
      </c>
      <c r="BG196" s="148">
        <f t="shared" si="36"/>
        <v>0</v>
      </c>
      <c r="BH196" s="148">
        <f t="shared" si="37"/>
        <v>0</v>
      </c>
      <c r="BI196" s="148">
        <f t="shared" si="38"/>
        <v>0</v>
      </c>
      <c r="BJ196" s="13" t="s">
        <v>83</v>
      </c>
      <c r="BK196" s="148">
        <f t="shared" si="39"/>
        <v>0</v>
      </c>
      <c r="BL196" s="13" t="s">
        <v>242</v>
      </c>
      <c r="BM196" s="147" t="s">
        <v>656</v>
      </c>
    </row>
    <row r="197" spans="2:65" s="1" customFormat="1" ht="21.75" customHeight="1">
      <c r="B197" s="135"/>
      <c r="C197" s="136" t="s">
        <v>421</v>
      </c>
      <c r="D197" s="136" t="s">
        <v>180</v>
      </c>
      <c r="E197" s="137" t="s">
        <v>1379</v>
      </c>
      <c r="F197" s="138" t="s">
        <v>1380</v>
      </c>
      <c r="G197" s="139" t="s">
        <v>329</v>
      </c>
      <c r="H197" s="140">
        <v>73.358999999999995</v>
      </c>
      <c r="I197" s="141"/>
      <c r="J197" s="141">
        <f t="shared" si="30"/>
        <v>0</v>
      </c>
      <c r="K197" s="142"/>
      <c r="L197" s="25"/>
      <c r="M197" s="143" t="s">
        <v>1</v>
      </c>
      <c r="N197" s="144" t="s">
        <v>36</v>
      </c>
      <c r="O197" s="145">
        <v>0</v>
      </c>
      <c r="P197" s="145">
        <f t="shared" si="31"/>
        <v>0</v>
      </c>
      <c r="Q197" s="145">
        <v>0</v>
      </c>
      <c r="R197" s="145">
        <f t="shared" si="32"/>
        <v>0</v>
      </c>
      <c r="S197" s="145">
        <v>0</v>
      </c>
      <c r="T197" s="146">
        <f t="shared" si="33"/>
        <v>0</v>
      </c>
      <c r="AR197" s="147" t="s">
        <v>242</v>
      </c>
      <c r="AT197" s="147" t="s">
        <v>180</v>
      </c>
      <c r="AU197" s="147" t="s">
        <v>83</v>
      </c>
      <c r="AY197" s="13" t="s">
        <v>178</v>
      </c>
      <c r="BE197" s="148">
        <f t="shared" si="34"/>
        <v>0</v>
      </c>
      <c r="BF197" s="148">
        <f t="shared" si="35"/>
        <v>0</v>
      </c>
      <c r="BG197" s="148">
        <f t="shared" si="36"/>
        <v>0</v>
      </c>
      <c r="BH197" s="148">
        <f t="shared" si="37"/>
        <v>0</v>
      </c>
      <c r="BI197" s="148">
        <f t="shared" si="38"/>
        <v>0</v>
      </c>
      <c r="BJ197" s="13" t="s">
        <v>83</v>
      </c>
      <c r="BK197" s="148">
        <f t="shared" si="39"/>
        <v>0</v>
      </c>
      <c r="BL197" s="13" t="s">
        <v>242</v>
      </c>
      <c r="BM197" s="147" t="s">
        <v>678</v>
      </c>
    </row>
    <row r="198" spans="2:65" s="1" customFormat="1" ht="16.5" customHeight="1">
      <c r="B198" s="135"/>
      <c r="C198" s="136" t="s">
        <v>425</v>
      </c>
      <c r="D198" s="136" t="s">
        <v>180</v>
      </c>
      <c r="E198" s="137" t="s">
        <v>1381</v>
      </c>
      <c r="F198" s="138" t="s">
        <v>1382</v>
      </c>
      <c r="G198" s="139" t="s">
        <v>290</v>
      </c>
      <c r="H198" s="140">
        <v>16</v>
      </c>
      <c r="I198" s="141"/>
      <c r="J198" s="141">
        <f t="shared" si="30"/>
        <v>0</v>
      </c>
      <c r="K198" s="142"/>
      <c r="L198" s="25"/>
      <c r="M198" s="143" t="s">
        <v>1</v>
      </c>
      <c r="N198" s="144" t="s">
        <v>36</v>
      </c>
      <c r="O198" s="145">
        <v>0</v>
      </c>
      <c r="P198" s="145">
        <f t="shared" si="31"/>
        <v>0</v>
      </c>
      <c r="Q198" s="145">
        <v>0</v>
      </c>
      <c r="R198" s="145">
        <f t="shared" si="32"/>
        <v>0</v>
      </c>
      <c r="S198" s="145">
        <v>0</v>
      </c>
      <c r="T198" s="146">
        <f t="shared" si="33"/>
        <v>0</v>
      </c>
      <c r="AR198" s="147" t="s">
        <v>242</v>
      </c>
      <c r="AT198" s="147" t="s">
        <v>180</v>
      </c>
      <c r="AU198" s="147" t="s">
        <v>83</v>
      </c>
      <c r="AY198" s="13" t="s">
        <v>178</v>
      </c>
      <c r="BE198" s="148">
        <f t="shared" si="34"/>
        <v>0</v>
      </c>
      <c r="BF198" s="148">
        <f t="shared" si="35"/>
        <v>0</v>
      </c>
      <c r="BG198" s="148">
        <f t="shared" si="36"/>
        <v>0</v>
      </c>
      <c r="BH198" s="148">
        <f t="shared" si="37"/>
        <v>0</v>
      </c>
      <c r="BI198" s="148">
        <f t="shared" si="38"/>
        <v>0</v>
      </c>
      <c r="BJ198" s="13" t="s">
        <v>83</v>
      </c>
      <c r="BK198" s="148">
        <f t="shared" si="39"/>
        <v>0</v>
      </c>
      <c r="BL198" s="13" t="s">
        <v>242</v>
      </c>
      <c r="BM198" s="147" t="s">
        <v>686</v>
      </c>
    </row>
    <row r="199" spans="2:65" s="1" customFormat="1" ht="24.2" customHeight="1">
      <c r="B199" s="135"/>
      <c r="C199" s="149" t="s">
        <v>429</v>
      </c>
      <c r="D199" s="149" t="s">
        <v>318</v>
      </c>
      <c r="E199" s="150" t="s">
        <v>1383</v>
      </c>
      <c r="F199" s="151" t="s">
        <v>1384</v>
      </c>
      <c r="G199" s="152" t="s">
        <v>290</v>
      </c>
      <c r="H199" s="153">
        <v>16</v>
      </c>
      <c r="I199" s="154"/>
      <c r="J199" s="154">
        <f t="shared" si="30"/>
        <v>0</v>
      </c>
      <c r="K199" s="155"/>
      <c r="L199" s="156"/>
      <c r="M199" s="157" t="s">
        <v>1</v>
      </c>
      <c r="N199" s="158" t="s">
        <v>36</v>
      </c>
      <c r="O199" s="145">
        <v>0</v>
      </c>
      <c r="P199" s="145">
        <f t="shared" si="31"/>
        <v>0</v>
      </c>
      <c r="Q199" s="145">
        <v>0</v>
      </c>
      <c r="R199" s="145">
        <f t="shared" si="32"/>
        <v>0</v>
      </c>
      <c r="S199" s="145">
        <v>0</v>
      </c>
      <c r="T199" s="146">
        <f t="shared" si="33"/>
        <v>0</v>
      </c>
      <c r="AR199" s="147" t="s">
        <v>309</v>
      </c>
      <c r="AT199" s="147" t="s">
        <v>318</v>
      </c>
      <c r="AU199" s="147" t="s">
        <v>83</v>
      </c>
      <c r="AY199" s="13" t="s">
        <v>178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3" t="s">
        <v>83</v>
      </c>
      <c r="BK199" s="148">
        <f t="shared" si="39"/>
        <v>0</v>
      </c>
      <c r="BL199" s="13" t="s">
        <v>242</v>
      </c>
      <c r="BM199" s="147" t="s">
        <v>700</v>
      </c>
    </row>
    <row r="200" spans="2:65" s="1" customFormat="1" ht="24.2" customHeight="1">
      <c r="B200" s="135"/>
      <c r="C200" s="136" t="s">
        <v>433</v>
      </c>
      <c r="D200" s="136" t="s">
        <v>180</v>
      </c>
      <c r="E200" s="137" t="s">
        <v>1385</v>
      </c>
      <c r="F200" s="138" t="s">
        <v>1386</v>
      </c>
      <c r="G200" s="139" t="s">
        <v>290</v>
      </c>
      <c r="H200" s="140">
        <v>20</v>
      </c>
      <c r="I200" s="141"/>
      <c r="J200" s="141">
        <f t="shared" si="30"/>
        <v>0</v>
      </c>
      <c r="K200" s="142"/>
      <c r="L200" s="25"/>
      <c r="M200" s="143" t="s">
        <v>1</v>
      </c>
      <c r="N200" s="144" t="s">
        <v>36</v>
      </c>
      <c r="O200" s="145">
        <v>0</v>
      </c>
      <c r="P200" s="145">
        <f t="shared" si="31"/>
        <v>0</v>
      </c>
      <c r="Q200" s="145">
        <v>0</v>
      </c>
      <c r="R200" s="145">
        <f t="shared" si="32"/>
        <v>0</v>
      </c>
      <c r="S200" s="145">
        <v>0</v>
      </c>
      <c r="T200" s="146">
        <f t="shared" si="33"/>
        <v>0</v>
      </c>
      <c r="AR200" s="147" t="s">
        <v>242</v>
      </c>
      <c r="AT200" s="147" t="s">
        <v>180</v>
      </c>
      <c r="AU200" s="147" t="s">
        <v>83</v>
      </c>
      <c r="AY200" s="13" t="s">
        <v>178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83</v>
      </c>
      <c r="BK200" s="148">
        <f t="shared" si="39"/>
        <v>0</v>
      </c>
      <c r="BL200" s="13" t="s">
        <v>242</v>
      </c>
      <c r="BM200" s="147" t="s">
        <v>708</v>
      </c>
    </row>
    <row r="201" spans="2:65" s="1" customFormat="1" ht="24.2" customHeight="1">
      <c r="B201" s="135"/>
      <c r="C201" s="136" t="s">
        <v>437</v>
      </c>
      <c r="D201" s="136" t="s">
        <v>180</v>
      </c>
      <c r="E201" s="137" t="s">
        <v>1387</v>
      </c>
      <c r="F201" s="138" t="s">
        <v>1388</v>
      </c>
      <c r="G201" s="139" t="s">
        <v>290</v>
      </c>
      <c r="H201" s="140">
        <v>13</v>
      </c>
      <c r="I201" s="141"/>
      <c r="J201" s="141">
        <f t="shared" si="30"/>
        <v>0</v>
      </c>
      <c r="K201" s="142"/>
      <c r="L201" s="25"/>
      <c r="M201" s="143" t="s">
        <v>1</v>
      </c>
      <c r="N201" s="144" t="s">
        <v>36</v>
      </c>
      <c r="O201" s="145">
        <v>0</v>
      </c>
      <c r="P201" s="145">
        <f t="shared" si="31"/>
        <v>0</v>
      </c>
      <c r="Q201" s="145">
        <v>0</v>
      </c>
      <c r="R201" s="145">
        <f t="shared" si="32"/>
        <v>0</v>
      </c>
      <c r="S201" s="145">
        <v>0</v>
      </c>
      <c r="T201" s="146">
        <f t="shared" si="33"/>
        <v>0</v>
      </c>
      <c r="AR201" s="147" t="s">
        <v>242</v>
      </c>
      <c r="AT201" s="147" t="s">
        <v>180</v>
      </c>
      <c r="AU201" s="147" t="s">
        <v>83</v>
      </c>
      <c r="AY201" s="13" t="s">
        <v>178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83</v>
      </c>
      <c r="BK201" s="148">
        <f t="shared" si="39"/>
        <v>0</v>
      </c>
      <c r="BL201" s="13" t="s">
        <v>242</v>
      </c>
      <c r="BM201" s="147" t="s">
        <v>716</v>
      </c>
    </row>
    <row r="202" spans="2:65" s="1" customFormat="1" ht="24.2" customHeight="1">
      <c r="B202" s="135"/>
      <c r="C202" s="136" t="s">
        <v>441</v>
      </c>
      <c r="D202" s="136" t="s">
        <v>180</v>
      </c>
      <c r="E202" s="137" t="s">
        <v>1389</v>
      </c>
      <c r="F202" s="138" t="s">
        <v>1390</v>
      </c>
      <c r="G202" s="139" t="s">
        <v>290</v>
      </c>
      <c r="H202" s="140">
        <v>8</v>
      </c>
      <c r="I202" s="141"/>
      <c r="J202" s="141">
        <f t="shared" si="30"/>
        <v>0</v>
      </c>
      <c r="K202" s="142"/>
      <c r="L202" s="25"/>
      <c r="M202" s="143" t="s">
        <v>1</v>
      </c>
      <c r="N202" s="144" t="s">
        <v>36</v>
      </c>
      <c r="O202" s="145">
        <v>0</v>
      </c>
      <c r="P202" s="145">
        <f t="shared" si="31"/>
        <v>0</v>
      </c>
      <c r="Q202" s="145">
        <v>0</v>
      </c>
      <c r="R202" s="145">
        <f t="shared" si="32"/>
        <v>0</v>
      </c>
      <c r="S202" s="145">
        <v>0</v>
      </c>
      <c r="T202" s="146">
        <f t="shared" si="33"/>
        <v>0</v>
      </c>
      <c r="AR202" s="147" t="s">
        <v>242</v>
      </c>
      <c r="AT202" s="147" t="s">
        <v>180</v>
      </c>
      <c r="AU202" s="147" t="s">
        <v>83</v>
      </c>
      <c r="AY202" s="13" t="s">
        <v>178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83</v>
      </c>
      <c r="BK202" s="148">
        <f t="shared" si="39"/>
        <v>0</v>
      </c>
      <c r="BL202" s="13" t="s">
        <v>242</v>
      </c>
      <c r="BM202" s="147" t="s">
        <v>724</v>
      </c>
    </row>
    <row r="203" spans="2:65" s="1" customFormat="1" ht="21.75" customHeight="1">
      <c r="B203" s="135"/>
      <c r="C203" s="136" t="s">
        <v>445</v>
      </c>
      <c r="D203" s="136" t="s">
        <v>180</v>
      </c>
      <c r="E203" s="137" t="s">
        <v>1391</v>
      </c>
      <c r="F203" s="138" t="s">
        <v>1392</v>
      </c>
      <c r="G203" s="139" t="s">
        <v>290</v>
      </c>
      <c r="H203" s="140">
        <v>2</v>
      </c>
      <c r="I203" s="141"/>
      <c r="J203" s="141">
        <f t="shared" si="30"/>
        <v>0</v>
      </c>
      <c r="K203" s="142"/>
      <c r="L203" s="25"/>
      <c r="M203" s="143" t="s">
        <v>1</v>
      </c>
      <c r="N203" s="144" t="s">
        <v>36</v>
      </c>
      <c r="O203" s="145">
        <v>0</v>
      </c>
      <c r="P203" s="145">
        <f t="shared" si="31"/>
        <v>0</v>
      </c>
      <c r="Q203" s="145">
        <v>0</v>
      </c>
      <c r="R203" s="145">
        <f t="shared" si="32"/>
        <v>0</v>
      </c>
      <c r="S203" s="145">
        <v>0</v>
      </c>
      <c r="T203" s="146">
        <f t="shared" si="33"/>
        <v>0</v>
      </c>
      <c r="AR203" s="147" t="s">
        <v>242</v>
      </c>
      <c r="AT203" s="147" t="s">
        <v>180</v>
      </c>
      <c r="AU203" s="147" t="s">
        <v>83</v>
      </c>
      <c r="AY203" s="13" t="s">
        <v>178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3" t="s">
        <v>83</v>
      </c>
      <c r="BK203" s="148">
        <f t="shared" si="39"/>
        <v>0</v>
      </c>
      <c r="BL203" s="13" t="s">
        <v>242</v>
      </c>
      <c r="BM203" s="147" t="s">
        <v>731</v>
      </c>
    </row>
    <row r="204" spans="2:65" s="1" customFormat="1" ht="24.2" customHeight="1">
      <c r="B204" s="135"/>
      <c r="C204" s="149" t="s">
        <v>449</v>
      </c>
      <c r="D204" s="149" t="s">
        <v>318</v>
      </c>
      <c r="E204" s="150" t="s">
        <v>1393</v>
      </c>
      <c r="F204" s="151" t="s">
        <v>1394</v>
      </c>
      <c r="G204" s="152" t="s">
        <v>290</v>
      </c>
      <c r="H204" s="153">
        <v>2</v>
      </c>
      <c r="I204" s="154"/>
      <c r="J204" s="154">
        <f t="shared" si="30"/>
        <v>0</v>
      </c>
      <c r="K204" s="155"/>
      <c r="L204" s="156"/>
      <c r="M204" s="157" t="s">
        <v>1</v>
      </c>
      <c r="N204" s="158" t="s">
        <v>36</v>
      </c>
      <c r="O204" s="145">
        <v>0</v>
      </c>
      <c r="P204" s="145">
        <f t="shared" si="31"/>
        <v>0</v>
      </c>
      <c r="Q204" s="145">
        <v>0</v>
      </c>
      <c r="R204" s="145">
        <f t="shared" si="32"/>
        <v>0</v>
      </c>
      <c r="S204" s="145">
        <v>0</v>
      </c>
      <c r="T204" s="146">
        <f t="shared" si="33"/>
        <v>0</v>
      </c>
      <c r="AR204" s="147" t="s">
        <v>309</v>
      </c>
      <c r="AT204" s="147" t="s">
        <v>318</v>
      </c>
      <c r="AU204" s="147" t="s">
        <v>83</v>
      </c>
      <c r="AY204" s="13" t="s">
        <v>178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3" t="s">
        <v>83</v>
      </c>
      <c r="BK204" s="148">
        <f t="shared" si="39"/>
        <v>0</v>
      </c>
      <c r="BL204" s="13" t="s">
        <v>242</v>
      </c>
      <c r="BM204" s="147" t="s">
        <v>739</v>
      </c>
    </row>
    <row r="205" spans="2:65" s="1" customFormat="1" ht="21.75" customHeight="1">
      <c r="B205" s="135"/>
      <c r="C205" s="136" t="s">
        <v>453</v>
      </c>
      <c r="D205" s="136" t="s">
        <v>180</v>
      </c>
      <c r="E205" s="137" t="s">
        <v>1395</v>
      </c>
      <c r="F205" s="138" t="s">
        <v>1396</v>
      </c>
      <c r="G205" s="139" t="s">
        <v>290</v>
      </c>
      <c r="H205" s="140">
        <v>4</v>
      </c>
      <c r="I205" s="141"/>
      <c r="J205" s="141">
        <f t="shared" si="30"/>
        <v>0</v>
      </c>
      <c r="K205" s="142"/>
      <c r="L205" s="25"/>
      <c r="M205" s="143" t="s">
        <v>1</v>
      </c>
      <c r="N205" s="144" t="s">
        <v>36</v>
      </c>
      <c r="O205" s="145">
        <v>0</v>
      </c>
      <c r="P205" s="145">
        <f t="shared" si="31"/>
        <v>0</v>
      </c>
      <c r="Q205" s="145">
        <v>0</v>
      </c>
      <c r="R205" s="145">
        <f t="shared" si="32"/>
        <v>0</v>
      </c>
      <c r="S205" s="145">
        <v>0</v>
      </c>
      <c r="T205" s="146">
        <f t="shared" si="33"/>
        <v>0</v>
      </c>
      <c r="AR205" s="147" t="s">
        <v>242</v>
      </c>
      <c r="AT205" s="147" t="s">
        <v>180</v>
      </c>
      <c r="AU205" s="147" t="s">
        <v>83</v>
      </c>
      <c r="AY205" s="13" t="s">
        <v>178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83</v>
      </c>
      <c r="BK205" s="148">
        <f t="shared" si="39"/>
        <v>0</v>
      </c>
      <c r="BL205" s="13" t="s">
        <v>242</v>
      </c>
      <c r="BM205" s="147" t="s">
        <v>747</v>
      </c>
    </row>
    <row r="206" spans="2:65" s="1" customFormat="1" ht="24.2" customHeight="1">
      <c r="B206" s="135"/>
      <c r="C206" s="149" t="s">
        <v>457</v>
      </c>
      <c r="D206" s="149" t="s">
        <v>318</v>
      </c>
      <c r="E206" s="150" t="s">
        <v>1397</v>
      </c>
      <c r="F206" s="151" t="s">
        <v>1398</v>
      </c>
      <c r="G206" s="152" t="s">
        <v>290</v>
      </c>
      <c r="H206" s="153">
        <v>4</v>
      </c>
      <c r="I206" s="154"/>
      <c r="J206" s="154">
        <f t="shared" si="30"/>
        <v>0</v>
      </c>
      <c r="K206" s="155"/>
      <c r="L206" s="156"/>
      <c r="M206" s="157" t="s">
        <v>1</v>
      </c>
      <c r="N206" s="158" t="s">
        <v>36</v>
      </c>
      <c r="O206" s="145">
        <v>0</v>
      </c>
      <c r="P206" s="145">
        <f t="shared" si="31"/>
        <v>0</v>
      </c>
      <c r="Q206" s="145">
        <v>0</v>
      </c>
      <c r="R206" s="145">
        <f t="shared" si="32"/>
        <v>0</v>
      </c>
      <c r="S206" s="145">
        <v>0</v>
      </c>
      <c r="T206" s="146">
        <f t="shared" si="33"/>
        <v>0</v>
      </c>
      <c r="AR206" s="147" t="s">
        <v>309</v>
      </c>
      <c r="AT206" s="147" t="s">
        <v>318</v>
      </c>
      <c r="AU206" s="147" t="s">
        <v>83</v>
      </c>
      <c r="AY206" s="13" t="s">
        <v>178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83</v>
      </c>
      <c r="BK206" s="148">
        <f t="shared" si="39"/>
        <v>0</v>
      </c>
      <c r="BL206" s="13" t="s">
        <v>242</v>
      </c>
      <c r="BM206" s="147" t="s">
        <v>755</v>
      </c>
    </row>
    <row r="207" spans="2:65" s="1" customFormat="1" ht="24.2" customHeight="1">
      <c r="B207" s="135"/>
      <c r="C207" s="136" t="s">
        <v>461</v>
      </c>
      <c r="D207" s="136" t="s">
        <v>180</v>
      </c>
      <c r="E207" s="137" t="s">
        <v>1399</v>
      </c>
      <c r="F207" s="138" t="s">
        <v>1400</v>
      </c>
      <c r="G207" s="139" t="s">
        <v>290</v>
      </c>
      <c r="H207" s="140">
        <v>8</v>
      </c>
      <c r="I207" s="141"/>
      <c r="J207" s="141">
        <f t="shared" si="30"/>
        <v>0</v>
      </c>
      <c r="K207" s="142"/>
      <c r="L207" s="25"/>
      <c r="M207" s="143" t="s">
        <v>1</v>
      </c>
      <c r="N207" s="144" t="s">
        <v>36</v>
      </c>
      <c r="O207" s="145">
        <v>0</v>
      </c>
      <c r="P207" s="145">
        <f t="shared" si="31"/>
        <v>0</v>
      </c>
      <c r="Q207" s="145">
        <v>0</v>
      </c>
      <c r="R207" s="145">
        <f t="shared" si="32"/>
        <v>0</v>
      </c>
      <c r="S207" s="145">
        <v>0</v>
      </c>
      <c r="T207" s="146">
        <f t="shared" si="33"/>
        <v>0</v>
      </c>
      <c r="AR207" s="147" t="s">
        <v>242</v>
      </c>
      <c r="AT207" s="147" t="s">
        <v>180</v>
      </c>
      <c r="AU207" s="147" t="s">
        <v>83</v>
      </c>
      <c r="AY207" s="13" t="s">
        <v>178</v>
      </c>
      <c r="BE207" s="148">
        <f t="shared" si="34"/>
        <v>0</v>
      </c>
      <c r="BF207" s="148">
        <f t="shared" si="35"/>
        <v>0</v>
      </c>
      <c r="BG207" s="148">
        <f t="shared" si="36"/>
        <v>0</v>
      </c>
      <c r="BH207" s="148">
        <f t="shared" si="37"/>
        <v>0</v>
      </c>
      <c r="BI207" s="148">
        <f t="shared" si="38"/>
        <v>0</v>
      </c>
      <c r="BJ207" s="13" t="s">
        <v>83</v>
      </c>
      <c r="BK207" s="148">
        <f t="shared" si="39"/>
        <v>0</v>
      </c>
      <c r="BL207" s="13" t="s">
        <v>242</v>
      </c>
      <c r="BM207" s="147" t="s">
        <v>763</v>
      </c>
    </row>
    <row r="208" spans="2:65" s="1" customFormat="1" ht="24.2" customHeight="1">
      <c r="B208" s="135"/>
      <c r="C208" s="149" t="s">
        <v>465</v>
      </c>
      <c r="D208" s="149" t="s">
        <v>318</v>
      </c>
      <c r="E208" s="150" t="s">
        <v>1401</v>
      </c>
      <c r="F208" s="151" t="s">
        <v>1402</v>
      </c>
      <c r="G208" s="152" t="s">
        <v>290</v>
      </c>
      <c r="H208" s="153">
        <v>8</v>
      </c>
      <c r="I208" s="154"/>
      <c r="J208" s="154">
        <f t="shared" si="30"/>
        <v>0</v>
      </c>
      <c r="K208" s="155"/>
      <c r="L208" s="156"/>
      <c r="M208" s="157" t="s">
        <v>1</v>
      </c>
      <c r="N208" s="158" t="s">
        <v>36</v>
      </c>
      <c r="O208" s="145">
        <v>0</v>
      </c>
      <c r="P208" s="145">
        <f t="shared" si="31"/>
        <v>0</v>
      </c>
      <c r="Q208" s="145">
        <v>0</v>
      </c>
      <c r="R208" s="145">
        <f t="shared" si="32"/>
        <v>0</v>
      </c>
      <c r="S208" s="145">
        <v>0</v>
      </c>
      <c r="T208" s="146">
        <f t="shared" si="33"/>
        <v>0</v>
      </c>
      <c r="AR208" s="147" t="s">
        <v>309</v>
      </c>
      <c r="AT208" s="147" t="s">
        <v>318</v>
      </c>
      <c r="AU208" s="147" t="s">
        <v>83</v>
      </c>
      <c r="AY208" s="13" t="s">
        <v>178</v>
      </c>
      <c r="BE208" s="148">
        <f t="shared" si="34"/>
        <v>0</v>
      </c>
      <c r="BF208" s="148">
        <f t="shared" si="35"/>
        <v>0</v>
      </c>
      <c r="BG208" s="148">
        <f t="shared" si="36"/>
        <v>0</v>
      </c>
      <c r="BH208" s="148">
        <f t="shared" si="37"/>
        <v>0</v>
      </c>
      <c r="BI208" s="148">
        <f t="shared" si="38"/>
        <v>0</v>
      </c>
      <c r="BJ208" s="13" t="s">
        <v>83</v>
      </c>
      <c r="BK208" s="148">
        <f t="shared" si="39"/>
        <v>0</v>
      </c>
      <c r="BL208" s="13" t="s">
        <v>242</v>
      </c>
      <c r="BM208" s="147" t="s">
        <v>769</v>
      </c>
    </row>
    <row r="209" spans="2:65" s="1" customFormat="1" ht="24.2" customHeight="1">
      <c r="B209" s="135"/>
      <c r="C209" s="136" t="s">
        <v>469</v>
      </c>
      <c r="D209" s="136" t="s">
        <v>180</v>
      </c>
      <c r="E209" s="137" t="s">
        <v>1403</v>
      </c>
      <c r="F209" s="138" t="s">
        <v>1404</v>
      </c>
      <c r="G209" s="139" t="s">
        <v>290</v>
      </c>
      <c r="H209" s="140">
        <v>1</v>
      </c>
      <c r="I209" s="141"/>
      <c r="J209" s="141">
        <f t="shared" si="30"/>
        <v>0</v>
      </c>
      <c r="K209" s="142"/>
      <c r="L209" s="25"/>
      <c r="M209" s="143" t="s">
        <v>1</v>
      </c>
      <c r="N209" s="144" t="s">
        <v>36</v>
      </c>
      <c r="O209" s="145">
        <v>0</v>
      </c>
      <c r="P209" s="145">
        <f t="shared" si="31"/>
        <v>0</v>
      </c>
      <c r="Q209" s="145">
        <v>0</v>
      </c>
      <c r="R209" s="145">
        <f t="shared" si="32"/>
        <v>0</v>
      </c>
      <c r="S209" s="145">
        <v>0</v>
      </c>
      <c r="T209" s="146">
        <f t="shared" si="33"/>
        <v>0</v>
      </c>
      <c r="AR209" s="147" t="s">
        <v>242</v>
      </c>
      <c r="AT209" s="147" t="s">
        <v>180</v>
      </c>
      <c r="AU209" s="147" t="s">
        <v>83</v>
      </c>
      <c r="AY209" s="13" t="s">
        <v>178</v>
      </c>
      <c r="BE209" s="148">
        <f t="shared" si="34"/>
        <v>0</v>
      </c>
      <c r="BF209" s="148">
        <f t="shared" si="35"/>
        <v>0</v>
      </c>
      <c r="BG209" s="148">
        <f t="shared" si="36"/>
        <v>0</v>
      </c>
      <c r="BH209" s="148">
        <f t="shared" si="37"/>
        <v>0</v>
      </c>
      <c r="BI209" s="148">
        <f t="shared" si="38"/>
        <v>0</v>
      </c>
      <c r="BJ209" s="13" t="s">
        <v>83</v>
      </c>
      <c r="BK209" s="148">
        <f t="shared" si="39"/>
        <v>0</v>
      </c>
      <c r="BL209" s="13" t="s">
        <v>242</v>
      </c>
      <c r="BM209" s="147" t="s">
        <v>777</v>
      </c>
    </row>
    <row r="210" spans="2:65" s="1" customFormat="1" ht="24.2" customHeight="1">
      <c r="B210" s="135"/>
      <c r="C210" s="149" t="s">
        <v>473</v>
      </c>
      <c r="D210" s="149" t="s">
        <v>318</v>
      </c>
      <c r="E210" s="150" t="s">
        <v>1405</v>
      </c>
      <c r="F210" s="151" t="s">
        <v>1406</v>
      </c>
      <c r="G210" s="152" t="s">
        <v>290</v>
      </c>
      <c r="H210" s="153">
        <v>1</v>
      </c>
      <c r="I210" s="154"/>
      <c r="J210" s="154">
        <f t="shared" si="30"/>
        <v>0</v>
      </c>
      <c r="K210" s="155"/>
      <c r="L210" s="156"/>
      <c r="M210" s="157" t="s">
        <v>1</v>
      </c>
      <c r="N210" s="158" t="s">
        <v>36</v>
      </c>
      <c r="O210" s="145">
        <v>0</v>
      </c>
      <c r="P210" s="145">
        <f t="shared" si="31"/>
        <v>0</v>
      </c>
      <c r="Q210" s="145">
        <v>0</v>
      </c>
      <c r="R210" s="145">
        <f t="shared" si="32"/>
        <v>0</v>
      </c>
      <c r="S210" s="145">
        <v>0</v>
      </c>
      <c r="T210" s="146">
        <f t="shared" si="33"/>
        <v>0</v>
      </c>
      <c r="AR210" s="147" t="s">
        <v>309</v>
      </c>
      <c r="AT210" s="147" t="s">
        <v>318</v>
      </c>
      <c r="AU210" s="147" t="s">
        <v>83</v>
      </c>
      <c r="AY210" s="13" t="s">
        <v>178</v>
      </c>
      <c r="BE210" s="148">
        <f t="shared" si="34"/>
        <v>0</v>
      </c>
      <c r="BF210" s="148">
        <f t="shared" si="35"/>
        <v>0</v>
      </c>
      <c r="BG210" s="148">
        <f t="shared" si="36"/>
        <v>0</v>
      </c>
      <c r="BH210" s="148">
        <f t="shared" si="37"/>
        <v>0</v>
      </c>
      <c r="BI210" s="148">
        <f t="shared" si="38"/>
        <v>0</v>
      </c>
      <c r="BJ210" s="13" t="s">
        <v>83</v>
      </c>
      <c r="BK210" s="148">
        <f t="shared" si="39"/>
        <v>0</v>
      </c>
      <c r="BL210" s="13" t="s">
        <v>242</v>
      </c>
      <c r="BM210" s="147" t="s">
        <v>785</v>
      </c>
    </row>
    <row r="211" spans="2:65" s="1" customFormat="1" ht="16.5" customHeight="1">
      <c r="B211" s="135"/>
      <c r="C211" s="149" t="s">
        <v>477</v>
      </c>
      <c r="D211" s="149" t="s">
        <v>318</v>
      </c>
      <c r="E211" s="150" t="s">
        <v>1407</v>
      </c>
      <c r="F211" s="151" t="s">
        <v>1408</v>
      </c>
      <c r="G211" s="152" t="s">
        <v>290</v>
      </c>
      <c r="H211" s="153">
        <v>1</v>
      </c>
      <c r="I211" s="154"/>
      <c r="J211" s="154">
        <f t="shared" si="30"/>
        <v>0</v>
      </c>
      <c r="K211" s="155"/>
      <c r="L211" s="156"/>
      <c r="M211" s="157" t="s">
        <v>1</v>
      </c>
      <c r="N211" s="158" t="s">
        <v>36</v>
      </c>
      <c r="O211" s="145">
        <v>0</v>
      </c>
      <c r="P211" s="145">
        <f t="shared" si="31"/>
        <v>0</v>
      </c>
      <c r="Q211" s="145">
        <v>0</v>
      </c>
      <c r="R211" s="145">
        <f t="shared" si="32"/>
        <v>0</v>
      </c>
      <c r="S211" s="145">
        <v>0</v>
      </c>
      <c r="T211" s="146">
        <f t="shared" si="33"/>
        <v>0</v>
      </c>
      <c r="AR211" s="147" t="s">
        <v>309</v>
      </c>
      <c r="AT211" s="147" t="s">
        <v>318</v>
      </c>
      <c r="AU211" s="147" t="s">
        <v>83</v>
      </c>
      <c r="AY211" s="13" t="s">
        <v>178</v>
      </c>
      <c r="BE211" s="148">
        <f t="shared" si="34"/>
        <v>0</v>
      </c>
      <c r="BF211" s="148">
        <f t="shared" si="35"/>
        <v>0</v>
      </c>
      <c r="BG211" s="148">
        <f t="shared" si="36"/>
        <v>0</v>
      </c>
      <c r="BH211" s="148">
        <f t="shared" si="37"/>
        <v>0</v>
      </c>
      <c r="BI211" s="148">
        <f t="shared" si="38"/>
        <v>0</v>
      </c>
      <c r="BJ211" s="13" t="s">
        <v>83</v>
      </c>
      <c r="BK211" s="148">
        <f t="shared" si="39"/>
        <v>0</v>
      </c>
      <c r="BL211" s="13" t="s">
        <v>242</v>
      </c>
      <c r="BM211" s="147" t="s">
        <v>793</v>
      </c>
    </row>
    <row r="212" spans="2:65" s="1" customFormat="1" ht="24.2" customHeight="1">
      <c r="B212" s="135"/>
      <c r="C212" s="149" t="s">
        <v>481</v>
      </c>
      <c r="D212" s="149" t="s">
        <v>318</v>
      </c>
      <c r="E212" s="150" t="s">
        <v>1409</v>
      </c>
      <c r="F212" s="151" t="s">
        <v>1410</v>
      </c>
      <c r="G212" s="152" t="s">
        <v>290</v>
      </c>
      <c r="H212" s="153">
        <v>1</v>
      </c>
      <c r="I212" s="154"/>
      <c r="J212" s="154">
        <f t="shared" si="30"/>
        <v>0</v>
      </c>
      <c r="K212" s="155"/>
      <c r="L212" s="156"/>
      <c r="M212" s="157" t="s">
        <v>1</v>
      </c>
      <c r="N212" s="158" t="s">
        <v>36</v>
      </c>
      <c r="O212" s="145">
        <v>0</v>
      </c>
      <c r="P212" s="145">
        <f t="shared" si="31"/>
        <v>0</v>
      </c>
      <c r="Q212" s="145">
        <v>0</v>
      </c>
      <c r="R212" s="145">
        <f t="shared" si="32"/>
        <v>0</v>
      </c>
      <c r="S212" s="145">
        <v>0</v>
      </c>
      <c r="T212" s="146">
        <f t="shared" si="33"/>
        <v>0</v>
      </c>
      <c r="AR212" s="147" t="s">
        <v>309</v>
      </c>
      <c r="AT212" s="147" t="s">
        <v>318</v>
      </c>
      <c r="AU212" s="147" t="s">
        <v>83</v>
      </c>
      <c r="AY212" s="13" t="s">
        <v>178</v>
      </c>
      <c r="BE212" s="148">
        <f t="shared" si="34"/>
        <v>0</v>
      </c>
      <c r="BF212" s="148">
        <f t="shared" si="35"/>
        <v>0</v>
      </c>
      <c r="BG212" s="148">
        <f t="shared" si="36"/>
        <v>0</v>
      </c>
      <c r="BH212" s="148">
        <f t="shared" si="37"/>
        <v>0</v>
      </c>
      <c r="BI212" s="148">
        <f t="shared" si="38"/>
        <v>0</v>
      </c>
      <c r="BJ212" s="13" t="s">
        <v>83</v>
      </c>
      <c r="BK212" s="148">
        <f t="shared" si="39"/>
        <v>0</v>
      </c>
      <c r="BL212" s="13" t="s">
        <v>242</v>
      </c>
      <c r="BM212" s="147" t="s">
        <v>801</v>
      </c>
    </row>
    <row r="213" spans="2:65" s="1" customFormat="1" ht="24.2" customHeight="1">
      <c r="B213" s="135"/>
      <c r="C213" s="136" t="s">
        <v>483</v>
      </c>
      <c r="D213" s="136" t="s">
        <v>180</v>
      </c>
      <c r="E213" s="137" t="s">
        <v>1411</v>
      </c>
      <c r="F213" s="138" t="s">
        <v>1412</v>
      </c>
      <c r="G213" s="139" t="s">
        <v>290</v>
      </c>
      <c r="H213" s="140">
        <v>12</v>
      </c>
      <c r="I213" s="141"/>
      <c r="J213" s="141">
        <f t="shared" si="30"/>
        <v>0</v>
      </c>
      <c r="K213" s="142"/>
      <c r="L213" s="25"/>
      <c r="M213" s="143" t="s">
        <v>1</v>
      </c>
      <c r="N213" s="144" t="s">
        <v>36</v>
      </c>
      <c r="O213" s="145">
        <v>0</v>
      </c>
      <c r="P213" s="145">
        <f t="shared" si="31"/>
        <v>0</v>
      </c>
      <c r="Q213" s="145">
        <v>0</v>
      </c>
      <c r="R213" s="145">
        <f t="shared" si="32"/>
        <v>0</v>
      </c>
      <c r="S213" s="145">
        <v>0</v>
      </c>
      <c r="T213" s="146">
        <f t="shared" si="33"/>
        <v>0</v>
      </c>
      <c r="AR213" s="147" t="s">
        <v>242</v>
      </c>
      <c r="AT213" s="147" t="s">
        <v>180</v>
      </c>
      <c r="AU213" s="147" t="s">
        <v>83</v>
      </c>
      <c r="AY213" s="13" t="s">
        <v>178</v>
      </c>
      <c r="BE213" s="148">
        <f t="shared" si="34"/>
        <v>0</v>
      </c>
      <c r="BF213" s="148">
        <f t="shared" si="35"/>
        <v>0</v>
      </c>
      <c r="BG213" s="148">
        <f t="shared" si="36"/>
        <v>0</v>
      </c>
      <c r="BH213" s="148">
        <f t="shared" si="37"/>
        <v>0</v>
      </c>
      <c r="BI213" s="148">
        <f t="shared" si="38"/>
        <v>0</v>
      </c>
      <c r="BJ213" s="13" t="s">
        <v>83</v>
      </c>
      <c r="BK213" s="148">
        <f t="shared" si="39"/>
        <v>0</v>
      </c>
      <c r="BL213" s="13" t="s">
        <v>242</v>
      </c>
      <c r="BM213" s="147" t="s">
        <v>809</v>
      </c>
    </row>
    <row r="214" spans="2:65" s="1" customFormat="1" ht="24.2" customHeight="1">
      <c r="B214" s="135"/>
      <c r="C214" s="149" t="s">
        <v>487</v>
      </c>
      <c r="D214" s="149" t="s">
        <v>318</v>
      </c>
      <c r="E214" s="150" t="s">
        <v>1413</v>
      </c>
      <c r="F214" s="151" t="s">
        <v>1414</v>
      </c>
      <c r="G214" s="152" t="s">
        <v>290</v>
      </c>
      <c r="H214" s="153">
        <v>12</v>
      </c>
      <c r="I214" s="154"/>
      <c r="J214" s="154">
        <f t="shared" si="30"/>
        <v>0</v>
      </c>
      <c r="K214" s="155"/>
      <c r="L214" s="156"/>
      <c r="M214" s="157" t="s">
        <v>1</v>
      </c>
      <c r="N214" s="158" t="s">
        <v>36</v>
      </c>
      <c r="O214" s="145">
        <v>0</v>
      </c>
      <c r="P214" s="145">
        <f t="shared" si="31"/>
        <v>0</v>
      </c>
      <c r="Q214" s="145">
        <v>0</v>
      </c>
      <c r="R214" s="145">
        <f t="shared" si="32"/>
        <v>0</v>
      </c>
      <c r="S214" s="145">
        <v>0</v>
      </c>
      <c r="T214" s="146">
        <f t="shared" si="33"/>
        <v>0</v>
      </c>
      <c r="AR214" s="147" t="s">
        <v>309</v>
      </c>
      <c r="AT214" s="147" t="s">
        <v>318</v>
      </c>
      <c r="AU214" s="147" t="s">
        <v>83</v>
      </c>
      <c r="AY214" s="13" t="s">
        <v>178</v>
      </c>
      <c r="BE214" s="148">
        <f t="shared" si="34"/>
        <v>0</v>
      </c>
      <c r="BF214" s="148">
        <f t="shared" si="35"/>
        <v>0</v>
      </c>
      <c r="BG214" s="148">
        <f t="shared" si="36"/>
        <v>0</v>
      </c>
      <c r="BH214" s="148">
        <f t="shared" si="37"/>
        <v>0</v>
      </c>
      <c r="BI214" s="148">
        <f t="shared" si="38"/>
        <v>0</v>
      </c>
      <c r="BJ214" s="13" t="s">
        <v>83</v>
      </c>
      <c r="BK214" s="148">
        <f t="shared" si="39"/>
        <v>0</v>
      </c>
      <c r="BL214" s="13" t="s">
        <v>242</v>
      </c>
      <c r="BM214" s="147" t="s">
        <v>817</v>
      </c>
    </row>
    <row r="215" spans="2:65" s="1" customFormat="1" ht="21.75" customHeight="1">
      <c r="B215" s="135"/>
      <c r="C215" s="149" t="s">
        <v>493</v>
      </c>
      <c r="D215" s="149" t="s">
        <v>318</v>
      </c>
      <c r="E215" s="150" t="s">
        <v>1415</v>
      </c>
      <c r="F215" s="151" t="s">
        <v>1416</v>
      </c>
      <c r="G215" s="152" t="s">
        <v>290</v>
      </c>
      <c r="H215" s="153">
        <v>12</v>
      </c>
      <c r="I215" s="154"/>
      <c r="J215" s="154">
        <f t="shared" si="30"/>
        <v>0</v>
      </c>
      <c r="K215" s="155"/>
      <c r="L215" s="156"/>
      <c r="M215" s="157" t="s">
        <v>1</v>
      </c>
      <c r="N215" s="158" t="s">
        <v>36</v>
      </c>
      <c r="O215" s="145">
        <v>0</v>
      </c>
      <c r="P215" s="145">
        <f t="shared" si="31"/>
        <v>0</v>
      </c>
      <c r="Q215" s="145">
        <v>0</v>
      </c>
      <c r="R215" s="145">
        <f t="shared" si="32"/>
        <v>0</v>
      </c>
      <c r="S215" s="145">
        <v>0</v>
      </c>
      <c r="T215" s="146">
        <f t="shared" si="33"/>
        <v>0</v>
      </c>
      <c r="AR215" s="147" t="s">
        <v>309</v>
      </c>
      <c r="AT215" s="147" t="s">
        <v>318</v>
      </c>
      <c r="AU215" s="147" t="s">
        <v>83</v>
      </c>
      <c r="AY215" s="13" t="s">
        <v>178</v>
      </c>
      <c r="BE215" s="148">
        <f t="shared" si="34"/>
        <v>0</v>
      </c>
      <c r="BF215" s="148">
        <f t="shared" si="35"/>
        <v>0</v>
      </c>
      <c r="BG215" s="148">
        <f t="shared" si="36"/>
        <v>0</v>
      </c>
      <c r="BH215" s="148">
        <f t="shared" si="37"/>
        <v>0</v>
      </c>
      <c r="BI215" s="148">
        <f t="shared" si="38"/>
        <v>0</v>
      </c>
      <c r="BJ215" s="13" t="s">
        <v>83</v>
      </c>
      <c r="BK215" s="148">
        <f t="shared" si="39"/>
        <v>0</v>
      </c>
      <c r="BL215" s="13" t="s">
        <v>242</v>
      </c>
      <c r="BM215" s="147" t="s">
        <v>825</v>
      </c>
    </row>
    <row r="216" spans="2:65" s="1" customFormat="1" ht="33" customHeight="1">
      <c r="B216" s="135"/>
      <c r="C216" s="149" t="s">
        <v>497</v>
      </c>
      <c r="D216" s="149" t="s">
        <v>318</v>
      </c>
      <c r="E216" s="150" t="s">
        <v>1417</v>
      </c>
      <c r="F216" s="151" t="s">
        <v>1418</v>
      </c>
      <c r="G216" s="152" t="s">
        <v>290</v>
      </c>
      <c r="H216" s="153">
        <v>12</v>
      </c>
      <c r="I216" s="154"/>
      <c r="J216" s="154">
        <f t="shared" si="30"/>
        <v>0</v>
      </c>
      <c r="K216" s="155"/>
      <c r="L216" s="156"/>
      <c r="M216" s="157" t="s">
        <v>1</v>
      </c>
      <c r="N216" s="158" t="s">
        <v>36</v>
      </c>
      <c r="O216" s="145">
        <v>0</v>
      </c>
      <c r="P216" s="145">
        <f t="shared" si="31"/>
        <v>0</v>
      </c>
      <c r="Q216" s="145">
        <v>0</v>
      </c>
      <c r="R216" s="145">
        <f t="shared" si="32"/>
        <v>0</v>
      </c>
      <c r="S216" s="145">
        <v>0</v>
      </c>
      <c r="T216" s="146">
        <f t="shared" si="33"/>
        <v>0</v>
      </c>
      <c r="AR216" s="147" t="s">
        <v>309</v>
      </c>
      <c r="AT216" s="147" t="s">
        <v>318</v>
      </c>
      <c r="AU216" s="147" t="s">
        <v>83</v>
      </c>
      <c r="AY216" s="13" t="s">
        <v>178</v>
      </c>
      <c r="BE216" s="148">
        <f t="shared" si="34"/>
        <v>0</v>
      </c>
      <c r="BF216" s="148">
        <f t="shared" si="35"/>
        <v>0</v>
      </c>
      <c r="BG216" s="148">
        <f t="shared" si="36"/>
        <v>0</v>
      </c>
      <c r="BH216" s="148">
        <f t="shared" si="37"/>
        <v>0</v>
      </c>
      <c r="BI216" s="148">
        <f t="shared" si="38"/>
        <v>0</v>
      </c>
      <c r="BJ216" s="13" t="s">
        <v>83</v>
      </c>
      <c r="BK216" s="148">
        <f t="shared" si="39"/>
        <v>0</v>
      </c>
      <c r="BL216" s="13" t="s">
        <v>242</v>
      </c>
      <c r="BM216" s="147" t="s">
        <v>833</v>
      </c>
    </row>
    <row r="217" spans="2:65" s="1" customFormat="1" ht="16.5" customHeight="1">
      <c r="B217" s="135"/>
      <c r="C217" s="136" t="s">
        <v>501</v>
      </c>
      <c r="D217" s="136" t="s">
        <v>180</v>
      </c>
      <c r="E217" s="137" t="s">
        <v>1419</v>
      </c>
      <c r="F217" s="138" t="s">
        <v>1420</v>
      </c>
      <c r="G217" s="139" t="s">
        <v>290</v>
      </c>
      <c r="H217" s="140">
        <v>3</v>
      </c>
      <c r="I217" s="141"/>
      <c r="J217" s="141">
        <f t="shared" si="30"/>
        <v>0</v>
      </c>
      <c r="K217" s="142"/>
      <c r="L217" s="25"/>
      <c r="M217" s="143" t="s">
        <v>1</v>
      </c>
      <c r="N217" s="144" t="s">
        <v>36</v>
      </c>
      <c r="O217" s="145">
        <v>0</v>
      </c>
      <c r="P217" s="145">
        <f t="shared" si="31"/>
        <v>0</v>
      </c>
      <c r="Q217" s="145">
        <v>0</v>
      </c>
      <c r="R217" s="145">
        <f t="shared" si="32"/>
        <v>0</v>
      </c>
      <c r="S217" s="145">
        <v>0</v>
      </c>
      <c r="T217" s="146">
        <f t="shared" si="33"/>
        <v>0</v>
      </c>
      <c r="AR217" s="147" t="s">
        <v>242</v>
      </c>
      <c r="AT217" s="147" t="s">
        <v>180</v>
      </c>
      <c r="AU217" s="147" t="s">
        <v>83</v>
      </c>
      <c r="AY217" s="13" t="s">
        <v>178</v>
      </c>
      <c r="BE217" s="148">
        <f t="shared" si="34"/>
        <v>0</v>
      </c>
      <c r="BF217" s="148">
        <f t="shared" si="35"/>
        <v>0</v>
      </c>
      <c r="BG217" s="148">
        <f t="shared" si="36"/>
        <v>0</v>
      </c>
      <c r="BH217" s="148">
        <f t="shared" si="37"/>
        <v>0</v>
      </c>
      <c r="BI217" s="148">
        <f t="shared" si="38"/>
        <v>0</v>
      </c>
      <c r="BJ217" s="13" t="s">
        <v>83</v>
      </c>
      <c r="BK217" s="148">
        <f t="shared" si="39"/>
        <v>0</v>
      </c>
      <c r="BL217" s="13" t="s">
        <v>242</v>
      </c>
      <c r="BM217" s="147" t="s">
        <v>843</v>
      </c>
    </row>
    <row r="218" spans="2:65" s="1" customFormat="1" ht="16.5" customHeight="1">
      <c r="B218" s="135"/>
      <c r="C218" s="149" t="s">
        <v>505</v>
      </c>
      <c r="D218" s="149" t="s">
        <v>318</v>
      </c>
      <c r="E218" s="150" t="s">
        <v>1421</v>
      </c>
      <c r="F218" s="151" t="s">
        <v>1422</v>
      </c>
      <c r="G218" s="152" t="s">
        <v>290</v>
      </c>
      <c r="H218" s="153">
        <v>3</v>
      </c>
      <c r="I218" s="154"/>
      <c r="J218" s="154">
        <f t="shared" si="30"/>
        <v>0</v>
      </c>
      <c r="K218" s="155"/>
      <c r="L218" s="156"/>
      <c r="M218" s="157" t="s">
        <v>1</v>
      </c>
      <c r="N218" s="158" t="s">
        <v>36</v>
      </c>
      <c r="O218" s="145">
        <v>0</v>
      </c>
      <c r="P218" s="145">
        <f t="shared" si="31"/>
        <v>0</v>
      </c>
      <c r="Q218" s="145">
        <v>0</v>
      </c>
      <c r="R218" s="145">
        <f t="shared" si="32"/>
        <v>0</v>
      </c>
      <c r="S218" s="145">
        <v>0</v>
      </c>
      <c r="T218" s="146">
        <f t="shared" si="33"/>
        <v>0</v>
      </c>
      <c r="AR218" s="147" t="s">
        <v>309</v>
      </c>
      <c r="AT218" s="147" t="s">
        <v>318</v>
      </c>
      <c r="AU218" s="147" t="s">
        <v>83</v>
      </c>
      <c r="AY218" s="13" t="s">
        <v>178</v>
      </c>
      <c r="BE218" s="148">
        <f t="shared" si="34"/>
        <v>0</v>
      </c>
      <c r="BF218" s="148">
        <f t="shared" si="35"/>
        <v>0</v>
      </c>
      <c r="BG218" s="148">
        <f t="shared" si="36"/>
        <v>0</v>
      </c>
      <c r="BH218" s="148">
        <f t="shared" si="37"/>
        <v>0</v>
      </c>
      <c r="BI218" s="148">
        <f t="shared" si="38"/>
        <v>0</v>
      </c>
      <c r="BJ218" s="13" t="s">
        <v>83</v>
      </c>
      <c r="BK218" s="148">
        <f t="shared" si="39"/>
        <v>0</v>
      </c>
      <c r="BL218" s="13" t="s">
        <v>242</v>
      </c>
      <c r="BM218" s="147" t="s">
        <v>853</v>
      </c>
    </row>
    <row r="219" spans="2:65" s="1" customFormat="1" ht="24.2" customHeight="1">
      <c r="B219" s="135"/>
      <c r="C219" s="136" t="s">
        <v>509</v>
      </c>
      <c r="D219" s="136" t="s">
        <v>180</v>
      </c>
      <c r="E219" s="137" t="s">
        <v>1423</v>
      </c>
      <c r="F219" s="138" t="s">
        <v>1424</v>
      </c>
      <c r="G219" s="139" t="s">
        <v>290</v>
      </c>
      <c r="H219" s="140">
        <v>1</v>
      </c>
      <c r="I219" s="141"/>
      <c r="J219" s="141">
        <f t="shared" si="30"/>
        <v>0</v>
      </c>
      <c r="K219" s="142"/>
      <c r="L219" s="25"/>
      <c r="M219" s="143" t="s">
        <v>1</v>
      </c>
      <c r="N219" s="144" t="s">
        <v>36</v>
      </c>
      <c r="O219" s="145">
        <v>0</v>
      </c>
      <c r="P219" s="145">
        <f t="shared" si="31"/>
        <v>0</v>
      </c>
      <c r="Q219" s="145">
        <v>0</v>
      </c>
      <c r="R219" s="145">
        <f t="shared" si="32"/>
        <v>0</v>
      </c>
      <c r="S219" s="145">
        <v>0</v>
      </c>
      <c r="T219" s="146">
        <f t="shared" si="33"/>
        <v>0</v>
      </c>
      <c r="AR219" s="147" t="s">
        <v>242</v>
      </c>
      <c r="AT219" s="147" t="s">
        <v>180</v>
      </c>
      <c r="AU219" s="147" t="s">
        <v>83</v>
      </c>
      <c r="AY219" s="13" t="s">
        <v>178</v>
      </c>
      <c r="BE219" s="148">
        <f t="shared" si="34"/>
        <v>0</v>
      </c>
      <c r="BF219" s="148">
        <f t="shared" si="35"/>
        <v>0</v>
      </c>
      <c r="BG219" s="148">
        <f t="shared" si="36"/>
        <v>0</v>
      </c>
      <c r="BH219" s="148">
        <f t="shared" si="37"/>
        <v>0</v>
      </c>
      <c r="BI219" s="148">
        <f t="shared" si="38"/>
        <v>0</v>
      </c>
      <c r="BJ219" s="13" t="s">
        <v>83</v>
      </c>
      <c r="BK219" s="148">
        <f t="shared" si="39"/>
        <v>0</v>
      </c>
      <c r="BL219" s="13" t="s">
        <v>242</v>
      </c>
      <c r="BM219" s="147" t="s">
        <v>861</v>
      </c>
    </row>
    <row r="220" spans="2:65" s="1" customFormat="1" ht="37.9" customHeight="1">
      <c r="B220" s="135"/>
      <c r="C220" s="149" t="s">
        <v>513</v>
      </c>
      <c r="D220" s="149" t="s">
        <v>318</v>
      </c>
      <c r="E220" s="150" t="s">
        <v>1425</v>
      </c>
      <c r="F220" s="151" t="s">
        <v>1426</v>
      </c>
      <c r="G220" s="152" t="s">
        <v>290</v>
      </c>
      <c r="H220" s="153">
        <v>1</v>
      </c>
      <c r="I220" s="154"/>
      <c r="J220" s="154">
        <f t="shared" si="30"/>
        <v>0</v>
      </c>
      <c r="K220" s="155"/>
      <c r="L220" s="156"/>
      <c r="M220" s="157" t="s">
        <v>1</v>
      </c>
      <c r="N220" s="158" t="s">
        <v>36</v>
      </c>
      <c r="O220" s="145">
        <v>0</v>
      </c>
      <c r="P220" s="145">
        <f t="shared" si="31"/>
        <v>0</v>
      </c>
      <c r="Q220" s="145">
        <v>0</v>
      </c>
      <c r="R220" s="145">
        <f t="shared" si="32"/>
        <v>0</v>
      </c>
      <c r="S220" s="145">
        <v>0</v>
      </c>
      <c r="T220" s="146">
        <f t="shared" si="33"/>
        <v>0</v>
      </c>
      <c r="AR220" s="147" t="s">
        <v>309</v>
      </c>
      <c r="AT220" s="147" t="s">
        <v>318</v>
      </c>
      <c r="AU220" s="147" t="s">
        <v>83</v>
      </c>
      <c r="AY220" s="13" t="s">
        <v>178</v>
      </c>
      <c r="BE220" s="148">
        <f t="shared" si="34"/>
        <v>0</v>
      </c>
      <c r="BF220" s="148">
        <f t="shared" si="35"/>
        <v>0</v>
      </c>
      <c r="BG220" s="148">
        <f t="shared" si="36"/>
        <v>0</v>
      </c>
      <c r="BH220" s="148">
        <f t="shared" si="37"/>
        <v>0</v>
      </c>
      <c r="BI220" s="148">
        <f t="shared" si="38"/>
        <v>0</v>
      </c>
      <c r="BJ220" s="13" t="s">
        <v>83</v>
      </c>
      <c r="BK220" s="148">
        <f t="shared" si="39"/>
        <v>0</v>
      </c>
      <c r="BL220" s="13" t="s">
        <v>242</v>
      </c>
      <c r="BM220" s="147" t="s">
        <v>869</v>
      </c>
    </row>
    <row r="221" spans="2:65" s="1" customFormat="1" ht="16.5" customHeight="1">
      <c r="B221" s="135"/>
      <c r="C221" s="136" t="s">
        <v>517</v>
      </c>
      <c r="D221" s="136" t="s">
        <v>180</v>
      </c>
      <c r="E221" s="137" t="s">
        <v>1427</v>
      </c>
      <c r="F221" s="138" t="s">
        <v>1428</v>
      </c>
      <c r="G221" s="139" t="s">
        <v>290</v>
      </c>
      <c r="H221" s="140">
        <v>4</v>
      </c>
      <c r="I221" s="141"/>
      <c r="J221" s="141">
        <f t="shared" si="30"/>
        <v>0</v>
      </c>
      <c r="K221" s="142"/>
      <c r="L221" s="25"/>
      <c r="M221" s="143" t="s">
        <v>1</v>
      </c>
      <c r="N221" s="144" t="s">
        <v>36</v>
      </c>
      <c r="O221" s="145">
        <v>0</v>
      </c>
      <c r="P221" s="145">
        <f t="shared" si="31"/>
        <v>0</v>
      </c>
      <c r="Q221" s="145">
        <v>0</v>
      </c>
      <c r="R221" s="145">
        <f t="shared" si="32"/>
        <v>0</v>
      </c>
      <c r="S221" s="145">
        <v>0</v>
      </c>
      <c r="T221" s="146">
        <f t="shared" si="33"/>
        <v>0</v>
      </c>
      <c r="AR221" s="147" t="s">
        <v>242</v>
      </c>
      <c r="AT221" s="147" t="s">
        <v>180</v>
      </c>
      <c r="AU221" s="147" t="s">
        <v>83</v>
      </c>
      <c r="AY221" s="13" t="s">
        <v>178</v>
      </c>
      <c r="BE221" s="148">
        <f t="shared" si="34"/>
        <v>0</v>
      </c>
      <c r="BF221" s="148">
        <f t="shared" si="35"/>
        <v>0</v>
      </c>
      <c r="BG221" s="148">
        <f t="shared" si="36"/>
        <v>0</v>
      </c>
      <c r="BH221" s="148">
        <f t="shared" si="37"/>
        <v>0</v>
      </c>
      <c r="BI221" s="148">
        <f t="shared" si="38"/>
        <v>0</v>
      </c>
      <c r="BJ221" s="13" t="s">
        <v>83</v>
      </c>
      <c r="BK221" s="148">
        <f t="shared" si="39"/>
        <v>0</v>
      </c>
      <c r="BL221" s="13" t="s">
        <v>242</v>
      </c>
      <c r="BM221" s="147" t="s">
        <v>877</v>
      </c>
    </row>
    <row r="222" spans="2:65" s="1" customFormat="1" ht="37.9" customHeight="1">
      <c r="B222" s="135"/>
      <c r="C222" s="149" t="s">
        <v>521</v>
      </c>
      <c r="D222" s="149" t="s">
        <v>318</v>
      </c>
      <c r="E222" s="150" t="s">
        <v>1429</v>
      </c>
      <c r="F222" s="151" t="s">
        <v>1430</v>
      </c>
      <c r="G222" s="152" t="s">
        <v>290</v>
      </c>
      <c r="H222" s="153">
        <v>4</v>
      </c>
      <c r="I222" s="154"/>
      <c r="J222" s="154">
        <f t="shared" si="30"/>
        <v>0</v>
      </c>
      <c r="K222" s="155"/>
      <c r="L222" s="156"/>
      <c r="M222" s="157" t="s">
        <v>1</v>
      </c>
      <c r="N222" s="158" t="s">
        <v>36</v>
      </c>
      <c r="O222" s="145">
        <v>0</v>
      </c>
      <c r="P222" s="145">
        <f t="shared" si="31"/>
        <v>0</v>
      </c>
      <c r="Q222" s="145">
        <v>0</v>
      </c>
      <c r="R222" s="145">
        <f t="shared" si="32"/>
        <v>0</v>
      </c>
      <c r="S222" s="145">
        <v>0</v>
      </c>
      <c r="T222" s="146">
        <f t="shared" si="33"/>
        <v>0</v>
      </c>
      <c r="AR222" s="147" t="s">
        <v>309</v>
      </c>
      <c r="AT222" s="147" t="s">
        <v>318</v>
      </c>
      <c r="AU222" s="147" t="s">
        <v>83</v>
      </c>
      <c r="AY222" s="13" t="s">
        <v>178</v>
      </c>
      <c r="BE222" s="148">
        <f t="shared" si="34"/>
        <v>0</v>
      </c>
      <c r="BF222" s="148">
        <f t="shared" si="35"/>
        <v>0</v>
      </c>
      <c r="BG222" s="148">
        <f t="shared" si="36"/>
        <v>0</v>
      </c>
      <c r="BH222" s="148">
        <f t="shared" si="37"/>
        <v>0</v>
      </c>
      <c r="BI222" s="148">
        <f t="shared" si="38"/>
        <v>0</v>
      </c>
      <c r="BJ222" s="13" t="s">
        <v>83</v>
      </c>
      <c r="BK222" s="148">
        <f t="shared" si="39"/>
        <v>0</v>
      </c>
      <c r="BL222" s="13" t="s">
        <v>242</v>
      </c>
      <c r="BM222" s="147" t="s">
        <v>887</v>
      </c>
    </row>
    <row r="223" spans="2:65" s="1" customFormat="1" ht="24.2" customHeight="1">
      <c r="B223" s="135"/>
      <c r="C223" s="136" t="s">
        <v>525</v>
      </c>
      <c r="D223" s="136" t="s">
        <v>180</v>
      </c>
      <c r="E223" s="137" t="s">
        <v>1431</v>
      </c>
      <c r="F223" s="138" t="s">
        <v>1432</v>
      </c>
      <c r="G223" s="139" t="s">
        <v>329</v>
      </c>
      <c r="H223" s="140">
        <v>156.761</v>
      </c>
      <c r="I223" s="141"/>
      <c r="J223" s="141">
        <f t="shared" si="30"/>
        <v>0</v>
      </c>
      <c r="K223" s="142"/>
      <c r="L223" s="25"/>
      <c r="M223" s="143" t="s">
        <v>1</v>
      </c>
      <c r="N223" s="144" t="s">
        <v>36</v>
      </c>
      <c r="O223" s="145">
        <v>0</v>
      </c>
      <c r="P223" s="145">
        <f t="shared" si="31"/>
        <v>0</v>
      </c>
      <c r="Q223" s="145">
        <v>0</v>
      </c>
      <c r="R223" s="145">
        <f t="shared" si="32"/>
        <v>0</v>
      </c>
      <c r="S223" s="145">
        <v>0</v>
      </c>
      <c r="T223" s="146">
        <f t="shared" si="33"/>
        <v>0</v>
      </c>
      <c r="AR223" s="147" t="s">
        <v>242</v>
      </c>
      <c r="AT223" s="147" t="s">
        <v>180</v>
      </c>
      <c r="AU223" s="147" t="s">
        <v>83</v>
      </c>
      <c r="AY223" s="13" t="s">
        <v>178</v>
      </c>
      <c r="BE223" s="148">
        <f t="shared" si="34"/>
        <v>0</v>
      </c>
      <c r="BF223" s="148">
        <f t="shared" si="35"/>
        <v>0</v>
      </c>
      <c r="BG223" s="148">
        <f t="shared" si="36"/>
        <v>0</v>
      </c>
      <c r="BH223" s="148">
        <f t="shared" si="37"/>
        <v>0</v>
      </c>
      <c r="BI223" s="148">
        <f t="shared" si="38"/>
        <v>0</v>
      </c>
      <c r="BJ223" s="13" t="s">
        <v>83</v>
      </c>
      <c r="BK223" s="148">
        <f t="shared" si="39"/>
        <v>0</v>
      </c>
      <c r="BL223" s="13" t="s">
        <v>242</v>
      </c>
      <c r="BM223" s="147" t="s">
        <v>897</v>
      </c>
    </row>
    <row r="224" spans="2:65" s="1" customFormat="1" ht="24.2" customHeight="1">
      <c r="B224" s="135"/>
      <c r="C224" s="136" t="s">
        <v>529</v>
      </c>
      <c r="D224" s="136" t="s">
        <v>180</v>
      </c>
      <c r="E224" s="137" t="s">
        <v>1433</v>
      </c>
      <c r="F224" s="138" t="s">
        <v>1434</v>
      </c>
      <c r="G224" s="139" t="s">
        <v>257</v>
      </c>
      <c r="H224" s="140">
        <v>0.29599999999999999</v>
      </c>
      <c r="I224" s="141"/>
      <c r="J224" s="141">
        <f t="shared" si="30"/>
        <v>0</v>
      </c>
      <c r="K224" s="142"/>
      <c r="L224" s="25"/>
      <c r="M224" s="143" t="s">
        <v>1</v>
      </c>
      <c r="N224" s="144" t="s">
        <v>36</v>
      </c>
      <c r="O224" s="145">
        <v>0</v>
      </c>
      <c r="P224" s="145">
        <f t="shared" si="31"/>
        <v>0</v>
      </c>
      <c r="Q224" s="145">
        <v>0</v>
      </c>
      <c r="R224" s="145">
        <f t="shared" si="32"/>
        <v>0</v>
      </c>
      <c r="S224" s="145">
        <v>0</v>
      </c>
      <c r="T224" s="146">
        <f t="shared" si="33"/>
        <v>0</v>
      </c>
      <c r="AR224" s="147" t="s">
        <v>242</v>
      </c>
      <c r="AT224" s="147" t="s">
        <v>180</v>
      </c>
      <c r="AU224" s="147" t="s">
        <v>83</v>
      </c>
      <c r="AY224" s="13" t="s">
        <v>178</v>
      </c>
      <c r="BE224" s="148">
        <f t="shared" si="34"/>
        <v>0</v>
      </c>
      <c r="BF224" s="148">
        <f t="shared" si="35"/>
        <v>0</v>
      </c>
      <c r="BG224" s="148">
        <f t="shared" si="36"/>
        <v>0</v>
      </c>
      <c r="BH224" s="148">
        <f t="shared" si="37"/>
        <v>0</v>
      </c>
      <c r="BI224" s="148">
        <f t="shared" si="38"/>
        <v>0</v>
      </c>
      <c r="BJ224" s="13" t="s">
        <v>83</v>
      </c>
      <c r="BK224" s="148">
        <f t="shared" si="39"/>
        <v>0</v>
      </c>
      <c r="BL224" s="13" t="s">
        <v>242</v>
      </c>
      <c r="BM224" s="147" t="s">
        <v>905</v>
      </c>
    </row>
    <row r="225" spans="2:65" s="11" customFormat="1" ht="22.9" customHeight="1">
      <c r="B225" s="124"/>
      <c r="D225" s="125" t="s">
        <v>69</v>
      </c>
      <c r="E225" s="133" t="s">
        <v>1435</v>
      </c>
      <c r="F225" s="133" t="s">
        <v>1436</v>
      </c>
      <c r="J225" s="134">
        <f>BK225</f>
        <v>0</v>
      </c>
      <c r="L225" s="124"/>
      <c r="M225" s="128"/>
      <c r="P225" s="129">
        <f>SUM(P226:P266)</f>
        <v>0</v>
      </c>
      <c r="R225" s="129">
        <f>SUM(R226:R266)</f>
        <v>0</v>
      </c>
      <c r="T225" s="130">
        <f>SUM(T226:T266)</f>
        <v>0</v>
      </c>
      <c r="AR225" s="125" t="s">
        <v>83</v>
      </c>
      <c r="AT225" s="131" t="s">
        <v>69</v>
      </c>
      <c r="AU225" s="131" t="s">
        <v>77</v>
      </c>
      <c r="AY225" s="125" t="s">
        <v>178</v>
      </c>
      <c r="BK225" s="132">
        <f>SUM(BK226:BK266)</f>
        <v>0</v>
      </c>
    </row>
    <row r="226" spans="2:65" s="1" customFormat="1" ht="33" customHeight="1">
      <c r="B226" s="135"/>
      <c r="C226" s="136" t="s">
        <v>533</v>
      </c>
      <c r="D226" s="136" t="s">
        <v>180</v>
      </c>
      <c r="E226" s="137" t="s">
        <v>1437</v>
      </c>
      <c r="F226" s="138" t="s">
        <v>1438</v>
      </c>
      <c r="G226" s="139" t="s">
        <v>329</v>
      </c>
      <c r="H226" s="140">
        <v>55.311</v>
      </c>
      <c r="I226" s="141"/>
      <c r="J226" s="141">
        <f t="shared" ref="J226:J266" si="40">ROUND(I226*H226,2)</f>
        <v>0</v>
      </c>
      <c r="K226" s="142"/>
      <c r="L226" s="25"/>
      <c r="M226" s="143" t="s">
        <v>1</v>
      </c>
      <c r="N226" s="144" t="s">
        <v>36</v>
      </c>
      <c r="O226" s="145">
        <v>0</v>
      </c>
      <c r="P226" s="145">
        <f t="shared" ref="P226:P266" si="41">O226*H226</f>
        <v>0</v>
      </c>
      <c r="Q226" s="145">
        <v>0</v>
      </c>
      <c r="R226" s="145">
        <f t="shared" ref="R226:R266" si="42">Q226*H226</f>
        <v>0</v>
      </c>
      <c r="S226" s="145">
        <v>0</v>
      </c>
      <c r="T226" s="146">
        <f t="shared" ref="T226:T266" si="43">S226*H226</f>
        <v>0</v>
      </c>
      <c r="AR226" s="147" t="s">
        <v>242</v>
      </c>
      <c r="AT226" s="147" t="s">
        <v>180</v>
      </c>
      <c r="AU226" s="147" t="s">
        <v>83</v>
      </c>
      <c r="AY226" s="13" t="s">
        <v>178</v>
      </c>
      <c r="BE226" s="148">
        <f t="shared" ref="BE226:BE266" si="44">IF(N226="základná",J226,0)</f>
        <v>0</v>
      </c>
      <c r="BF226" s="148">
        <f t="shared" ref="BF226:BF266" si="45">IF(N226="znížená",J226,0)</f>
        <v>0</v>
      </c>
      <c r="BG226" s="148">
        <f t="shared" ref="BG226:BG266" si="46">IF(N226="zákl. prenesená",J226,0)</f>
        <v>0</v>
      </c>
      <c r="BH226" s="148">
        <f t="shared" ref="BH226:BH266" si="47">IF(N226="zníž. prenesená",J226,0)</f>
        <v>0</v>
      </c>
      <c r="BI226" s="148">
        <f t="shared" ref="BI226:BI266" si="48">IF(N226="nulová",J226,0)</f>
        <v>0</v>
      </c>
      <c r="BJ226" s="13" t="s">
        <v>83</v>
      </c>
      <c r="BK226" s="148">
        <f t="shared" ref="BK226:BK266" si="49">ROUND(I226*H226,2)</f>
        <v>0</v>
      </c>
      <c r="BL226" s="13" t="s">
        <v>242</v>
      </c>
      <c r="BM226" s="147" t="s">
        <v>915</v>
      </c>
    </row>
    <row r="227" spans="2:65" s="1" customFormat="1" ht="33" customHeight="1">
      <c r="B227" s="135"/>
      <c r="C227" s="136" t="s">
        <v>537</v>
      </c>
      <c r="D227" s="136" t="s">
        <v>180</v>
      </c>
      <c r="E227" s="137" t="s">
        <v>1439</v>
      </c>
      <c r="F227" s="138" t="s">
        <v>1440</v>
      </c>
      <c r="G227" s="139" t="s">
        <v>329</v>
      </c>
      <c r="H227" s="140">
        <v>52.695999999999998</v>
      </c>
      <c r="I227" s="141"/>
      <c r="J227" s="141">
        <f t="shared" si="40"/>
        <v>0</v>
      </c>
      <c r="K227" s="142"/>
      <c r="L227" s="25"/>
      <c r="M227" s="143" t="s">
        <v>1</v>
      </c>
      <c r="N227" s="144" t="s">
        <v>36</v>
      </c>
      <c r="O227" s="145">
        <v>0</v>
      </c>
      <c r="P227" s="145">
        <f t="shared" si="41"/>
        <v>0</v>
      </c>
      <c r="Q227" s="145">
        <v>0</v>
      </c>
      <c r="R227" s="145">
        <f t="shared" si="42"/>
        <v>0</v>
      </c>
      <c r="S227" s="145">
        <v>0</v>
      </c>
      <c r="T227" s="146">
        <f t="shared" si="43"/>
        <v>0</v>
      </c>
      <c r="AR227" s="147" t="s">
        <v>242</v>
      </c>
      <c r="AT227" s="147" t="s">
        <v>180</v>
      </c>
      <c r="AU227" s="147" t="s">
        <v>83</v>
      </c>
      <c r="AY227" s="13" t="s">
        <v>178</v>
      </c>
      <c r="BE227" s="148">
        <f t="shared" si="44"/>
        <v>0</v>
      </c>
      <c r="BF227" s="148">
        <f t="shared" si="45"/>
        <v>0</v>
      </c>
      <c r="BG227" s="148">
        <f t="shared" si="46"/>
        <v>0</v>
      </c>
      <c r="BH227" s="148">
        <f t="shared" si="47"/>
        <v>0</v>
      </c>
      <c r="BI227" s="148">
        <f t="shared" si="48"/>
        <v>0</v>
      </c>
      <c r="BJ227" s="13" t="s">
        <v>83</v>
      </c>
      <c r="BK227" s="148">
        <f t="shared" si="49"/>
        <v>0</v>
      </c>
      <c r="BL227" s="13" t="s">
        <v>242</v>
      </c>
      <c r="BM227" s="147" t="s">
        <v>926</v>
      </c>
    </row>
    <row r="228" spans="2:65" s="1" customFormat="1" ht="24.2" customHeight="1">
      <c r="B228" s="135"/>
      <c r="C228" s="136" t="s">
        <v>541</v>
      </c>
      <c r="D228" s="136" t="s">
        <v>180</v>
      </c>
      <c r="E228" s="137" t="s">
        <v>1441</v>
      </c>
      <c r="F228" s="138" t="s">
        <v>1442</v>
      </c>
      <c r="G228" s="139" t="s">
        <v>329</v>
      </c>
      <c r="H228" s="140">
        <v>287.23599999999999</v>
      </c>
      <c r="I228" s="141"/>
      <c r="J228" s="141">
        <f t="shared" si="40"/>
        <v>0</v>
      </c>
      <c r="K228" s="142"/>
      <c r="L228" s="25"/>
      <c r="M228" s="143" t="s">
        <v>1</v>
      </c>
      <c r="N228" s="144" t="s">
        <v>36</v>
      </c>
      <c r="O228" s="145">
        <v>0</v>
      </c>
      <c r="P228" s="145">
        <f t="shared" si="41"/>
        <v>0</v>
      </c>
      <c r="Q228" s="145">
        <v>0</v>
      </c>
      <c r="R228" s="145">
        <f t="shared" si="42"/>
        <v>0</v>
      </c>
      <c r="S228" s="145">
        <v>0</v>
      </c>
      <c r="T228" s="146">
        <f t="shared" si="43"/>
        <v>0</v>
      </c>
      <c r="AR228" s="147" t="s">
        <v>242</v>
      </c>
      <c r="AT228" s="147" t="s">
        <v>180</v>
      </c>
      <c r="AU228" s="147" t="s">
        <v>83</v>
      </c>
      <c r="AY228" s="13" t="s">
        <v>178</v>
      </c>
      <c r="BE228" s="148">
        <f t="shared" si="44"/>
        <v>0</v>
      </c>
      <c r="BF228" s="148">
        <f t="shared" si="45"/>
        <v>0</v>
      </c>
      <c r="BG228" s="148">
        <f t="shared" si="46"/>
        <v>0</v>
      </c>
      <c r="BH228" s="148">
        <f t="shared" si="47"/>
        <v>0</v>
      </c>
      <c r="BI228" s="148">
        <f t="shared" si="48"/>
        <v>0</v>
      </c>
      <c r="BJ228" s="13" t="s">
        <v>83</v>
      </c>
      <c r="BK228" s="148">
        <f t="shared" si="49"/>
        <v>0</v>
      </c>
      <c r="BL228" s="13" t="s">
        <v>242</v>
      </c>
      <c r="BM228" s="147" t="s">
        <v>934</v>
      </c>
    </row>
    <row r="229" spans="2:65" s="1" customFormat="1" ht="24.2" customHeight="1">
      <c r="B229" s="135"/>
      <c r="C229" s="136" t="s">
        <v>545</v>
      </c>
      <c r="D229" s="136" t="s">
        <v>180</v>
      </c>
      <c r="E229" s="137" t="s">
        <v>1443</v>
      </c>
      <c r="F229" s="138" t="s">
        <v>1444</v>
      </c>
      <c r="G229" s="139" t="s">
        <v>329</v>
      </c>
      <c r="H229" s="140">
        <v>174.42400000000001</v>
      </c>
      <c r="I229" s="141"/>
      <c r="J229" s="141">
        <f t="shared" si="40"/>
        <v>0</v>
      </c>
      <c r="K229" s="142"/>
      <c r="L229" s="25"/>
      <c r="M229" s="143" t="s">
        <v>1</v>
      </c>
      <c r="N229" s="144" t="s">
        <v>36</v>
      </c>
      <c r="O229" s="145">
        <v>0</v>
      </c>
      <c r="P229" s="145">
        <f t="shared" si="41"/>
        <v>0</v>
      </c>
      <c r="Q229" s="145">
        <v>0</v>
      </c>
      <c r="R229" s="145">
        <f t="shared" si="42"/>
        <v>0</v>
      </c>
      <c r="S229" s="145">
        <v>0</v>
      </c>
      <c r="T229" s="146">
        <f t="shared" si="43"/>
        <v>0</v>
      </c>
      <c r="AR229" s="147" t="s">
        <v>242</v>
      </c>
      <c r="AT229" s="147" t="s">
        <v>180</v>
      </c>
      <c r="AU229" s="147" t="s">
        <v>83</v>
      </c>
      <c r="AY229" s="13" t="s">
        <v>178</v>
      </c>
      <c r="BE229" s="148">
        <f t="shared" si="44"/>
        <v>0</v>
      </c>
      <c r="BF229" s="148">
        <f t="shared" si="45"/>
        <v>0</v>
      </c>
      <c r="BG229" s="148">
        <f t="shared" si="46"/>
        <v>0</v>
      </c>
      <c r="BH229" s="148">
        <f t="shared" si="47"/>
        <v>0</v>
      </c>
      <c r="BI229" s="148">
        <f t="shared" si="48"/>
        <v>0</v>
      </c>
      <c r="BJ229" s="13" t="s">
        <v>83</v>
      </c>
      <c r="BK229" s="148">
        <f t="shared" si="49"/>
        <v>0</v>
      </c>
      <c r="BL229" s="13" t="s">
        <v>242</v>
      </c>
      <c r="BM229" s="147" t="s">
        <v>942</v>
      </c>
    </row>
    <row r="230" spans="2:65" s="1" customFormat="1" ht="24.2" customHeight="1">
      <c r="B230" s="135"/>
      <c r="C230" s="136" t="s">
        <v>549</v>
      </c>
      <c r="D230" s="136" t="s">
        <v>180</v>
      </c>
      <c r="E230" s="137" t="s">
        <v>1445</v>
      </c>
      <c r="F230" s="138" t="s">
        <v>1446</v>
      </c>
      <c r="G230" s="139" t="s">
        <v>329</v>
      </c>
      <c r="H230" s="140">
        <v>50.277999999999999</v>
      </c>
      <c r="I230" s="141"/>
      <c r="J230" s="141">
        <f t="shared" si="40"/>
        <v>0</v>
      </c>
      <c r="K230" s="142"/>
      <c r="L230" s="25"/>
      <c r="M230" s="143" t="s">
        <v>1</v>
      </c>
      <c r="N230" s="144" t="s">
        <v>36</v>
      </c>
      <c r="O230" s="145">
        <v>0</v>
      </c>
      <c r="P230" s="145">
        <f t="shared" si="41"/>
        <v>0</v>
      </c>
      <c r="Q230" s="145">
        <v>0</v>
      </c>
      <c r="R230" s="145">
        <f t="shared" si="42"/>
        <v>0</v>
      </c>
      <c r="S230" s="145">
        <v>0</v>
      </c>
      <c r="T230" s="146">
        <f t="shared" si="43"/>
        <v>0</v>
      </c>
      <c r="AR230" s="147" t="s">
        <v>242</v>
      </c>
      <c r="AT230" s="147" t="s">
        <v>180</v>
      </c>
      <c r="AU230" s="147" t="s">
        <v>83</v>
      </c>
      <c r="AY230" s="13" t="s">
        <v>178</v>
      </c>
      <c r="BE230" s="148">
        <f t="shared" si="44"/>
        <v>0</v>
      </c>
      <c r="BF230" s="148">
        <f t="shared" si="45"/>
        <v>0</v>
      </c>
      <c r="BG230" s="148">
        <f t="shared" si="46"/>
        <v>0</v>
      </c>
      <c r="BH230" s="148">
        <f t="shared" si="47"/>
        <v>0</v>
      </c>
      <c r="BI230" s="148">
        <f t="shared" si="48"/>
        <v>0</v>
      </c>
      <c r="BJ230" s="13" t="s">
        <v>83</v>
      </c>
      <c r="BK230" s="148">
        <f t="shared" si="49"/>
        <v>0</v>
      </c>
      <c r="BL230" s="13" t="s">
        <v>242</v>
      </c>
      <c r="BM230" s="147" t="s">
        <v>950</v>
      </c>
    </row>
    <row r="231" spans="2:65" s="1" customFormat="1" ht="24.2" customHeight="1">
      <c r="B231" s="135"/>
      <c r="C231" s="136" t="s">
        <v>553</v>
      </c>
      <c r="D231" s="136" t="s">
        <v>180</v>
      </c>
      <c r="E231" s="137" t="s">
        <v>1447</v>
      </c>
      <c r="F231" s="138" t="s">
        <v>1448</v>
      </c>
      <c r="G231" s="139" t="s">
        <v>329</v>
      </c>
      <c r="H231" s="140">
        <v>6.633</v>
      </c>
      <c r="I231" s="141"/>
      <c r="J231" s="141">
        <f t="shared" si="40"/>
        <v>0</v>
      </c>
      <c r="K231" s="142"/>
      <c r="L231" s="25"/>
      <c r="M231" s="143" t="s">
        <v>1</v>
      </c>
      <c r="N231" s="144" t="s">
        <v>36</v>
      </c>
      <c r="O231" s="145">
        <v>0</v>
      </c>
      <c r="P231" s="145">
        <f t="shared" si="41"/>
        <v>0</v>
      </c>
      <c r="Q231" s="145">
        <v>0</v>
      </c>
      <c r="R231" s="145">
        <f t="shared" si="42"/>
        <v>0</v>
      </c>
      <c r="S231" s="145">
        <v>0</v>
      </c>
      <c r="T231" s="146">
        <f t="shared" si="43"/>
        <v>0</v>
      </c>
      <c r="AR231" s="147" t="s">
        <v>242</v>
      </c>
      <c r="AT231" s="147" t="s">
        <v>180</v>
      </c>
      <c r="AU231" s="147" t="s">
        <v>83</v>
      </c>
      <c r="AY231" s="13" t="s">
        <v>178</v>
      </c>
      <c r="BE231" s="148">
        <f t="shared" si="44"/>
        <v>0</v>
      </c>
      <c r="BF231" s="148">
        <f t="shared" si="45"/>
        <v>0</v>
      </c>
      <c r="BG231" s="148">
        <f t="shared" si="46"/>
        <v>0</v>
      </c>
      <c r="BH231" s="148">
        <f t="shared" si="47"/>
        <v>0</v>
      </c>
      <c r="BI231" s="148">
        <f t="shared" si="48"/>
        <v>0</v>
      </c>
      <c r="BJ231" s="13" t="s">
        <v>83</v>
      </c>
      <c r="BK231" s="148">
        <f t="shared" si="49"/>
        <v>0</v>
      </c>
      <c r="BL231" s="13" t="s">
        <v>242</v>
      </c>
      <c r="BM231" s="147" t="s">
        <v>958</v>
      </c>
    </row>
    <row r="232" spans="2:65" s="1" customFormat="1" ht="24.2" customHeight="1">
      <c r="B232" s="135"/>
      <c r="C232" s="136" t="s">
        <v>557</v>
      </c>
      <c r="D232" s="136" t="s">
        <v>180</v>
      </c>
      <c r="E232" s="137" t="s">
        <v>1449</v>
      </c>
      <c r="F232" s="138" t="s">
        <v>1450</v>
      </c>
      <c r="G232" s="139" t="s">
        <v>329</v>
      </c>
      <c r="H232" s="140">
        <v>47.322000000000003</v>
      </c>
      <c r="I232" s="141"/>
      <c r="J232" s="141">
        <f t="shared" si="40"/>
        <v>0</v>
      </c>
      <c r="K232" s="142"/>
      <c r="L232" s="25"/>
      <c r="M232" s="143" t="s">
        <v>1</v>
      </c>
      <c r="N232" s="144" t="s">
        <v>36</v>
      </c>
      <c r="O232" s="145">
        <v>0</v>
      </c>
      <c r="P232" s="145">
        <f t="shared" si="41"/>
        <v>0</v>
      </c>
      <c r="Q232" s="145">
        <v>0</v>
      </c>
      <c r="R232" s="145">
        <f t="shared" si="42"/>
        <v>0</v>
      </c>
      <c r="S232" s="145">
        <v>0</v>
      </c>
      <c r="T232" s="146">
        <f t="shared" si="43"/>
        <v>0</v>
      </c>
      <c r="AR232" s="147" t="s">
        <v>242</v>
      </c>
      <c r="AT232" s="147" t="s">
        <v>180</v>
      </c>
      <c r="AU232" s="147" t="s">
        <v>83</v>
      </c>
      <c r="AY232" s="13" t="s">
        <v>178</v>
      </c>
      <c r="BE232" s="148">
        <f t="shared" si="44"/>
        <v>0</v>
      </c>
      <c r="BF232" s="148">
        <f t="shared" si="45"/>
        <v>0</v>
      </c>
      <c r="BG232" s="148">
        <f t="shared" si="46"/>
        <v>0</v>
      </c>
      <c r="BH232" s="148">
        <f t="shared" si="47"/>
        <v>0</v>
      </c>
      <c r="BI232" s="148">
        <f t="shared" si="48"/>
        <v>0</v>
      </c>
      <c r="BJ232" s="13" t="s">
        <v>83</v>
      </c>
      <c r="BK232" s="148">
        <f t="shared" si="49"/>
        <v>0</v>
      </c>
      <c r="BL232" s="13" t="s">
        <v>242</v>
      </c>
      <c r="BM232" s="147" t="s">
        <v>626</v>
      </c>
    </row>
    <row r="233" spans="2:65" s="1" customFormat="1" ht="24.2" customHeight="1">
      <c r="B233" s="135"/>
      <c r="C233" s="136" t="s">
        <v>561</v>
      </c>
      <c r="D233" s="136" t="s">
        <v>180</v>
      </c>
      <c r="E233" s="137" t="s">
        <v>1451</v>
      </c>
      <c r="F233" s="138" t="s">
        <v>1452</v>
      </c>
      <c r="G233" s="139" t="s">
        <v>329</v>
      </c>
      <c r="H233" s="140">
        <v>21.67</v>
      </c>
      <c r="I233" s="141"/>
      <c r="J233" s="141">
        <f t="shared" si="40"/>
        <v>0</v>
      </c>
      <c r="K233" s="142"/>
      <c r="L233" s="25"/>
      <c r="M233" s="143" t="s">
        <v>1</v>
      </c>
      <c r="N233" s="144" t="s">
        <v>36</v>
      </c>
      <c r="O233" s="145">
        <v>0</v>
      </c>
      <c r="P233" s="145">
        <f t="shared" si="41"/>
        <v>0</v>
      </c>
      <c r="Q233" s="145">
        <v>0</v>
      </c>
      <c r="R233" s="145">
        <f t="shared" si="42"/>
        <v>0</v>
      </c>
      <c r="S233" s="145">
        <v>0</v>
      </c>
      <c r="T233" s="146">
        <f t="shared" si="43"/>
        <v>0</v>
      </c>
      <c r="AR233" s="147" t="s">
        <v>242</v>
      </c>
      <c r="AT233" s="147" t="s">
        <v>180</v>
      </c>
      <c r="AU233" s="147" t="s">
        <v>83</v>
      </c>
      <c r="AY233" s="13" t="s">
        <v>178</v>
      </c>
      <c r="BE233" s="148">
        <f t="shared" si="44"/>
        <v>0</v>
      </c>
      <c r="BF233" s="148">
        <f t="shared" si="45"/>
        <v>0</v>
      </c>
      <c r="BG233" s="148">
        <f t="shared" si="46"/>
        <v>0</v>
      </c>
      <c r="BH233" s="148">
        <f t="shared" si="47"/>
        <v>0</v>
      </c>
      <c r="BI233" s="148">
        <f t="shared" si="48"/>
        <v>0</v>
      </c>
      <c r="BJ233" s="13" t="s">
        <v>83</v>
      </c>
      <c r="BK233" s="148">
        <f t="shared" si="49"/>
        <v>0</v>
      </c>
      <c r="BL233" s="13" t="s">
        <v>242</v>
      </c>
      <c r="BM233" s="147" t="s">
        <v>666</v>
      </c>
    </row>
    <row r="234" spans="2:65" s="1" customFormat="1" ht="24.2" customHeight="1">
      <c r="B234" s="135"/>
      <c r="C234" s="136" t="s">
        <v>567</v>
      </c>
      <c r="D234" s="136" t="s">
        <v>180</v>
      </c>
      <c r="E234" s="137" t="s">
        <v>1453</v>
      </c>
      <c r="F234" s="138" t="s">
        <v>1454</v>
      </c>
      <c r="G234" s="139" t="s">
        <v>329</v>
      </c>
      <c r="H234" s="140">
        <v>0.8</v>
      </c>
      <c r="I234" s="141"/>
      <c r="J234" s="141">
        <f t="shared" si="40"/>
        <v>0</v>
      </c>
      <c r="K234" s="142"/>
      <c r="L234" s="25"/>
      <c r="M234" s="143" t="s">
        <v>1</v>
      </c>
      <c r="N234" s="144" t="s">
        <v>36</v>
      </c>
      <c r="O234" s="145">
        <v>0</v>
      </c>
      <c r="P234" s="145">
        <f t="shared" si="41"/>
        <v>0</v>
      </c>
      <c r="Q234" s="145">
        <v>0</v>
      </c>
      <c r="R234" s="145">
        <f t="shared" si="42"/>
        <v>0</v>
      </c>
      <c r="S234" s="145">
        <v>0</v>
      </c>
      <c r="T234" s="146">
        <f t="shared" si="43"/>
        <v>0</v>
      </c>
      <c r="AR234" s="147" t="s">
        <v>242</v>
      </c>
      <c r="AT234" s="147" t="s">
        <v>180</v>
      </c>
      <c r="AU234" s="147" t="s">
        <v>83</v>
      </c>
      <c r="AY234" s="13" t="s">
        <v>178</v>
      </c>
      <c r="BE234" s="148">
        <f t="shared" si="44"/>
        <v>0</v>
      </c>
      <c r="BF234" s="148">
        <f t="shared" si="45"/>
        <v>0</v>
      </c>
      <c r="BG234" s="148">
        <f t="shared" si="46"/>
        <v>0</v>
      </c>
      <c r="BH234" s="148">
        <f t="shared" si="47"/>
        <v>0</v>
      </c>
      <c r="BI234" s="148">
        <f t="shared" si="48"/>
        <v>0</v>
      </c>
      <c r="BJ234" s="13" t="s">
        <v>83</v>
      </c>
      <c r="BK234" s="148">
        <f t="shared" si="49"/>
        <v>0</v>
      </c>
      <c r="BL234" s="13" t="s">
        <v>242</v>
      </c>
      <c r="BM234" s="147" t="s">
        <v>674</v>
      </c>
    </row>
    <row r="235" spans="2:65" s="1" customFormat="1" ht="24.2" customHeight="1">
      <c r="B235" s="135"/>
      <c r="C235" s="136" t="s">
        <v>571</v>
      </c>
      <c r="D235" s="136" t="s">
        <v>180</v>
      </c>
      <c r="E235" s="137" t="s">
        <v>1455</v>
      </c>
      <c r="F235" s="138" t="s">
        <v>1456</v>
      </c>
      <c r="G235" s="139" t="s">
        <v>329</v>
      </c>
      <c r="H235" s="140">
        <v>0.8</v>
      </c>
      <c r="I235" s="141"/>
      <c r="J235" s="141">
        <f t="shared" si="40"/>
        <v>0</v>
      </c>
      <c r="K235" s="142"/>
      <c r="L235" s="25"/>
      <c r="M235" s="143" t="s">
        <v>1</v>
      </c>
      <c r="N235" s="144" t="s">
        <v>36</v>
      </c>
      <c r="O235" s="145">
        <v>0</v>
      </c>
      <c r="P235" s="145">
        <f t="shared" si="41"/>
        <v>0</v>
      </c>
      <c r="Q235" s="145">
        <v>0</v>
      </c>
      <c r="R235" s="145">
        <f t="shared" si="42"/>
        <v>0</v>
      </c>
      <c r="S235" s="145">
        <v>0</v>
      </c>
      <c r="T235" s="146">
        <f t="shared" si="43"/>
        <v>0</v>
      </c>
      <c r="AR235" s="147" t="s">
        <v>242</v>
      </c>
      <c r="AT235" s="147" t="s">
        <v>180</v>
      </c>
      <c r="AU235" s="147" t="s">
        <v>83</v>
      </c>
      <c r="AY235" s="13" t="s">
        <v>178</v>
      </c>
      <c r="BE235" s="148">
        <f t="shared" si="44"/>
        <v>0</v>
      </c>
      <c r="BF235" s="148">
        <f t="shared" si="45"/>
        <v>0</v>
      </c>
      <c r="BG235" s="148">
        <f t="shared" si="46"/>
        <v>0</v>
      </c>
      <c r="BH235" s="148">
        <f t="shared" si="47"/>
        <v>0</v>
      </c>
      <c r="BI235" s="148">
        <f t="shared" si="48"/>
        <v>0</v>
      </c>
      <c r="BJ235" s="13" t="s">
        <v>83</v>
      </c>
      <c r="BK235" s="148">
        <f t="shared" si="49"/>
        <v>0</v>
      </c>
      <c r="BL235" s="13" t="s">
        <v>242</v>
      </c>
      <c r="BM235" s="147" t="s">
        <v>1141</v>
      </c>
    </row>
    <row r="236" spans="2:65" s="1" customFormat="1" ht="24.2" customHeight="1">
      <c r="B236" s="135"/>
      <c r="C236" s="136" t="s">
        <v>575</v>
      </c>
      <c r="D236" s="136" t="s">
        <v>180</v>
      </c>
      <c r="E236" s="137" t="s">
        <v>1457</v>
      </c>
      <c r="F236" s="138" t="s">
        <v>1458</v>
      </c>
      <c r="G236" s="139" t="s">
        <v>329</v>
      </c>
      <c r="H236" s="140">
        <v>1.6</v>
      </c>
      <c r="I236" s="141"/>
      <c r="J236" s="141">
        <f t="shared" si="40"/>
        <v>0</v>
      </c>
      <c r="K236" s="142"/>
      <c r="L236" s="25"/>
      <c r="M236" s="143" t="s">
        <v>1</v>
      </c>
      <c r="N236" s="144" t="s">
        <v>36</v>
      </c>
      <c r="O236" s="145">
        <v>0</v>
      </c>
      <c r="P236" s="145">
        <f t="shared" si="41"/>
        <v>0</v>
      </c>
      <c r="Q236" s="145">
        <v>0</v>
      </c>
      <c r="R236" s="145">
        <f t="shared" si="42"/>
        <v>0</v>
      </c>
      <c r="S236" s="145">
        <v>0</v>
      </c>
      <c r="T236" s="146">
        <f t="shared" si="43"/>
        <v>0</v>
      </c>
      <c r="AR236" s="147" t="s">
        <v>242</v>
      </c>
      <c r="AT236" s="147" t="s">
        <v>180</v>
      </c>
      <c r="AU236" s="147" t="s">
        <v>83</v>
      </c>
      <c r="AY236" s="13" t="s">
        <v>178</v>
      </c>
      <c r="BE236" s="148">
        <f t="shared" si="44"/>
        <v>0</v>
      </c>
      <c r="BF236" s="148">
        <f t="shared" si="45"/>
        <v>0</v>
      </c>
      <c r="BG236" s="148">
        <f t="shared" si="46"/>
        <v>0</v>
      </c>
      <c r="BH236" s="148">
        <f t="shared" si="47"/>
        <v>0</v>
      </c>
      <c r="BI236" s="148">
        <f t="shared" si="48"/>
        <v>0</v>
      </c>
      <c r="BJ236" s="13" t="s">
        <v>83</v>
      </c>
      <c r="BK236" s="148">
        <f t="shared" si="49"/>
        <v>0</v>
      </c>
      <c r="BL236" s="13" t="s">
        <v>242</v>
      </c>
      <c r="BM236" s="147" t="s">
        <v>1142</v>
      </c>
    </row>
    <row r="237" spans="2:65" s="1" customFormat="1" ht="24.2" customHeight="1">
      <c r="B237" s="135"/>
      <c r="C237" s="136" t="s">
        <v>580</v>
      </c>
      <c r="D237" s="136" t="s">
        <v>180</v>
      </c>
      <c r="E237" s="137" t="s">
        <v>1459</v>
      </c>
      <c r="F237" s="138" t="s">
        <v>1460</v>
      </c>
      <c r="G237" s="139" t="s">
        <v>290</v>
      </c>
      <c r="H237" s="140">
        <v>70</v>
      </c>
      <c r="I237" s="141"/>
      <c r="J237" s="141">
        <f t="shared" si="40"/>
        <v>0</v>
      </c>
      <c r="K237" s="142"/>
      <c r="L237" s="25"/>
      <c r="M237" s="143" t="s">
        <v>1</v>
      </c>
      <c r="N237" s="144" t="s">
        <v>36</v>
      </c>
      <c r="O237" s="145">
        <v>0</v>
      </c>
      <c r="P237" s="145">
        <f t="shared" si="41"/>
        <v>0</v>
      </c>
      <c r="Q237" s="145">
        <v>0</v>
      </c>
      <c r="R237" s="145">
        <f t="shared" si="42"/>
        <v>0</v>
      </c>
      <c r="S237" s="145">
        <v>0</v>
      </c>
      <c r="T237" s="146">
        <f t="shared" si="43"/>
        <v>0</v>
      </c>
      <c r="AR237" s="147" t="s">
        <v>242</v>
      </c>
      <c r="AT237" s="147" t="s">
        <v>180</v>
      </c>
      <c r="AU237" s="147" t="s">
        <v>83</v>
      </c>
      <c r="AY237" s="13" t="s">
        <v>178</v>
      </c>
      <c r="BE237" s="148">
        <f t="shared" si="44"/>
        <v>0</v>
      </c>
      <c r="BF237" s="148">
        <f t="shared" si="45"/>
        <v>0</v>
      </c>
      <c r="BG237" s="148">
        <f t="shared" si="46"/>
        <v>0</v>
      </c>
      <c r="BH237" s="148">
        <f t="shared" si="47"/>
        <v>0</v>
      </c>
      <c r="BI237" s="148">
        <f t="shared" si="48"/>
        <v>0</v>
      </c>
      <c r="BJ237" s="13" t="s">
        <v>83</v>
      </c>
      <c r="BK237" s="148">
        <f t="shared" si="49"/>
        <v>0</v>
      </c>
      <c r="BL237" s="13" t="s">
        <v>242</v>
      </c>
      <c r="BM237" s="147" t="s">
        <v>1143</v>
      </c>
    </row>
    <row r="238" spans="2:65" s="1" customFormat="1" ht="24.2" customHeight="1">
      <c r="B238" s="135"/>
      <c r="C238" s="149" t="s">
        <v>586</v>
      </c>
      <c r="D238" s="149" t="s">
        <v>318</v>
      </c>
      <c r="E238" s="150" t="s">
        <v>1461</v>
      </c>
      <c r="F238" s="151" t="s">
        <v>1462</v>
      </c>
      <c r="G238" s="152" t="s">
        <v>290</v>
      </c>
      <c r="H238" s="153">
        <v>70</v>
      </c>
      <c r="I238" s="154"/>
      <c r="J238" s="154">
        <f t="shared" si="40"/>
        <v>0</v>
      </c>
      <c r="K238" s="155"/>
      <c r="L238" s="156"/>
      <c r="M238" s="157" t="s">
        <v>1</v>
      </c>
      <c r="N238" s="158" t="s">
        <v>36</v>
      </c>
      <c r="O238" s="145">
        <v>0</v>
      </c>
      <c r="P238" s="145">
        <f t="shared" si="41"/>
        <v>0</v>
      </c>
      <c r="Q238" s="145">
        <v>0</v>
      </c>
      <c r="R238" s="145">
        <f t="shared" si="42"/>
        <v>0</v>
      </c>
      <c r="S238" s="145">
        <v>0</v>
      </c>
      <c r="T238" s="146">
        <f t="shared" si="43"/>
        <v>0</v>
      </c>
      <c r="AR238" s="147" t="s">
        <v>309</v>
      </c>
      <c r="AT238" s="147" t="s">
        <v>318</v>
      </c>
      <c r="AU238" s="147" t="s">
        <v>83</v>
      </c>
      <c r="AY238" s="13" t="s">
        <v>178</v>
      </c>
      <c r="BE238" s="148">
        <f t="shared" si="44"/>
        <v>0</v>
      </c>
      <c r="BF238" s="148">
        <f t="shared" si="45"/>
        <v>0</v>
      </c>
      <c r="BG238" s="148">
        <f t="shared" si="46"/>
        <v>0</v>
      </c>
      <c r="BH238" s="148">
        <f t="shared" si="47"/>
        <v>0</v>
      </c>
      <c r="BI238" s="148">
        <f t="shared" si="48"/>
        <v>0</v>
      </c>
      <c r="BJ238" s="13" t="s">
        <v>83</v>
      </c>
      <c r="BK238" s="148">
        <f t="shared" si="49"/>
        <v>0</v>
      </c>
      <c r="BL238" s="13" t="s">
        <v>242</v>
      </c>
      <c r="BM238" s="147" t="s">
        <v>1144</v>
      </c>
    </row>
    <row r="239" spans="2:65" s="1" customFormat="1" ht="16.5" customHeight="1">
      <c r="B239" s="135"/>
      <c r="C239" s="136" t="s">
        <v>590</v>
      </c>
      <c r="D239" s="136" t="s">
        <v>180</v>
      </c>
      <c r="E239" s="137" t="s">
        <v>1463</v>
      </c>
      <c r="F239" s="138" t="s">
        <v>1464</v>
      </c>
      <c r="G239" s="139" t="s">
        <v>290</v>
      </c>
      <c r="H239" s="140">
        <v>70</v>
      </c>
      <c r="I239" s="141"/>
      <c r="J239" s="141">
        <f t="shared" si="40"/>
        <v>0</v>
      </c>
      <c r="K239" s="142"/>
      <c r="L239" s="25"/>
      <c r="M239" s="143" t="s">
        <v>1</v>
      </c>
      <c r="N239" s="144" t="s">
        <v>36</v>
      </c>
      <c r="O239" s="145">
        <v>0</v>
      </c>
      <c r="P239" s="145">
        <f t="shared" si="41"/>
        <v>0</v>
      </c>
      <c r="Q239" s="145">
        <v>0</v>
      </c>
      <c r="R239" s="145">
        <f t="shared" si="42"/>
        <v>0</v>
      </c>
      <c r="S239" s="145">
        <v>0</v>
      </c>
      <c r="T239" s="146">
        <f t="shared" si="43"/>
        <v>0</v>
      </c>
      <c r="AR239" s="147" t="s">
        <v>242</v>
      </c>
      <c r="AT239" s="147" t="s">
        <v>180</v>
      </c>
      <c r="AU239" s="147" t="s">
        <v>83</v>
      </c>
      <c r="AY239" s="13" t="s">
        <v>178</v>
      </c>
      <c r="BE239" s="148">
        <f t="shared" si="44"/>
        <v>0</v>
      </c>
      <c r="BF239" s="148">
        <f t="shared" si="45"/>
        <v>0</v>
      </c>
      <c r="BG239" s="148">
        <f t="shared" si="46"/>
        <v>0</v>
      </c>
      <c r="BH239" s="148">
        <f t="shared" si="47"/>
        <v>0</v>
      </c>
      <c r="BI239" s="148">
        <f t="shared" si="48"/>
        <v>0</v>
      </c>
      <c r="BJ239" s="13" t="s">
        <v>83</v>
      </c>
      <c r="BK239" s="148">
        <f t="shared" si="49"/>
        <v>0</v>
      </c>
      <c r="BL239" s="13" t="s">
        <v>242</v>
      </c>
      <c r="BM239" s="147" t="s">
        <v>1145</v>
      </c>
    </row>
    <row r="240" spans="2:65" s="1" customFormat="1" ht="16.5" customHeight="1">
      <c r="B240" s="135"/>
      <c r="C240" s="136" t="s">
        <v>348</v>
      </c>
      <c r="D240" s="136" t="s">
        <v>180</v>
      </c>
      <c r="E240" s="137" t="s">
        <v>1465</v>
      </c>
      <c r="F240" s="138" t="s">
        <v>1466</v>
      </c>
      <c r="G240" s="139" t="s">
        <v>1467</v>
      </c>
      <c r="H240" s="140">
        <v>1</v>
      </c>
      <c r="I240" s="141"/>
      <c r="J240" s="141">
        <f t="shared" si="40"/>
        <v>0</v>
      </c>
      <c r="K240" s="142"/>
      <c r="L240" s="25"/>
      <c r="M240" s="143" t="s">
        <v>1</v>
      </c>
      <c r="N240" s="144" t="s">
        <v>36</v>
      </c>
      <c r="O240" s="145">
        <v>0</v>
      </c>
      <c r="P240" s="145">
        <f t="shared" si="41"/>
        <v>0</v>
      </c>
      <c r="Q240" s="145">
        <v>0</v>
      </c>
      <c r="R240" s="145">
        <f t="shared" si="42"/>
        <v>0</v>
      </c>
      <c r="S240" s="145">
        <v>0</v>
      </c>
      <c r="T240" s="146">
        <f t="shared" si="43"/>
        <v>0</v>
      </c>
      <c r="AR240" s="147" t="s">
        <v>242</v>
      </c>
      <c r="AT240" s="147" t="s">
        <v>180</v>
      </c>
      <c r="AU240" s="147" t="s">
        <v>83</v>
      </c>
      <c r="AY240" s="13" t="s">
        <v>178</v>
      </c>
      <c r="BE240" s="148">
        <f t="shared" si="44"/>
        <v>0</v>
      </c>
      <c r="BF240" s="148">
        <f t="shared" si="45"/>
        <v>0</v>
      </c>
      <c r="BG240" s="148">
        <f t="shared" si="46"/>
        <v>0</v>
      </c>
      <c r="BH240" s="148">
        <f t="shared" si="47"/>
        <v>0</v>
      </c>
      <c r="BI240" s="148">
        <f t="shared" si="48"/>
        <v>0</v>
      </c>
      <c r="BJ240" s="13" t="s">
        <v>83</v>
      </c>
      <c r="BK240" s="148">
        <f t="shared" si="49"/>
        <v>0</v>
      </c>
      <c r="BL240" s="13" t="s">
        <v>242</v>
      </c>
      <c r="BM240" s="147" t="s">
        <v>1146</v>
      </c>
    </row>
    <row r="241" spans="2:65" s="1" customFormat="1" ht="24.2" customHeight="1">
      <c r="B241" s="135"/>
      <c r="C241" s="136" t="s">
        <v>597</v>
      </c>
      <c r="D241" s="136" t="s">
        <v>180</v>
      </c>
      <c r="E241" s="137" t="s">
        <v>1468</v>
      </c>
      <c r="F241" s="138" t="s">
        <v>1469</v>
      </c>
      <c r="G241" s="139" t="s">
        <v>290</v>
      </c>
      <c r="H241" s="140">
        <v>7</v>
      </c>
      <c r="I241" s="141"/>
      <c r="J241" s="141">
        <f t="shared" si="40"/>
        <v>0</v>
      </c>
      <c r="K241" s="142"/>
      <c r="L241" s="25"/>
      <c r="M241" s="143" t="s">
        <v>1</v>
      </c>
      <c r="N241" s="144" t="s">
        <v>36</v>
      </c>
      <c r="O241" s="145">
        <v>0</v>
      </c>
      <c r="P241" s="145">
        <f t="shared" si="41"/>
        <v>0</v>
      </c>
      <c r="Q241" s="145">
        <v>0</v>
      </c>
      <c r="R241" s="145">
        <f t="shared" si="42"/>
        <v>0</v>
      </c>
      <c r="S241" s="145">
        <v>0</v>
      </c>
      <c r="T241" s="146">
        <f t="shared" si="43"/>
        <v>0</v>
      </c>
      <c r="AR241" s="147" t="s">
        <v>242</v>
      </c>
      <c r="AT241" s="147" t="s">
        <v>180</v>
      </c>
      <c r="AU241" s="147" t="s">
        <v>83</v>
      </c>
      <c r="AY241" s="13" t="s">
        <v>178</v>
      </c>
      <c r="BE241" s="148">
        <f t="shared" si="44"/>
        <v>0</v>
      </c>
      <c r="BF241" s="148">
        <f t="shared" si="45"/>
        <v>0</v>
      </c>
      <c r="BG241" s="148">
        <f t="shared" si="46"/>
        <v>0</v>
      </c>
      <c r="BH241" s="148">
        <f t="shared" si="47"/>
        <v>0</v>
      </c>
      <c r="BI241" s="148">
        <f t="shared" si="48"/>
        <v>0</v>
      </c>
      <c r="BJ241" s="13" t="s">
        <v>83</v>
      </c>
      <c r="BK241" s="148">
        <f t="shared" si="49"/>
        <v>0</v>
      </c>
      <c r="BL241" s="13" t="s">
        <v>242</v>
      </c>
      <c r="BM241" s="147" t="s">
        <v>1147</v>
      </c>
    </row>
    <row r="242" spans="2:65" s="1" customFormat="1" ht="16.5" customHeight="1">
      <c r="B242" s="135"/>
      <c r="C242" s="149" t="s">
        <v>601</v>
      </c>
      <c r="D242" s="149" t="s">
        <v>318</v>
      </c>
      <c r="E242" s="150" t="s">
        <v>1470</v>
      </c>
      <c r="F242" s="151" t="s">
        <v>1471</v>
      </c>
      <c r="G242" s="152" t="s">
        <v>290</v>
      </c>
      <c r="H242" s="153">
        <v>7</v>
      </c>
      <c r="I242" s="154"/>
      <c r="J242" s="154">
        <f t="shared" si="40"/>
        <v>0</v>
      </c>
      <c r="K242" s="155"/>
      <c r="L242" s="156"/>
      <c r="M242" s="157" t="s">
        <v>1</v>
      </c>
      <c r="N242" s="158" t="s">
        <v>36</v>
      </c>
      <c r="O242" s="145">
        <v>0</v>
      </c>
      <c r="P242" s="145">
        <f t="shared" si="41"/>
        <v>0</v>
      </c>
      <c r="Q242" s="145">
        <v>0</v>
      </c>
      <c r="R242" s="145">
        <f t="shared" si="42"/>
        <v>0</v>
      </c>
      <c r="S242" s="145">
        <v>0</v>
      </c>
      <c r="T242" s="146">
        <f t="shared" si="43"/>
        <v>0</v>
      </c>
      <c r="AR242" s="147" t="s">
        <v>309</v>
      </c>
      <c r="AT242" s="147" t="s">
        <v>318</v>
      </c>
      <c r="AU242" s="147" t="s">
        <v>83</v>
      </c>
      <c r="AY242" s="13" t="s">
        <v>178</v>
      </c>
      <c r="BE242" s="148">
        <f t="shared" si="44"/>
        <v>0</v>
      </c>
      <c r="BF242" s="148">
        <f t="shared" si="45"/>
        <v>0</v>
      </c>
      <c r="BG242" s="148">
        <f t="shared" si="46"/>
        <v>0</v>
      </c>
      <c r="BH242" s="148">
        <f t="shared" si="47"/>
        <v>0</v>
      </c>
      <c r="BI242" s="148">
        <f t="shared" si="48"/>
        <v>0</v>
      </c>
      <c r="BJ242" s="13" t="s">
        <v>83</v>
      </c>
      <c r="BK242" s="148">
        <f t="shared" si="49"/>
        <v>0</v>
      </c>
      <c r="BL242" s="13" t="s">
        <v>242</v>
      </c>
      <c r="BM242" s="147" t="s">
        <v>1148</v>
      </c>
    </row>
    <row r="243" spans="2:65" s="1" customFormat="1" ht="24.2" customHeight="1">
      <c r="B243" s="135"/>
      <c r="C243" s="136" t="s">
        <v>605</v>
      </c>
      <c r="D243" s="136" t="s">
        <v>180</v>
      </c>
      <c r="E243" s="137" t="s">
        <v>1472</v>
      </c>
      <c r="F243" s="138" t="s">
        <v>1473</v>
      </c>
      <c r="G243" s="139" t="s">
        <v>290</v>
      </c>
      <c r="H243" s="140">
        <v>4</v>
      </c>
      <c r="I243" s="141"/>
      <c r="J243" s="141">
        <f t="shared" si="40"/>
        <v>0</v>
      </c>
      <c r="K243" s="142"/>
      <c r="L243" s="25"/>
      <c r="M243" s="143" t="s">
        <v>1</v>
      </c>
      <c r="N243" s="144" t="s">
        <v>36</v>
      </c>
      <c r="O243" s="145">
        <v>0</v>
      </c>
      <c r="P243" s="145">
        <f t="shared" si="41"/>
        <v>0</v>
      </c>
      <c r="Q243" s="145">
        <v>0</v>
      </c>
      <c r="R243" s="145">
        <f t="shared" si="42"/>
        <v>0</v>
      </c>
      <c r="S243" s="145">
        <v>0</v>
      </c>
      <c r="T243" s="146">
        <f t="shared" si="43"/>
        <v>0</v>
      </c>
      <c r="AR243" s="147" t="s">
        <v>242</v>
      </c>
      <c r="AT243" s="147" t="s">
        <v>180</v>
      </c>
      <c r="AU243" s="147" t="s">
        <v>83</v>
      </c>
      <c r="AY243" s="13" t="s">
        <v>178</v>
      </c>
      <c r="BE243" s="148">
        <f t="shared" si="44"/>
        <v>0</v>
      </c>
      <c r="BF243" s="148">
        <f t="shared" si="45"/>
        <v>0</v>
      </c>
      <c r="BG243" s="148">
        <f t="shared" si="46"/>
        <v>0</v>
      </c>
      <c r="BH243" s="148">
        <f t="shared" si="47"/>
        <v>0</v>
      </c>
      <c r="BI243" s="148">
        <f t="shared" si="48"/>
        <v>0</v>
      </c>
      <c r="BJ243" s="13" t="s">
        <v>83</v>
      </c>
      <c r="BK243" s="148">
        <f t="shared" si="49"/>
        <v>0</v>
      </c>
      <c r="BL243" s="13" t="s">
        <v>242</v>
      </c>
      <c r="BM243" s="147" t="s">
        <v>1149</v>
      </c>
    </row>
    <row r="244" spans="2:65" s="1" customFormat="1" ht="16.5" customHeight="1">
      <c r="B244" s="135"/>
      <c r="C244" s="149" t="s">
        <v>609</v>
      </c>
      <c r="D244" s="149" t="s">
        <v>318</v>
      </c>
      <c r="E244" s="150" t="s">
        <v>1474</v>
      </c>
      <c r="F244" s="151" t="s">
        <v>1475</v>
      </c>
      <c r="G244" s="152" t="s">
        <v>290</v>
      </c>
      <c r="H244" s="153">
        <v>4</v>
      </c>
      <c r="I244" s="154"/>
      <c r="J244" s="154">
        <f t="shared" si="40"/>
        <v>0</v>
      </c>
      <c r="K244" s="155"/>
      <c r="L244" s="156"/>
      <c r="M244" s="157" t="s">
        <v>1</v>
      </c>
      <c r="N244" s="158" t="s">
        <v>36</v>
      </c>
      <c r="O244" s="145">
        <v>0</v>
      </c>
      <c r="P244" s="145">
        <f t="shared" si="41"/>
        <v>0</v>
      </c>
      <c r="Q244" s="145">
        <v>0</v>
      </c>
      <c r="R244" s="145">
        <f t="shared" si="42"/>
        <v>0</v>
      </c>
      <c r="S244" s="145">
        <v>0</v>
      </c>
      <c r="T244" s="146">
        <f t="shared" si="43"/>
        <v>0</v>
      </c>
      <c r="AR244" s="147" t="s">
        <v>309</v>
      </c>
      <c r="AT244" s="147" t="s">
        <v>318</v>
      </c>
      <c r="AU244" s="147" t="s">
        <v>83</v>
      </c>
      <c r="AY244" s="13" t="s">
        <v>178</v>
      </c>
      <c r="BE244" s="148">
        <f t="shared" si="44"/>
        <v>0</v>
      </c>
      <c r="BF244" s="148">
        <f t="shared" si="45"/>
        <v>0</v>
      </c>
      <c r="BG244" s="148">
        <f t="shared" si="46"/>
        <v>0</v>
      </c>
      <c r="BH244" s="148">
        <f t="shared" si="47"/>
        <v>0</v>
      </c>
      <c r="BI244" s="148">
        <f t="shared" si="48"/>
        <v>0</v>
      </c>
      <c r="BJ244" s="13" t="s">
        <v>83</v>
      </c>
      <c r="BK244" s="148">
        <f t="shared" si="49"/>
        <v>0</v>
      </c>
      <c r="BL244" s="13" t="s">
        <v>242</v>
      </c>
      <c r="BM244" s="147" t="s">
        <v>1150</v>
      </c>
    </row>
    <row r="245" spans="2:65" s="1" customFormat="1" ht="24.2" customHeight="1">
      <c r="B245" s="135"/>
      <c r="C245" s="136" t="s">
        <v>613</v>
      </c>
      <c r="D245" s="136" t="s">
        <v>180</v>
      </c>
      <c r="E245" s="137" t="s">
        <v>1476</v>
      </c>
      <c r="F245" s="138" t="s">
        <v>1477</v>
      </c>
      <c r="G245" s="139" t="s">
        <v>290</v>
      </c>
      <c r="H245" s="140">
        <v>13</v>
      </c>
      <c r="I245" s="141"/>
      <c r="J245" s="141">
        <f t="shared" si="40"/>
        <v>0</v>
      </c>
      <c r="K245" s="142"/>
      <c r="L245" s="25"/>
      <c r="M245" s="143" t="s">
        <v>1</v>
      </c>
      <c r="N245" s="144" t="s">
        <v>36</v>
      </c>
      <c r="O245" s="145">
        <v>0</v>
      </c>
      <c r="P245" s="145">
        <f t="shared" si="41"/>
        <v>0</v>
      </c>
      <c r="Q245" s="145">
        <v>0</v>
      </c>
      <c r="R245" s="145">
        <f t="shared" si="42"/>
        <v>0</v>
      </c>
      <c r="S245" s="145">
        <v>0</v>
      </c>
      <c r="T245" s="146">
        <f t="shared" si="43"/>
        <v>0</v>
      </c>
      <c r="AR245" s="147" t="s">
        <v>242</v>
      </c>
      <c r="AT245" s="147" t="s">
        <v>180</v>
      </c>
      <c r="AU245" s="147" t="s">
        <v>83</v>
      </c>
      <c r="AY245" s="13" t="s">
        <v>178</v>
      </c>
      <c r="BE245" s="148">
        <f t="shared" si="44"/>
        <v>0</v>
      </c>
      <c r="BF245" s="148">
        <f t="shared" si="45"/>
        <v>0</v>
      </c>
      <c r="BG245" s="148">
        <f t="shared" si="46"/>
        <v>0</v>
      </c>
      <c r="BH245" s="148">
        <f t="shared" si="47"/>
        <v>0</v>
      </c>
      <c r="BI245" s="148">
        <f t="shared" si="48"/>
        <v>0</v>
      </c>
      <c r="BJ245" s="13" t="s">
        <v>83</v>
      </c>
      <c r="BK245" s="148">
        <f t="shared" si="49"/>
        <v>0</v>
      </c>
      <c r="BL245" s="13" t="s">
        <v>242</v>
      </c>
      <c r="BM245" s="147" t="s">
        <v>1151</v>
      </c>
    </row>
    <row r="246" spans="2:65" s="1" customFormat="1" ht="16.5" customHeight="1">
      <c r="B246" s="135"/>
      <c r="C246" s="149" t="s">
        <v>618</v>
      </c>
      <c r="D246" s="149" t="s">
        <v>318</v>
      </c>
      <c r="E246" s="150" t="s">
        <v>1478</v>
      </c>
      <c r="F246" s="151" t="s">
        <v>1479</v>
      </c>
      <c r="G246" s="152" t="s">
        <v>290</v>
      </c>
      <c r="H246" s="153">
        <v>11</v>
      </c>
      <c r="I246" s="154"/>
      <c r="J246" s="154">
        <f t="shared" si="40"/>
        <v>0</v>
      </c>
      <c r="K246" s="155"/>
      <c r="L246" s="156"/>
      <c r="M246" s="157" t="s">
        <v>1</v>
      </c>
      <c r="N246" s="158" t="s">
        <v>36</v>
      </c>
      <c r="O246" s="145">
        <v>0</v>
      </c>
      <c r="P246" s="145">
        <f t="shared" si="41"/>
        <v>0</v>
      </c>
      <c r="Q246" s="145">
        <v>0</v>
      </c>
      <c r="R246" s="145">
        <f t="shared" si="42"/>
        <v>0</v>
      </c>
      <c r="S246" s="145">
        <v>0</v>
      </c>
      <c r="T246" s="146">
        <f t="shared" si="43"/>
        <v>0</v>
      </c>
      <c r="AR246" s="147" t="s">
        <v>309</v>
      </c>
      <c r="AT246" s="147" t="s">
        <v>318</v>
      </c>
      <c r="AU246" s="147" t="s">
        <v>83</v>
      </c>
      <c r="AY246" s="13" t="s">
        <v>178</v>
      </c>
      <c r="BE246" s="148">
        <f t="shared" si="44"/>
        <v>0</v>
      </c>
      <c r="BF246" s="148">
        <f t="shared" si="45"/>
        <v>0</v>
      </c>
      <c r="BG246" s="148">
        <f t="shared" si="46"/>
        <v>0</v>
      </c>
      <c r="BH246" s="148">
        <f t="shared" si="47"/>
        <v>0</v>
      </c>
      <c r="BI246" s="148">
        <f t="shared" si="48"/>
        <v>0</v>
      </c>
      <c r="BJ246" s="13" t="s">
        <v>83</v>
      </c>
      <c r="BK246" s="148">
        <f t="shared" si="49"/>
        <v>0</v>
      </c>
      <c r="BL246" s="13" t="s">
        <v>242</v>
      </c>
      <c r="BM246" s="147" t="s">
        <v>1152</v>
      </c>
    </row>
    <row r="247" spans="2:65" s="1" customFormat="1" ht="24.2" customHeight="1">
      <c r="B247" s="135"/>
      <c r="C247" s="149" t="s">
        <v>622</v>
      </c>
      <c r="D247" s="149" t="s">
        <v>318</v>
      </c>
      <c r="E247" s="150" t="s">
        <v>1480</v>
      </c>
      <c r="F247" s="151" t="s">
        <v>1481</v>
      </c>
      <c r="G247" s="152" t="s">
        <v>290</v>
      </c>
      <c r="H247" s="153">
        <v>2</v>
      </c>
      <c r="I247" s="154"/>
      <c r="J247" s="154">
        <f t="shared" si="40"/>
        <v>0</v>
      </c>
      <c r="K247" s="155"/>
      <c r="L247" s="156"/>
      <c r="M247" s="157" t="s">
        <v>1</v>
      </c>
      <c r="N247" s="158" t="s">
        <v>36</v>
      </c>
      <c r="O247" s="145">
        <v>0</v>
      </c>
      <c r="P247" s="145">
        <f t="shared" si="41"/>
        <v>0</v>
      </c>
      <c r="Q247" s="145">
        <v>0</v>
      </c>
      <c r="R247" s="145">
        <f t="shared" si="42"/>
        <v>0</v>
      </c>
      <c r="S247" s="145">
        <v>0</v>
      </c>
      <c r="T247" s="146">
        <f t="shared" si="43"/>
        <v>0</v>
      </c>
      <c r="AR247" s="147" t="s">
        <v>309</v>
      </c>
      <c r="AT247" s="147" t="s">
        <v>318</v>
      </c>
      <c r="AU247" s="147" t="s">
        <v>83</v>
      </c>
      <c r="AY247" s="13" t="s">
        <v>178</v>
      </c>
      <c r="BE247" s="148">
        <f t="shared" si="44"/>
        <v>0</v>
      </c>
      <c r="BF247" s="148">
        <f t="shared" si="45"/>
        <v>0</v>
      </c>
      <c r="BG247" s="148">
        <f t="shared" si="46"/>
        <v>0</v>
      </c>
      <c r="BH247" s="148">
        <f t="shared" si="47"/>
        <v>0</v>
      </c>
      <c r="BI247" s="148">
        <f t="shared" si="48"/>
        <v>0</v>
      </c>
      <c r="BJ247" s="13" t="s">
        <v>83</v>
      </c>
      <c r="BK247" s="148">
        <f t="shared" si="49"/>
        <v>0</v>
      </c>
      <c r="BL247" s="13" t="s">
        <v>242</v>
      </c>
      <c r="BM247" s="147" t="s">
        <v>1153</v>
      </c>
    </row>
    <row r="248" spans="2:65" s="1" customFormat="1" ht="24.2" customHeight="1">
      <c r="B248" s="135"/>
      <c r="C248" s="136" t="s">
        <v>634</v>
      </c>
      <c r="D248" s="136" t="s">
        <v>180</v>
      </c>
      <c r="E248" s="137" t="s">
        <v>1482</v>
      </c>
      <c r="F248" s="138" t="s">
        <v>1483</v>
      </c>
      <c r="G248" s="139" t="s">
        <v>290</v>
      </c>
      <c r="H248" s="140">
        <v>2</v>
      </c>
      <c r="I248" s="141"/>
      <c r="J248" s="141">
        <f t="shared" si="40"/>
        <v>0</v>
      </c>
      <c r="K248" s="142"/>
      <c r="L248" s="25"/>
      <c r="M248" s="143" t="s">
        <v>1</v>
      </c>
      <c r="N248" s="144" t="s">
        <v>36</v>
      </c>
      <c r="O248" s="145">
        <v>0</v>
      </c>
      <c r="P248" s="145">
        <f t="shared" si="41"/>
        <v>0</v>
      </c>
      <c r="Q248" s="145">
        <v>0</v>
      </c>
      <c r="R248" s="145">
        <f t="shared" si="42"/>
        <v>0</v>
      </c>
      <c r="S248" s="145">
        <v>0</v>
      </c>
      <c r="T248" s="146">
        <f t="shared" si="43"/>
        <v>0</v>
      </c>
      <c r="AR248" s="147" t="s">
        <v>242</v>
      </c>
      <c r="AT248" s="147" t="s">
        <v>180</v>
      </c>
      <c r="AU248" s="147" t="s">
        <v>83</v>
      </c>
      <c r="AY248" s="13" t="s">
        <v>178</v>
      </c>
      <c r="BE248" s="148">
        <f t="shared" si="44"/>
        <v>0</v>
      </c>
      <c r="BF248" s="148">
        <f t="shared" si="45"/>
        <v>0</v>
      </c>
      <c r="BG248" s="148">
        <f t="shared" si="46"/>
        <v>0</v>
      </c>
      <c r="BH248" s="148">
        <f t="shared" si="47"/>
        <v>0</v>
      </c>
      <c r="BI248" s="148">
        <f t="shared" si="48"/>
        <v>0</v>
      </c>
      <c r="BJ248" s="13" t="s">
        <v>83</v>
      </c>
      <c r="BK248" s="148">
        <f t="shared" si="49"/>
        <v>0</v>
      </c>
      <c r="BL248" s="13" t="s">
        <v>242</v>
      </c>
      <c r="BM248" s="147" t="s">
        <v>1154</v>
      </c>
    </row>
    <row r="249" spans="2:65" s="1" customFormat="1" ht="16.5" customHeight="1">
      <c r="B249" s="135"/>
      <c r="C249" s="149" t="s">
        <v>640</v>
      </c>
      <c r="D249" s="149" t="s">
        <v>318</v>
      </c>
      <c r="E249" s="150" t="s">
        <v>1484</v>
      </c>
      <c r="F249" s="151" t="s">
        <v>1485</v>
      </c>
      <c r="G249" s="152" t="s">
        <v>290</v>
      </c>
      <c r="H249" s="153">
        <v>2</v>
      </c>
      <c r="I249" s="154"/>
      <c r="J249" s="154">
        <f t="shared" si="40"/>
        <v>0</v>
      </c>
      <c r="K249" s="155"/>
      <c r="L249" s="156"/>
      <c r="M249" s="157" t="s">
        <v>1</v>
      </c>
      <c r="N249" s="158" t="s">
        <v>36</v>
      </c>
      <c r="O249" s="145">
        <v>0</v>
      </c>
      <c r="P249" s="145">
        <f t="shared" si="41"/>
        <v>0</v>
      </c>
      <c r="Q249" s="145">
        <v>0</v>
      </c>
      <c r="R249" s="145">
        <f t="shared" si="42"/>
        <v>0</v>
      </c>
      <c r="S249" s="145">
        <v>0</v>
      </c>
      <c r="T249" s="146">
        <f t="shared" si="43"/>
        <v>0</v>
      </c>
      <c r="AR249" s="147" t="s">
        <v>309</v>
      </c>
      <c r="AT249" s="147" t="s">
        <v>318</v>
      </c>
      <c r="AU249" s="147" t="s">
        <v>83</v>
      </c>
      <c r="AY249" s="13" t="s">
        <v>178</v>
      </c>
      <c r="BE249" s="148">
        <f t="shared" si="44"/>
        <v>0</v>
      </c>
      <c r="BF249" s="148">
        <f t="shared" si="45"/>
        <v>0</v>
      </c>
      <c r="BG249" s="148">
        <f t="shared" si="46"/>
        <v>0</v>
      </c>
      <c r="BH249" s="148">
        <f t="shared" si="47"/>
        <v>0</v>
      </c>
      <c r="BI249" s="148">
        <f t="shared" si="48"/>
        <v>0</v>
      </c>
      <c r="BJ249" s="13" t="s">
        <v>83</v>
      </c>
      <c r="BK249" s="148">
        <f t="shared" si="49"/>
        <v>0</v>
      </c>
      <c r="BL249" s="13" t="s">
        <v>242</v>
      </c>
      <c r="BM249" s="147" t="s">
        <v>1155</v>
      </c>
    </row>
    <row r="250" spans="2:65" s="1" customFormat="1" ht="24.2" customHeight="1">
      <c r="B250" s="135"/>
      <c r="C250" s="136" t="s">
        <v>644</v>
      </c>
      <c r="D250" s="136" t="s">
        <v>180</v>
      </c>
      <c r="E250" s="137" t="s">
        <v>1486</v>
      </c>
      <c r="F250" s="138" t="s">
        <v>1487</v>
      </c>
      <c r="G250" s="139" t="s">
        <v>290</v>
      </c>
      <c r="H250" s="140">
        <v>4</v>
      </c>
      <c r="I250" s="141"/>
      <c r="J250" s="141">
        <f t="shared" si="40"/>
        <v>0</v>
      </c>
      <c r="K250" s="142"/>
      <c r="L250" s="25"/>
      <c r="M250" s="143" t="s">
        <v>1</v>
      </c>
      <c r="N250" s="144" t="s">
        <v>36</v>
      </c>
      <c r="O250" s="145">
        <v>0</v>
      </c>
      <c r="P250" s="145">
        <f t="shared" si="41"/>
        <v>0</v>
      </c>
      <c r="Q250" s="145">
        <v>0</v>
      </c>
      <c r="R250" s="145">
        <f t="shared" si="42"/>
        <v>0</v>
      </c>
      <c r="S250" s="145">
        <v>0</v>
      </c>
      <c r="T250" s="146">
        <f t="shared" si="43"/>
        <v>0</v>
      </c>
      <c r="AR250" s="147" t="s">
        <v>242</v>
      </c>
      <c r="AT250" s="147" t="s">
        <v>180</v>
      </c>
      <c r="AU250" s="147" t="s">
        <v>83</v>
      </c>
      <c r="AY250" s="13" t="s">
        <v>178</v>
      </c>
      <c r="BE250" s="148">
        <f t="shared" si="44"/>
        <v>0</v>
      </c>
      <c r="BF250" s="148">
        <f t="shared" si="45"/>
        <v>0</v>
      </c>
      <c r="BG250" s="148">
        <f t="shared" si="46"/>
        <v>0</v>
      </c>
      <c r="BH250" s="148">
        <f t="shared" si="47"/>
        <v>0</v>
      </c>
      <c r="BI250" s="148">
        <f t="shared" si="48"/>
        <v>0</v>
      </c>
      <c r="BJ250" s="13" t="s">
        <v>83</v>
      </c>
      <c r="BK250" s="148">
        <f t="shared" si="49"/>
        <v>0</v>
      </c>
      <c r="BL250" s="13" t="s">
        <v>242</v>
      </c>
      <c r="BM250" s="147" t="s">
        <v>1158</v>
      </c>
    </row>
    <row r="251" spans="2:65" s="1" customFormat="1" ht="16.5" customHeight="1">
      <c r="B251" s="135"/>
      <c r="C251" s="149" t="s">
        <v>648</v>
      </c>
      <c r="D251" s="149" t="s">
        <v>318</v>
      </c>
      <c r="E251" s="150" t="s">
        <v>1488</v>
      </c>
      <c r="F251" s="151" t="s">
        <v>1489</v>
      </c>
      <c r="G251" s="152" t="s">
        <v>290</v>
      </c>
      <c r="H251" s="153">
        <v>4</v>
      </c>
      <c r="I251" s="154"/>
      <c r="J251" s="154">
        <f t="shared" si="40"/>
        <v>0</v>
      </c>
      <c r="K251" s="155"/>
      <c r="L251" s="156"/>
      <c r="M251" s="157" t="s">
        <v>1</v>
      </c>
      <c r="N251" s="158" t="s">
        <v>36</v>
      </c>
      <c r="O251" s="145">
        <v>0</v>
      </c>
      <c r="P251" s="145">
        <f t="shared" si="41"/>
        <v>0</v>
      </c>
      <c r="Q251" s="145">
        <v>0</v>
      </c>
      <c r="R251" s="145">
        <f t="shared" si="42"/>
        <v>0</v>
      </c>
      <c r="S251" s="145">
        <v>0</v>
      </c>
      <c r="T251" s="146">
        <f t="shared" si="43"/>
        <v>0</v>
      </c>
      <c r="AR251" s="147" t="s">
        <v>309</v>
      </c>
      <c r="AT251" s="147" t="s">
        <v>318</v>
      </c>
      <c r="AU251" s="147" t="s">
        <v>83</v>
      </c>
      <c r="AY251" s="13" t="s">
        <v>178</v>
      </c>
      <c r="BE251" s="148">
        <f t="shared" si="44"/>
        <v>0</v>
      </c>
      <c r="BF251" s="148">
        <f t="shared" si="45"/>
        <v>0</v>
      </c>
      <c r="BG251" s="148">
        <f t="shared" si="46"/>
        <v>0</v>
      </c>
      <c r="BH251" s="148">
        <f t="shared" si="47"/>
        <v>0</v>
      </c>
      <c r="BI251" s="148">
        <f t="shared" si="48"/>
        <v>0</v>
      </c>
      <c r="BJ251" s="13" t="s">
        <v>83</v>
      </c>
      <c r="BK251" s="148">
        <f t="shared" si="49"/>
        <v>0</v>
      </c>
      <c r="BL251" s="13" t="s">
        <v>242</v>
      </c>
      <c r="BM251" s="147" t="s">
        <v>1159</v>
      </c>
    </row>
    <row r="252" spans="2:65" s="1" customFormat="1" ht="24.2" customHeight="1">
      <c r="B252" s="135"/>
      <c r="C252" s="136" t="s">
        <v>652</v>
      </c>
      <c r="D252" s="136" t="s">
        <v>180</v>
      </c>
      <c r="E252" s="137" t="s">
        <v>1490</v>
      </c>
      <c r="F252" s="138" t="s">
        <v>1491</v>
      </c>
      <c r="G252" s="139" t="s">
        <v>290</v>
      </c>
      <c r="H252" s="140">
        <v>45</v>
      </c>
      <c r="I252" s="141"/>
      <c r="J252" s="141">
        <f t="shared" si="40"/>
        <v>0</v>
      </c>
      <c r="K252" s="142"/>
      <c r="L252" s="25"/>
      <c r="M252" s="143" t="s">
        <v>1</v>
      </c>
      <c r="N252" s="144" t="s">
        <v>36</v>
      </c>
      <c r="O252" s="145">
        <v>0</v>
      </c>
      <c r="P252" s="145">
        <f t="shared" si="41"/>
        <v>0</v>
      </c>
      <c r="Q252" s="145">
        <v>0</v>
      </c>
      <c r="R252" s="145">
        <f t="shared" si="42"/>
        <v>0</v>
      </c>
      <c r="S252" s="145">
        <v>0</v>
      </c>
      <c r="T252" s="146">
        <f t="shared" si="43"/>
        <v>0</v>
      </c>
      <c r="AR252" s="147" t="s">
        <v>242</v>
      </c>
      <c r="AT252" s="147" t="s">
        <v>180</v>
      </c>
      <c r="AU252" s="147" t="s">
        <v>83</v>
      </c>
      <c r="AY252" s="13" t="s">
        <v>178</v>
      </c>
      <c r="BE252" s="148">
        <f t="shared" si="44"/>
        <v>0</v>
      </c>
      <c r="BF252" s="148">
        <f t="shared" si="45"/>
        <v>0</v>
      </c>
      <c r="BG252" s="148">
        <f t="shared" si="46"/>
        <v>0</v>
      </c>
      <c r="BH252" s="148">
        <f t="shared" si="47"/>
        <v>0</v>
      </c>
      <c r="BI252" s="148">
        <f t="shared" si="48"/>
        <v>0</v>
      </c>
      <c r="BJ252" s="13" t="s">
        <v>83</v>
      </c>
      <c r="BK252" s="148">
        <f t="shared" si="49"/>
        <v>0</v>
      </c>
      <c r="BL252" s="13" t="s">
        <v>242</v>
      </c>
      <c r="BM252" s="147" t="s">
        <v>1160</v>
      </c>
    </row>
    <row r="253" spans="2:65" s="1" customFormat="1" ht="21.75" customHeight="1">
      <c r="B253" s="135"/>
      <c r="C253" s="149" t="s">
        <v>656</v>
      </c>
      <c r="D253" s="149" t="s">
        <v>318</v>
      </c>
      <c r="E253" s="150" t="s">
        <v>1492</v>
      </c>
      <c r="F253" s="151" t="s">
        <v>1493</v>
      </c>
      <c r="G253" s="152" t="s">
        <v>290</v>
      </c>
      <c r="H253" s="153">
        <v>45</v>
      </c>
      <c r="I253" s="154"/>
      <c r="J253" s="154">
        <f t="shared" si="40"/>
        <v>0</v>
      </c>
      <c r="K253" s="155"/>
      <c r="L253" s="156"/>
      <c r="M253" s="157" t="s">
        <v>1</v>
      </c>
      <c r="N253" s="158" t="s">
        <v>36</v>
      </c>
      <c r="O253" s="145">
        <v>0</v>
      </c>
      <c r="P253" s="145">
        <f t="shared" si="41"/>
        <v>0</v>
      </c>
      <c r="Q253" s="145">
        <v>0</v>
      </c>
      <c r="R253" s="145">
        <f t="shared" si="42"/>
        <v>0</v>
      </c>
      <c r="S253" s="145">
        <v>0</v>
      </c>
      <c r="T253" s="146">
        <f t="shared" si="43"/>
        <v>0</v>
      </c>
      <c r="AR253" s="147" t="s">
        <v>309</v>
      </c>
      <c r="AT253" s="147" t="s">
        <v>318</v>
      </c>
      <c r="AU253" s="147" t="s">
        <v>83</v>
      </c>
      <c r="AY253" s="13" t="s">
        <v>178</v>
      </c>
      <c r="BE253" s="148">
        <f t="shared" si="44"/>
        <v>0</v>
      </c>
      <c r="BF253" s="148">
        <f t="shared" si="45"/>
        <v>0</v>
      </c>
      <c r="BG253" s="148">
        <f t="shared" si="46"/>
        <v>0</v>
      </c>
      <c r="BH253" s="148">
        <f t="shared" si="47"/>
        <v>0</v>
      </c>
      <c r="BI253" s="148">
        <f t="shared" si="48"/>
        <v>0</v>
      </c>
      <c r="BJ253" s="13" t="s">
        <v>83</v>
      </c>
      <c r="BK253" s="148">
        <f t="shared" si="49"/>
        <v>0</v>
      </c>
      <c r="BL253" s="13" t="s">
        <v>242</v>
      </c>
      <c r="BM253" s="147" t="s">
        <v>1161</v>
      </c>
    </row>
    <row r="254" spans="2:65" s="1" customFormat="1" ht="16.5" customHeight="1">
      <c r="B254" s="135"/>
      <c r="C254" s="136" t="s">
        <v>660</v>
      </c>
      <c r="D254" s="136" t="s">
        <v>180</v>
      </c>
      <c r="E254" s="137" t="s">
        <v>1494</v>
      </c>
      <c r="F254" s="138" t="s">
        <v>1495</v>
      </c>
      <c r="G254" s="139" t="s">
        <v>290</v>
      </c>
      <c r="H254" s="140">
        <v>1</v>
      </c>
      <c r="I254" s="141"/>
      <c r="J254" s="141">
        <f t="shared" si="40"/>
        <v>0</v>
      </c>
      <c r="K254" s="142"/>
      <c r="L254" s="25"/>
      <c r="M254" s="143" t="s">
        <v>1</v>
      </c>
      <c r="N254" s="144" t="s">
        <v>36</v>
      </c>
      <c r="O254" s="145">
        <v>0</v>
      </c>
      <c r="P254" s="145">
        <f t="shared" si="41"/>
        <v>0</v>
      </c>
      <c r="Q254" s="145">
        <v>0</v>
      </c>
      <c r="R254" s="145">
        <f t="shared" si="42"/>
        <v>0</v>
      </c>
      <c r="S254" s="145">
        <v>0</v>
      </c>
      <c r="T254" s="146">
        <f t="shared" si="43"/>
        <v>0</v>
      </c>
      <c r="AR254" s="147" t="s">
        <v>242</v>
      </c>
      <c r="AT254" s="147" t="s">
        <v>180</v>
      </c>
      <c r="AU254" s="147" t="s">
        <v>83</v>
      </c>
      <c r="AY254" s="13" t="s">
        <v>178</v>
      </c>
      <c r="BE254" s="148">
        <f t="shared" si="44"/>
        <v>0</v>
      </c>
      <c r="BF254" s="148">
        <f t="shared" si="45"/>
        <v>0</v>
      </c>
      <c r="BG254" s="148">
        <f t="shared" si="46"/>
        <v>0</v>
      </c>
      <c r="BH254" s="148">
        <f t="shared" si="47"/>
        <v>0</v>
      </c>
      <c r="BI254" s="148">
        <f t="shared" si="48"/>
        <v>0</v>
      </c>
      <c r="BJ254" s="13" t="s">
        <v>83</v>
      </c>
      <c r="BK254" s="148">
        <f t="shared" si="49"/>
        <v>0</v>
      </c>
      <c r="BL254" s="13" t="s">
        <v>242</v>
      </c>
      <c r="BM254" s="147" t="s">
        <v>1162</v>
      </c>
    </row>
    <row r="255" spans="2:65" s="1" customFormat="1" ht="24.2" customHeight="1">
      <c r="B255" s="135"/>
      <c r="C255" s="149" t="s">
        <v>678</v>
      </c>
      <c r="D255" s="149" t="s">
        <v>318</v>
      </c>
      <c r="E255" s="150" t="s">
        <v>1496</v>
      </c>
      <c r="F255" s="151" t="s">
        <v>1497</v>
      </c>
      <c r="G255" s="152" t="s">
        <v>290</v>
      </c>
      <c r="H255" s="153">
        <v>1</v>
      </c>
      <c r="I255" s="154"/>
      <c r="J255" s="154">
        <f t="shared" si="40"/>
        <v>0</v>
      </c>
      <c r="K255" s="155"/>
      <c r="L255" s="156"/>
      <c r="M255" s="157" t="s">
        <v>1</v>
      </c>
      <c r="N255" s="158" t="s">
        <v>36</v>
      </c>
      <c r="O255" s="145">
        <v>0</v>
      </c>
      <c r="P255" s="145">
        <f t="shared" si="41"/>
        <v>0</v>
      </c>
      <c r="Q255" s="145">
        <v>0</v>
      </c>
      <c r="R255" s="145">
        <f t="shared" si="42"/>
        <v>0</v>
      </c>
      <c r="S255" s="145">
        <v>0</v>
      </c>
      <c r="T255" s="146">
        <f t="shared" si="43"/>
        <v>0</v>
      </c>
      <c r="AR255" s="147" t="s">
        <v>309</v>
      </c>
      <c r="AT255" s="147" t="s">
        <v>318</v>
      </c>
      <c r="AU255" s="147" t="s">
        <v>83</v>
      </c>
      <c r="AY255" s="13" t="s">
        <v>178</v>
      </c>
      <c r="BE255" s="148">
        <f t="shared" si="44"/>
        <v>0</v>
      </c>
      <c r="BF255" s="148">
        <f t="shared" si="45"/>
        <v>0</v>
      </c>
      <c r="BG255" s="148">
        <f t="shared" si="46"/>
        <v>0</v>
      </c>
      <c r="BH255" s="148">
        <f t="shared" si="47"/>
        <v>0</v>
      </c>
      <c r="BI255" s="148">
        <f t="shared" si="48"/>
        <v>0</v>
      </c>
      <c r="BJ255" s="13" t="s">
        <v>83</v>
      </c>
      <c r="BK255" s="148">
        <f t="shared" si="49"/>
        <v>0</v>
      </c>
      <c r="BL255" s="13" t="s">
        <v>242</v>
      </c>
      <c r="BM255" s="147" t="s">
        <v>1163</v>
      </c>
    </row>
    <row r="256" spans="2:65" s="1" customFormat="1" ht="16.5" customHeight="1">
      <c r="B256" s="135"/>
      <c r="C256" s="136" t="s">
        <v>682</v>
      </c>
      <c r="D256" s="136" t="s">
        <v>180</v>
      </c>
      <c r="E256" s="137" t="s">
        <v>1498</v>
      </c>
      <c r="F256" s="138" t="s">
        <v>1499</v>
      </c>
      <c r="G256" s="139" t="s">
        <v>290</v>
      </c>
      <c r="H256" s="140">
        <v>2</v>
      </c>
      <c r="I256" s="141"/>
      <c r="J256" s="141">
        <f t="shared" si="40"/>
        <v>0</v>
      </c>
      <c r="K256" s="142"/>
      <c r="L256" s="25"/>
      <c r="M256" s="143" t="s">
        <v>1</v>
      </c>
      <c r="N256" s="144" t="s">
        <v>36</v>
      </c>
      <c r="O256" s="145">
        <v>0</v>
      </c>
      <c r="P256" s="145">
        <f t="shared" si="41"/>
        <v>0</v>
      </c>
      <c r="Q256" s="145">
        <v>0</v>
      </c>
      <c r="R256" s="145">
        <f t="shared" si="42"/>
        <v>0</v>
      </c>
      <c r="S256" s="145">
        <v>0</v>
      </c>
      <c r="T256" s="146">
        <f t="shared" si="43"/>
        <v>0</v>
      </c>
      <c r="AR256" s="147" t="s">
        <v>242</v>
      </c>
      <c r="AT256" s="147" t="s">
        <v>180</v>
      </c>
      <c r="AU256" s="147" t="s">
        <v>83</v>
      </c>
      <c r="AY256" s="13" t="s">
        <v>178</v>
      </c>
      <c r="BE256" s="148">
        <f t="shared" si="44"/>
        <v>0</v>
      </c>
      <c r="BF256" s="148">
        <f t="shared" si="45"/>
        <v>0</v>
      </c>
      <c r="BG256" s="148">
        <f t="shared" si="46"/>
        <v>0</v>
      </c>
      <c r="BH256" s="148">
        <f t="shared" si="47"/>
        <v>0</v>
      </c>
      <c r="BI256" s="148">
        <f t="shared" si="48"/>
        <v>0</v>
      </c>
      <c r="BJ256" s="13" t="s">
        <v>83</v>
      </c>
      <c r="BK256" s="148">
        <f t="shared" si="49"/>
        <v>0</v>
      </c>
      <c r="BL256" s="13" t="s">
        <v>242</v>
      </c>
      <c r="BM256" s="147" t="s">
        <v>1164</v>
      </c>
    </row>
    <row r="257" spans="2:65" s="1" customFormat="1" ht="24.2" customHeight="1">
      <c r="B257" s="135"/>
      <c r="C257" s="149" t="s">
        <v>686</v>
      </c>
      <c r="D257" s="149" t="s">
        <v>318</v>
      </c>
      <c r="E257" s="150" t="s">
        <v>1500</v>
      </c>
      <c r="F257" s="151" t="s">
        <v>1501</v>
      </c>
      <c r="G257" s="152" t="s">
        <v>290</v>
      </c>
      <c r="H257" s="153">
        <v>2</v>
      </c>
      <c r="I257" s="154"/>
      <c r="J257" s="154">
        <f t="shared" si="40"/>
        <v>0</v>
      </c>
      <c r="K257" s="155"/>
      <c r="L257" s="156"/>
      <c r="M257" s="157" t="s">
        <v>1</v>
      </c>
      <c r="N257" s="158" t="s">
        <v>36</v>
      </c>
      <c r="O257" s="145">
        <v>0</v>
      </c>
      <c r="P257" s="145">
        <f t="shared" si="41"/>
        <v>0</v>
      </c>
      <c r="Q257" s="145">
        <v>0</v>
      </c>
      <c r="R257" s="145">
        <f t="shared" si="42"/>
        <v>0</v>
      </c>
      <c r="S257" s="145">
        <v>0</v>
      </c>
      <c r="T257" s="146">
        <f t="shared" si="43"/>
        <v>0</v>
      </c>
      <c r="AR257" s="147" t="s">
        <v>309</v>
      </c>
      <c r="AT257" s="147" t="s">
        <v>318</v>
      </c>
      <c r="AU257" s="147" t="s">
        <v>83</v>
      </c>
      <c r="AY257" s="13" t="s">
        <v>178</v>
      </c>
      <c r="BE257" s="148">
        <f t="shared" si="44"/>
        <v>0</v>
      </c>
      <c r="BF257" s="148">
        <f t="shared" si="45"/>
        <v>0</v>
      </c>
      <c r="BG257" s="148">
        <f t="shared" si="46"/>
        <v>0</v>
      </c>
      <c r="BH257" s="148">
        <f t="shared" si="47"/>
        <v>0</v>
      </c>
      <c r="BI257" s="148">
        <f t="shared" si="48"/>
        <v>0</v>
      </c>
      <c r="BJ257" s="13" t="s">
        <v>83</v>
      </c>
      <c r="BK257" s="148">
        <f t="shared" si="49"/>
        <v>0</v>
      </c>
      <c r="BL257" s="13" t="s">
        <v>242</v>
      </c>
      <c r="BM257" s="147" t="s">
        <v>1167</v>
      </c>
    </row>
    <row r="258" spans="2:65" s="1" customFormat="1" ht="16.5" customHeight="1">
      <c r="B258" s="135"/>
      <c r="C258" s="136" t="s">
        <v>696</v>
      </c>
      <c r="D258" s="136" t="s">
        <v>180</v>
      </c>
      <c r="E258" s="137" t="s">
        <v>1502</v>
      </c>
      <c r="F258" s="138" t="s">
        <v>1503</v>
      </c>
      <c r="G258" s="139" t="s">
        <v>290</v>
      </c>
      <c r="H258" s="140">
        <v>1</v>
      </c>
      <c r="I258" s="141"/>
      <c r="J258" s="141">
        <f t="shared" si="40"/>
        <v>0</v>
      </c>
      <c r="K258" s="142"/>
      <c r="L258" s="25"/>
      <c r="M258" s="143" t="s">
        <v>1</v>
      </c>
      <c r="N258" s="144" t="s">
        <v>36</v>
      </c>
      <c r="O258" s="145">
        <v>0</v>
      </c>
      <c r="P258" s="145">
        <f t="shared" si="41"/>
        <v>0</v>
      </c>
      <c r="Q258" s="145">
        <v>0</v>
      </c>
      <c r="R258" s="145">
        <f t="shared" si="42"/>
        <v>0</v>
      </c>
      <c r="S258" s="145">
        <v>0</v>
      </c>
      <c r="T258" s="146">
        <f t="shared" si="43"/>
        <v>0</v>
      </c>
      <c r="AR258" s="147" t="s">
        <v>242</v>
      </c>
      <c r="AT258" s="147" t="s">
        <v>180</v>
      </c>
      <c r="AU258" s="147" t="s">
        <v>83</v>
      </c>
      <c r="AY258" s="13" t="s">
        <v>178</v>
      </c>
      <c r="BE258" s="148">
        <f t="shared" si="44"/>
        <v>0</v>
      </c>
      <c r="BF258" s="148">
        <f t="shared" si="45"/>
        <v>0</v>
      </c>
      <c r="BG258" s="148">
        <f t="shared" si="46"/>
        <v>0</v>
      </c>
      <c r="BH258" s="148">
        <f t="shared" si="47"/>
        <v>0</v>
      </c>
      <c r="BI258" s="148">
        <f t="shared" si="48"/>
        <v>0</v>
      </c>
      <c r="BJ258" s="13" t="s">
        <v>83</v>
      </c>
      <c r="BK258" s="148">
        <f t="shared" si="49"/>
        <v>0</v>
      </c>
      <c r="BL258" s="13" t="s">
        <v>242</v>
      </c>
      <c r="BM258" s="147" t="s">
        <v>1168</v>
      </c>
    </row>
    <row r="259" spans="2:65" s="1" customFormat="1" ht="24.2" customHeight="1">
      <c r="B259" s="135"/>
      <c r="C259" s="149" t="s">
        <v>700</v>
      </c>
      <c r="D259" s="149" t="s">
        <v>318</v>
      </c>
      <c r="E259" s="150" t="s">
        <v>1504</v>
      </c>
      <c r="F259" s="151" t="s">
        <v>1505</v>
      </c>
      <c r="G259" s="152" t="s">
        <v>290</v>
      </c>
      <c r="H259" s="153">
        <v>1</v>
      </c>
      <c r="I259" s="154"/>
      <c r="J259" s="154">
        <f t="shared" si="40"/>
        <v>0</v>
      </c>
      <c r="K259" s="155"/>
      <c r="L259" s="156"/>
      <c r="M259" s="157" t="s">
        <v>1</v>
      </c>
      <c r="N259" s="158" t="s">
        <v>36</v>
      </c>
      <c r="O259" s="145">
        <v>0</v>
      </c>
      <c r="P259" s="145">
        <f t="shared" si="41"/>
        <v>0</v>
      </c>
      <c r="Q259" s="145">
        <v>0</v>
      </c>
      <c r="R259" s="145">
        <f t="shared" si="42"/>
        <v>0</v>
      </c>
      <c r="S259" s="145">
        <v>0</v>
      </c>
      <c r="T259" s="146">
        <f t="shared" si="43"/>
        <v>0</v>
      </c>
      <c r="AR259" s="147" t="s">
        <v>309</v>
      </c>
      <c r="AT259" s="147" t="s">
        <v>318</v>
      </c>
      <c r="AU259" s="147" t="s">
        <v>83</v>
      </c>
      <c r="AY259" s="13" t="s">
        <v>178</v>
      </c>
      <c r="BE259" s="148">
        <f t="shared" si="44"/>
        <v>0</v>
      </c>
      <c r="BF259" s="148">
        <f t="shared" si="45"/>
        <v>0</v>
      </c>
      <c r="BG259" s="148">
        <f t="shared" si="46"/>
        <v>0</v>
      </c>
      <c r="BH259" s="148">
        <f t="shared" si="47"/>
        <v>0</v>
      </c>
      <c r="BI259" s="148">
        <f t="shared" si="48"/>
        <v>0</v>
      </c>
      <c r="BJ259" s="13" t="s">
        <v>83</v>
      </c>
      <c r="BK259" s="148">
        <f t="shared" si="49"/>
        <v>0</v>
      </c>
      <c r="BL259" s="13" t="s">
        <v>242</v>
      </c>
      <c r="BM259" s="147" t="s">
        <v>1169</v>
      </c>
    </row>
    <row r="260" spans="2:65" s="1" customFormat="1" ht="16.5" customHeight="1">
      <c r="B260" s="135"/>
      <c r="C260" s="136" t="s">
        <v>704</v>
      </c>
      <c r="D260" s="136" t="s">
        <v>180</v>
      </c>
      <c r="E260" s="137" t="s">
        <v>1506</v>
      </c>
      <c r="F260" s="138" t="s">
        <v>1507</v>
      </c>
      <c r="G260" s="139" t="s">
        <v>290</v>
      </c>
      <c r="H260" s="140">
        <v>45</v>
      </c>
      <c r="I260" s="141"/>
      <c r="J260" s="141">
        <f t="shared" si="40"/>
        <v>0</v>
      </c>
      <c r="K260" s="142"/>
      <c r="L260" s="25"/>
      <c r="M260" s="143" t="s">
        <v>1</v>
      </c>
      <c r="N260" s="144" t="s">
        <v>36</v>
      </c>
      <c r="O260" s="145">
        <v>0</v>
      </c>
      <c r="P260" s="145">
        <f t="shared" si="41"/>
        <v>0</v>
      </c>
      <c r="Q260" s="145">
        <v>0</v>
      </c>
      <c r="R260" s="145">
        <f t="shared" si="42"/>
        <v>0</v>
      </c>
      <c r="S260" s="145">
        <v>0</v>
      </c>
      <c r="T260" s="146">
        <f t="shared" si="43"/>
        <v>0</v>
      </c>
      <c r="AR260" s="147" t="s">
        <v>242</v>
      </c>
      <c r="AT260" s="147" t="s">
        <v>180</v>
      </c>
      <c r="AU260" s="147" t="s">
        <v>83</v>
      </c>
      <c r="AY260" s="13" t="s">
        <v>178</v>
      </c>
      <c r="BE260" s="148">
        <f t="shared" si="44"/>
        <v>0</v>
      </c>
      <c r="BF260" s="148">
        <f t="shared" si="45"/>
        <v>0</v>
      </c>
      <c r="BG260" s="148">
        <f t="shared" si="46"/>
        <v>0</v>
      </c>
      <c r="BH260" s="148">
        <f t="shared" si="47"/>
        <v>0</v>
      </c>
      <c r="BI260" s="148">
        <f t="shared" si="48"/>
        <v>0</v>
      </c>
      <c r="BJ260" s="13" t="s">
        <v>83</v>
      </c>
      <c r="BK260" s="148">
        <f t="shared" si="49"/>
        <v>0</v>
      </c>
      <c r="BL260" s="13" t="s">
        <v>242</v>
      </c>
      <c r="BM260" s="147" t="s">
        <v>1170</v>
      </c>
    </row>
    <row r="261" spans="2:65" s="1" customFormat="1" ht="33" customHeight="1">
      <c r="B261" s="135"/>
      <c r="C261" s="149" t="s">
        <v>708</v>
      </c>
      <c r="D261" s="149" t="s">
        <v>318</v>
      </c>
      <c r="E261" s="150" t="s">
        <v>1508</v>
      </c>
      <c r="F261" s="151" t="s">
        <v>1509</v>
      </c>
      <c r="G261" s="152" t="s">
        <v>290</v>
      </c>
      <c r="H261" s="153">
        <v>45</v>
      </c>
      <c r="I261" s="154"/>
      <c r="J261" s="154">
        <f t="shared" si="40"/>
        <v>0</v>
      </c>
      <c r="K261" s="155"/>
      <c r="L261" s="156"/>
      <c r="M261" s="157" t="s">
        <v>1</v>
      </c>
      <c r="N261" s="158" t="s">
        <v>36</v>
      </c>
      <c r="O261" s="145">
        <v>0</v>
      </c>
      <c r="P261" s="145">
        <f t="shared" si="41"/>
        <v>0</v>
      </c>
      <c r="Q261" s="145">
        <v>0</v>
      </c>
      <c r="R261" s="145">
        <f t="shared" si="42"/>
        <v>0</v>
      </c>
      <c r="S261" s="145">
        <v>0</v>
      </c>
      <c r="T261" s="146">
        <f t="shared" si="43"/>
        <v>0</v>
      </c>
      <c r="AR261" s="147" t="s">
        <v>309</v>
      </c>
      <c r="AT261" s="147" t="s">
        <v>318</v>
      </c>
      <c r="AU261" s="147" t="s">
        <v>83</v>
      </c>
      <c r="AY261" s="13" t="s">
        <v>178</v>
      </c>
      <c r="BE261" s="148">
        <f t="shared" si="44"/>
        <v>0</v>
      </c>
      <c r="BF261" s="148">
        <f t="shared" si="45"/>
        <v>0</v>
      </c>
      <c r="BG261" s="148">
        <f t="shared" si="46"/>
        <v>0</v>
      </c>
      <c r="BH261" s="148">
        <f t="shared" si="47"/>
        <v>0</v>
      </c>
      <c r="BI261" s="148">
        <f t="shared" si="48"/>
        <v>0</v>
      </c>
      <c r="BJ261" s="13" t="s">
        <v>83</v>
      </c>
      <c r="BK261" s="148">
        <f t="shared" si="49"/>
        <v>0</v>
      </c>
      <c r="BL261" s="13" t="s">
        <v>242</v>
      </c>
      <c r="BM261" s="147" t="s">
        <v>1173</v>
      </c>
    </row>
    <row r="262" spans="2:65" s="1" customFormat="1" ht="24.2" customHeight="1">
      <c r="B262" s="135"/>
      <c r="C262" s="136" t="s">
        <v>712</v>
      </c>
      <c r="D262" s="136" t="s">
        <v>180</v>
      </c>
      <c r="E262" s="137" t="s">
        <v>1510</v>
      </c>
      <c r="F262" s="138" t="s">
        <v>1511</v>
      </c>
      <c r="G262" s="139" t="s">
        <v>1512</v>
      </c>
      <c r="H262" s="140">
        <v>3</v>
      </c>
      <c r="I262" s="141"/>
      <c r="J262" s="141">
        <f t="shared" si="40"/>
        <v>0</v>
      </c>
      <c r="K262" s="142"/>
      <c r="L262" s="25"/>
      <c r="M262" s="143" t="s">
        <v>1</v>
      </c>
      <c r="N262" s="144" t="s">
        <v>36</v>
      </c>
      <c r="O262" s="145">
        <v>0</v>
      </c>
      <c r="P262" s="145">
        <f t="shared" si="41"/>
        <v>0</v>
      </c>
      <c r="Q262" s="145">
        <v>0</v>
      </c>
      <c r="R262" s="145">
        <f t="shared" si="42"/>
        <v>0</v>
      </c>
      <c r="S262" s="145">
        <v>0</v>
      </c>
      <c r="T262" s="146">
        <f t="shared" si="43"/>
        <v>0</v>
      </c>
      <c r="AR262" s="147" t="s">
        <v>242</v>
      </c>
      <c r="AT262" s="147" t="s">
        <v>180</v>
      </c>
      <c r="AU262" s="147" t="s">
        <v>83</v>
      </c>
      <c r="AY262" s="13" t="s">
        <v>178</v>
      </c>
      <c r="BE262" s="148">
        <f t="shared" si="44"/>
        <v>0</v>
      </c>
      <c r="BF262" s="148">
        <f t="shared" si="45"/>
        <v>0</v>
      </c>
      <c r="BG262" s="148">
        <f t="shared" si="46"/>
        <v>0</v>
      </c>
      <c r="BH262" s="148">
        <f t="shared" si="47"/>
        <v>0</v>
      </c>
      <c r="BI262" s="148">
        <f t="shared" si="48"/>
        <v>0</v>
      </c>
      <c r="BJ262" s="13" t="s">
        <v>83</v>
      </c>
      <c r="BK262" s="148">
        <f t="shared" si="49"/>
        <v>0</v>
      </c>
      <c r="BL262" s="13" t="s">
        <v>242</v>
      </c>
      <c r="BM262" s="147" t="s">
        <v>1175</v>
      </c>
    </row>
    <row r="263" spans="2:65" s="1" customFormat="1" ht="37.9" customHeight="1">
      <c r="B263" s="135"/>
      <c r="C263" s="149" t="s">
        <v>716</v>
      </c>
      <c r="D263" s="149" t="s">
        <v>318</v>
      </c>
      <c r="E263" s="150" t="s">
        <v>1513</v>
      </c>
      <c r="F263" s="151" t="s">
        <v>1514</v>
      </c>
      <c r="G263" s="152" t="s">
        <v>290</v>
      </c>
      <c r="H263" s="153">
        <v>3</v>
      </c>
      <c r="I263" s="154"/>
      <c r="J263" s="154">
        <f t="shared" si="40"/>
        <v>0</v>
      </c>
      <c r="K263" s="155"/>
      <c r="L263" s="156"/>
      <c r="M263" s="157" t="s">
        <v>1</v>
      </c>
      <c r="N263" s="158" t="s">
        <v>36</v>
      </c>
      <c r="O263" s="145">
        <v>0</v>
      </c>
      <c r="P263" s="145">
        <f t="shared" si="41"/>
        <v>0</v>
      </c>
      <c r="Q263" s="145">
        <v>0</v>
      </c>
      <c r="R263" s="145">
        <f t="shared" si="42"/>
        <v>0</v>
      </c>
      <c r="S263" s="145">
        <v>0</v>
      </c>
      <c r="T263" s="146">
        <f t="shared" si="43"/>
        <v>0</v>
      </c>
      <c r="AR263" s="147" t="s">
        <v>309</v>
      </c>
      <c r="AT263" s="147" t="s">
        <v>318</v>
      </c>
      <c r="AU263" s="147" t="s">
        <v>83</v>
      </c>
      <c r="AY263" s="13" t="s">
        <v>178</v>
      </c>
      <c r="BE263" s="148">
        <f t="shared" si="44"/>
        <v>0</v>
      </c>
      <c r="BF263" s="148">
        <f t="shared" si="45"/>
        <v>0</v>
      </c>
      <c r="BG263" s="148">
        <f t="shared" si="46"/>
        <v>0</v>
      </c>
      <c r="BH263" s="148">
        <f t="shared" si="47"/>
        <v>0</v>
      </c>
      <c r="BI263" s="148">
        <f t="shared" si="48"/>
        <v>0</v>
      </c>
      <c r="BJ263" s="13" t="s">
        <v>83</v>
      </c>
      <c r="BK263" s="148">
        <f t="shared" si="49"/>
        <v>0</v>
      </c>
      <c r="BL263" s="13" t="s">
        <v>242</v>
      </c>
      <c r="BM263" s="147" t="s">
        <v>1177</v>
      </c>
    </row>
    <row r="264" spans="2:65" s="1" customFormat="1" ht="24.2" customHeight="1">
      <c r="B264" s="135"/>
      <c r="C264" s="136" t="s">
        <v>720</v>
      </c>
      <c r="D264" s="136" t="s">
        <v>180</v>
      </c>
      <c r="E264" s="137" t="s">
        <v>1515</v>
      </c>
      <c r="F264" s="138" t="s">
        <v>1516</v>
      </c>
      <c r="G264" s="139" t="s">
        <v>329</v>
      </c>
      <c r="H264" s="140">
        <v>695.57</v>
      </c>
      <c r="I264" s="141"/>
      <c r="J264" s="141">
        <f t="shared" si="40"/>
        <v>0</v>
      </c>
      <c r="K264" s="142"/>
      <c r="L264" s="25"/>
      <c r="M264" s="143" t="s">
        <v>1</v>
      </c>
      <c r="N264" s="144" t="s">
        <v>36</v>
      </c>
      <c r="O264" s="145">
        <v>0</v>
      </c>
      <c r="P264" s="145">
        <f t="shared" si="41"/>
        <v>0</v>
      </c>
      <c r="Q264" s="145">
        <v>0</v>
      </c>
      <c r="R264" s="145">
        <f t="shared" si="42"/>
        <v>0</v>
      </c>
      <c r="S264" s="145">
        <v>0</v>
      </c>
      <c r="T264" s="146">
        <f t="shared" si="43"/>
        <v>0</v>
      </c>
      <c r="AR264" s="147" t="s">
        <v>242</v>
      </c>
      <c r="AT264" s="147" t="s">
        <v>180</v>
      </c>
      <c r="AU264" s="147" t="s">
        <v>83</v>
      </c>
      <c r="AY264" s="13" t="s">
        <v>178</v>
      </c>
      <c r="BE264" s="148">
        <f t="shared" si="44"/>
        <v>0</v>
      </c>
      <c r="BF264" s="148">
        <f t="shared" si="45"/>
        <v>0</v>
      </c>
      <c r="BG264" s="148">
        <f t="shared" si="46"/>
        <v>0</v>
      </c>
      <c r="BH264" s="148">
        <f t="shared" si="47"/>
        <v>0</v>
      </c>
      <c r="BI264" s="148">
        <f t="shared" si="48"/>
        <v>0</v>
      </c>
      <c r="BJ264" s="13" t="s">
        <v>83</v>
      </c>
      <c r="BK264" s="148">
        <f t="shared" si="49"/>
        <v>0</v>
      </c>
      <c r="BL264" s="13" t="s">
        <v>242</v>
      </c>
      <c r="BM264" s="147" t="s">
        <v>1517</v>
      </c>
    </row>
    <row r="265" spans="2:65" s="1" customFormat="1" ht="24.2" customHeight="1">
      <c r="B265" s="135"/>
      <c r="C265" s="136" t="s">
        <v>724</v>
      </c>
      <c r="D265" s="136" t="s">
        <v>180</v>
      </c>
      <c r="E265" s="137" t="s">
        <v>1518</v>
      </c>
      <c r="F265" s="138" t="s">
        <v>1519</v>
      </c>
      <c r="G265" s="139" t="s">
        <v>329</v>
      </c>
      <c r="H265" s="140">
        <v>587.56299999999999</v>
      </c>
      <c r="I265" s="141"/>
      <c r="J265" s="141">
        <f t="shared" si="40"/>
        <v>0</v>
      </c>
      <c r="K265" s="142"/>
      <c r="L265" s="25"/>
      <c r="M265" s="143" t="s">
        <v>1</v>
      </c>
      <c r="N265" s="144" t="s">
        <v>36</v>
      </c>
      <c r="O265" s="145">
        <v>0</v>
      </c>
      <c r="P265" s="145">
        <f t="shared" si="41"/>
        <v>0</v>
      </c>
      <c r="Q265" s="145">
        <v>0</v>
      </c>
      <c r="R265" s="145">
        <f t="shared" si="42"/>
        <v>0</v>
      </c>
      <c r="S265" s="145">
        <v>0</v>
      </c>
      <c r="T265" s="146">
        <f t="shared" si="43"/>
        <v>0</v>
      </c>
      <c r="AR265" s="147" t="s">
        <v>242</v>
      </c>
      <c r="AT265" s="147" t="s">
        <v>180</v>
      </c>
      <c r="AU265" s="147" t="s">
        <v>83</v>
      </c>
      <c r="AY265" s="13" t="s">
        <v>178</v>
      </c>
      <c r="BE265" s="148">
        <f t="shared" si="44"/>
        <v>0</v>
      </c>
      <c r="BF265" s="148">
        <f t="shared" si="45"/>
        <v>0</v>
      </c>
      <c r="BG265" s="148">
        <f t="shared" si="46"/>
        <v>0</v>
      </c>
      <c r="BH265" s="148">
        <f t="shared" si="47"/>
        <v>0</v>
      </c>
      <c r="BI265" s="148">
        <f t="shared" si="48"/>
        <v>0</v>
      </c>
      <c r="BJ265" s="13" t="s">
        <v>83</v>
      </c>
      <c r="BK265" s="148">
        <f t="shared" si="49"/>
        <v>0</v>
      </c>
      <c r="BL265" s="13" t="s">
        <v>242</v>
      </c>
      <c r="BM265" s="147" t="s">
        <v>1520</v>
      </c>
    </row>
    <row r="266" spans="2:65" s="1" customFormat="1" ht="24.2" customHeight="1">
      <c r="B266" s="135"/>
      <c r="C266" s="136" t="s">
        <v>727</v>
      </c>
      <c r="D266" s="136" t="s">
        <v>180</v>
      </c>
      <c r="E266" s="137" t="s">
        <v>1521</v>
      </c>
      <c r="F266" s="138" t="s">
        <v>1522</v>
      </c>
      <c r="G266" s="139" t="s">
        <v>257</v>
      </c>
      <c r="H266" s="140">
        <v>1.3959999999999999</v>
      </c>
      <c r="I266" s="141"/>
      <c r="J266" s="141">
        <f t="shared" si="40"/>
        <v>0</v>
      </c>
      <c r="K266" s="142"/>
      <c r="L266" s="25"/>
      <c r="M266" s="143" t="s">
        <v>1</v>
      </c>
      <c r="N266" s="144" t="s">
        <v>36</v>
      </c>
      <c r="O266" s="145">
        <v>0</v>
      </c>
      <c r="P266" s="145">
        <f t="shared" si="41"/>
        <v>0</v>
      </c>
      <c r="Q266" s="145">
        <v>0</v>
      </c>
      <c r="R266" s="145">
        <f t="shared" si="42"/>
        <v>0</v>
      </c>
      <c r="S266" s="145">
        <v>0</v>
      </c>
      <c r="T266" s="146">
        <f t="shared" si="43"/>
        <v>0</v>
      </c>
      <c r="AR266" s="147" t="s">
        <v>242</v>
      </c>
      <c r="AT266" s="147" t="s">
        <v>180</v>
      </c>
      <c r="AU266" s="147" t="s">
        <v>83</v>
      </c>
      <c r="AY266" s="13" t="s">
        <v>178</v>
      </c>
      <c r="BE266" s="148">
        <f t="shared" si="44"/>
        <v>0</v>
      </c>
      <c r="BF266" s="148">
        <f t="shared" si="45"/>
        <v>0</v>
      </c>
      <c r="BG266" s="148">
        <f t="shared" si="46"/>
        <v>0</v>
      </c>
      <c r="BH266" s="148">
        <f t="shared" si="47"/>
        <v>0</v>
      </c>
      <c r="BI266" s="148">
        <f t="shared" si="48"/>
        <v>0</v>
      </c>
      <c r="BJ266" s="13" t="s">
        <v>83</v>
      </c>
      <c r="BK266" s="148">
        <f t="shared" si="49"/>
        <v>0</v>
      </c>
      <c r="BL266" s="13" t="s">
        <v>242</v>
      </c>
      <c r="BM266" s="147" t="s">
        <v>1523</v>
      </c>
    </row>
    <row r="267" spans="2:65" s="11" customFormat="1" ht="22.9" customHeight="1">
      <c r="B267" s="124"/>
      <c r="D267" s="125" t="s">
        <v>69</v>
      </c>
      <c r="E267" s="133" t="s">
        <v>565</v>
      </c>
      <c r="F267" s="133" t="s">
        <v>566</v>
      </c>
      <c r="J267" s="134">
        <f>BK267</f>
        <v>0</v>
      </c>
      <c r="L267" s="124"/>
      <c r="M267" s="128"/>
      <c r="P267" s="129">
        <f>SUM(P268:P303)</f>
        <v>0</v>
      </c>
      <c r="R267" s="129">
        <f>SUM(R268:R303)</f>
        <v>0</v>
      </c>
      <c r="T267" s="130">
        <f>SUM(T268:T303)</f>
        <v>0</v>
      </c>
      <c r="AR267" s="125" t="s">
        <v>83</v>
      </c>
      <c r="AT267" s="131" t="s">
        <v>69</v>
      </c>
      <c r="AU267" s="131" t="s">
        <v>77</v>
      </c>
      <c r="AY267" s="125" t="s">
        <v>178</v>
      </c>
      <c r="BK267" s="132">
        <f>SUM(BK268:BK303)</f>
        <v>0</v>
      </c>
    </row>
    <row r="268" spans="2:65" s="1" customFormat="1" ht="16.5" customHeight="1">
      <c r="B268" s="135"/>
      <c r="C268" s="136" t="s">
        <v>731</v>
      </c>
      <c r="D268" s="136" t="s">
        <v>180</v>
      </c>
      <c r="E268" s="137" t="s">
        <v>1524</v>
      </c>
      <c r="F268" s="138" t="s">
        <v>1525</v>
      </c>
      <c r="G268" s="139" t="s">
        <v>290</v>
      </c>
      <c r="H268" s="140">
        <v>7</v>
      </c>
      <c r="I268" s="141"/>
      <c r="J268" s="141">
        <f t="shared" ref="J268:J303" si="50">ROUND(I268*H268,2)</f>
        <v>0</v>
      </c>
      <c r="K268" s="142"/>
      <c r="L268" s="25"/>
      <c r="M268" s="143" t="s">
        <v>1</v>
      </c>
      <c r="N268" s="144" t="s">
        <v>36</v>
      </c>
      <c r="O268" s="145">
        <v>0</v>
      </c>
      <c r="P268" s="145">
        <f t="shared" ref="P268:P303" si="51">O268*H268</f>
        <v>0</v>
      </c>
      <c r="Q268" s="145">
        <v>0</v>
      </c>
      <c r="R268" s="145">
        <f t="shared" ref="R268:R303" si="52">Q268*H268</f>
        <v>0</v>
      </c>
      <c r="S268" s="145">
        <v>0</v>
      </c>
      <c r="T268" s="146">
        <f t="shared" ref="T268:T303" si="53">S268*H268</f>
        <v>0</v>
      </c>
      <c r="AR268" s="147" t="s">
        <v>242</v>
      </c>
      <c r="AT268" s="147" t="s">
        <v>180</v>
      </c>
      <c r="AU268" s="147" t="s">
        <v>83</v>
      </c>
      <c r="AY268" s="13" t="s">
        <v>178</v>
      </c>
      <c r="BE268" s="148">
        <f t="shared" ref="BE268:BE303" si="54">IF(N268="základná",J268,0)</f>
        <v>0</v>
      </c>
      <c r="BF268" s="148">
        <f t="shared" ref="BF268:BF303" si="55">IF(N268="znížená",J268,0)</f>
        <v>0</v>
      </c>
      <c r="BG268" s="148">
        <f t="shared" ref="BG268:BG303" si="56">IF(N268="zákl. prenesená",J268,0)</f>
        <v>0</v>
      </c>
      <c r="BH268" s="148">
        <f t="shared" ref="BH268:BH303" si="57">IF(N268="zníž. prenesená",J268,0)</f>
        <v>0</v>
      </c>
      <c r="BI268" s="148">
        <f t="shared" ref="BI268:BI303" si="58">IF(N268="nulová",J268,0)</f>
        <v>0</v>
      </c>
      <c r="BJ268" s="13" t="s">
        <v>83</v>
      </c>
      <c r="BK268" s="148">
        <f t="shared" ref="BK268:BK303" si="59">ROUND(I268*H268,2)</f>
        <v>0</v>
      </c>
      <c r="BL268" s="13" t="s">
        <v>242</v>
      </c>
      <c r="BM268" s="147" t="s">
        <v>1182</v>
      </c>
    </row>
    <row r="269" spans="2:65" s="1" customFormat="1" ht="24.2" customHeight="1">
      <c r="B269" s="135"/>
      <c r="C269" s="149" t="s">
        <v>735</v>
      </c>
      <c r="D269" s="149" t="s">
        <v>318</v>
      </c>
      <c r="E269" s="150" t="s">
        <v>1526</v>
      </c>
      <c r="F269" s="151" t="s">
        <v>1527</v>
      </c>
      <c r="G269" s="152" t="s">
        <v>290</v>
      </c>
      <c r="H269" s="153">
        <v>7</v>
      </c>
      <c r="I269" s="154"/>
      <c r="J269" s="154">
        <f t="shared" si="50"/>
        <v>0</v>
      </c>
      <c r="K269" s="155"/>
      <c r="L269" s="156"/>
      <c r="M269" s="157" t="s">
        <v>1</v>
      </c>
      <c r="N269" s="158" t="s">
        <v>36</v>
      </c>
      <c r="O269" s="145">
        <v>0</v>
      </c>
      <c r="P269" s="145">
        <f t="shared" si="51"/>
        <v>0</v>
      </c>
      <c r="Q269" s="145">
        <v>0</v>
      </c>
      <c r="R269" s="145">
        <f t="shared" si="52"/>
        <v>0</v>
      </c>
      <c r="S269" s="145">
        <v>0</v>
      </c>
      <c r="T269" s="146">
        <f t="shared" si="53"/>
        <v>0</v>
      </c>
      <c r="AR269" s="147" t="s">
        <v>309</v>
      </c>
      <c r="AT269" s="147" t="s">
        <v>318</v>
      </c>
      <c r="AU269" s="147" t="s">
        <v>83</v>
      </c>
      <c r="AY269" s="13" t="s">
        <v>178</v>
      </c>
      <c r="BE269" s="148">
        <f t="shared" si="54"/>
        <v>0</v>
      </c>
      <c r="BF269" s="148">
        <f t="shared" si="55"/>
        <v>0</v>
      </c>
      <c r="BG269" s="148">
        <f t="shared" si="56"/>
        <v>0</v>
      </c>
      <c r="BH269" s="148">
        <f t="shared" si="57"/>
        <v>0</v>
      </c>
      <c r="BI269" s="148">
        <f t="shared" si="58"/>
        <v>0</v>
      </c>
      <c r="BJ269" s="13" t="s">
        <v>83</v>
      </c>
      <c r="BK269" s="148">
        <f t="shared" si="59"/>
        <v>0</v>
      </c>
      <c r="BL269" s="13" t="s">
        <v>242</v>
      </c>
      <c r="BM269" s="147" t="s">
        <v>1185</v>
      </c>
    </row>
    <row r="270" spans="2:65" s="1" customFormat="1" ht="24.2" customHeight="1">
      <c r="B270" s="135"/>
      <c r="C270" s="136" t="s">
        <v>739</v>
      </c>
      <c r="D270" s="136" t="s">
        <v>180</v>
      </c>
      <c r="E270" s="137" t="s">
        <v>1528</v>
      </c>
      <c r="F270" s="138" t="s">
        <v>1529</v>
      </c>
      <c r="G270" s="139" t="s">
        <v>290</v>
      </c>
      <c r="H270" s="140">
        <v>5</v>
      </c>
      <c r="I270" s="141"/>
      <c r="J270" s="141">
        <f t="shared" si="50"/>
        <v>0</v>
      </c>
      <c r="K270" s="142"/>
      <c r="L270" s="25"/>
      <c r="M270" s="143" t="s">
        <v>1</v>
      </c>
      <c r="N270" s="144" t="s">
        <v>36</v>
      </c>
      <c r="O270" s="145">
        <v>0</v>
      </c>
      <c r="P270" s="145">
        <f t="shared" si="51"/>
        <v>0</v>
      </c>
      <c r="Q270" s="145">
        <v>0</v>
      </c>
      <c r="R270" s="145">
        <f t="shared" si="52"/>
        <v>0</v>
      </c>
      <c r="S270" s="145">
        <v>0</v>
      </c>
      <c r="T270" s="146">
        <f t="shared" si="53"/>
        <v>0</v>
      </c>
      <c r="AR270" s="147" t="s">
        <v>242</v>
      </c>
      <c r="AT270" s="147" t="s">
        <v>180</v>
      </c>
      <c r="AU270" s="147" t="s">
        <v>83</v>
      </c>
      <c r="AY270" s="13" t="s">
        <v>178</v>
      </c>
      <c r="BE270" s="148">
        <f t="shared" si="54"/>
        <v>0</v>
      </c>
      <c r="BF270" s="148">
        <f t="shared" si="55"/>
        <v>0</v>
      </c>
      <c r="BG270" s="148">
        <f t="shared" si="56"/>
        <v>0</v>
      </c>
      <c r="BH270" s="148">
        <f t="shared" si="57"/>
        <v>0</v>
      </c>
      <c r="BI270" s="148">
        <f t="shared" si="58"/>
        <v>0</v>
      </c>
      <c r="BJ270" s="13" t="s">
        <v>83</v>
      </c>
      <c r="BK270" s="148">
        <f t="shared" si="59"/>
        <v>0</v>
      </c>
      <c r="BL270" s="13" t="s">
        <v>242</v>
      </c>
      <c r="BM270" s="147" t="s">
        <v>1188</v>
      </c>
    </row>
    <row r="271" spans="2:65" s="1" customFormat="1" ht="16.5" customHeight="1">
      <c r="B271" s="135"/>
      <c r="C271" s="149" t="s">
        <v>743</v>
      </c>
      <c r="D271" s="149" t="s">
        <v>318</v>
      </c>
      <c r="E271" s="150" t="s">
        <v>1530</v>
      </c>
      <c r="F271" s="151" t="s">
        <v>1531</v>
      </c>
      <c r="G271" s="152" t="s">
        <v>290</v>
      </c>
      <c r="H271" s="153">
        <v>5</v>
      </c>
      <c r="I271" s="154"/>
      <c r="J271" s="154">
        <f t="shared" si="50"/>
        <v>0</v>
      </c>
      <c r="K271" s="155"/>
      <c r="L271" s="156"/>
      <c r="M271" s="157" t="s">
        <v>1</v>
      </c>
      <c r="N271" s="158" t="s">
        <v>36</v>
      </c>
      <c r="O271" s="145">
        <v>0</v>
      </c>
      <c r="P271" s="145">
        <f t="shared" si="51"/>
        <v>0</v>
      </c>
      <c r="Q271" s="145">
        <v>0</v>
      </c>
      <c r="R271" s="145">
        <f t="shared" si="52"/>
        <v>0</v>
      </c>
      <c r="S271" s="145">
        <v>0</v>
      </c>
      <c r="T271" s="146">
        <f t="shared" si="53"/>
        <v>0</v>
      </c>
      <c r="AR271" s="147" t="s">
        <v>309</v>
      </c>
      <c r="AT271" s="147" t="s">
        <v>318</v>
      </c>
      <c r="AU271" s="147" t="s">
        <v>83</v>
      </c>
      <c r="AY271" s="13" t="s">
        <v>178</v>
      </c>
      <c r="BE271" s="148">
        <f t="shared" si="54"/>
        <v>0</v>
      </c>
      <c r="BF271" s="148">
        <f t="shared" si="55"/>
        <v>0</v>
      </c>
      <c r="BG271" s="148">
        <f t="shared" si="56"/>
        <v>0</v>
      </c>
      <c r="BH271" s="148">
        <f t="shared" si="57"/>
        <v>0</v>
      </c>
      <c r="BI271" s="148">
        <f t="shared" si="58"/>
        <v>0</v>
      </c>
      <c r="BJ271" s="13" t="s">
        <v>83</v>
      </c>
      <c r="BK271" s="148">
        <f t="shared" si="59"/>
        <v>0</v>
      </c>
      <c r="BL271" s="13" t="s">
        <v>242</v>
      </c>
      <c r="BM271" s="147" t="s">
        <v>1191</v>
      </c>
    </row>
    <row r="272" spans="2:65" s="1" customFormat="1" ht="24.2" customHeight="1">
      <c r="B272" s="135"/>
      <c r="C272" s="136" t="s">
        <v>747</v>
      </c>
      <c r="D272" s="136" t="s">
        <v>180</v>
      </c>
      <c r="E272" s="137" t="s">
        <v>1532</v>
      </c>
      <c r="F272" s="138" t="s">
        <v>1533</v>
      </c>
      <c r="G272" s="139" t="s">
        <v>290</v>
      </c>
      <c r="H272" s="140">
        <v>7</v>
      </c>
      <c r="I272" s="141"/>
      <c r="J272" s="141">
        <f t="shared" si="50"/>
        <v>0</v>
      </c>
      <c r="K272" s="142"/>
      <c r="L272" s="25"/>
      <c r="M272" s="143" t="s">
        <v>1</v>
      </c>
      <c r="N272" s="144" t="s">
        <v>36</v>
      </c>
      <c r="O272" s="145">
        <v>0</v>
      </c>
      <c r="P272" s="145">
        <f t="shared" si="51"/>
        <v>0</v>
      </c>
      <c r="Q272" s="145">
        <v>0</v>
      </c>
      <c r="R272" s="145">
        <f t="shared" si="52"/>
        <v>0</v>
      </c>
      <c r="S272" s="145">
        <v>0</v>
      </c>
      <c r="T272" s="146">
        <f t="shared" si="53"/>
        <v>0</v>
      </c>
      <c r="AR272" s="147" t="s">
        <v>242</v>
      </c>
      <c r="AT272" s="147" t="s">
        <v>180</v>
      </c>
      <c r="AU272" s="147" t="s">
        <v>83</v>
      </c>
      <c r="AY272" s="13" t="s">
        <v>178</v>
      </c>
      <c r="BE272" s="148">
        <f t="shared" si="54"/>
        <v>0</v>
      </c>
      <c r="BF272" s="148">
        <f t="shared" si="55"/>
        <v>0</v>
      </c>
      <c r="BG272" s="148">
        <f t="shared" si="56"/>
        <v>0</v>
      </c>
      <c r="BH272" s="148">
        <f t="shared" si="57"/>
        <v>0</v>
      </c>
      <c r="BI272" s="148">
        <f t="shared" si="58"/>
        <v>0</v>
      </c>
      <c r="BJ272" s="13" t="s">
        <v>83</v>
      </c>
      <c r="BK272" s="148">
        <f t="shared" si="59"/>
        <v>0</v>
      </c>
      <c r="BL272" s="13" t="s">
        <v>242</v>
      </c>
      <c r="BM272" s="147" t="s">
        <v>1194</v>
      </c>
    </row>
    <row r="273" spans="2:65" s="1" customFormat="1" ht="37.9" customHeight="1">
      <c r="B273" s="135"/>
      <c r="C273" s="149" t="s">
        <v>751</v>
      </c>
      <c r="D273" s="149" t="s">
        <v>318</v>
      </c>
      <c r="E273" s="150" t="s">
        <v>1534</v>
      </c>
      <c r="F273" s="151" t="s">
        <v>1535</v>
      </c>
      <c r="G273" s="152" t="s">
        <v>290</v>
      </c>
      <c r="H273" s="153">
        <v>7</v>
      </c>
      <c r="I273" s="154"/>
      <c r="J273" s="154">
        <f t="shared" si="50"/>
        <v>0</v>
      </c>
      <c r="K273" s="155"/>
      <c r="L273" s="156"/>
      <c r="M273" s="157" t="s">
        <v>1</v>
      </c>
      <c r="N273" s="158" t="s">
        <v>36</v>
      </c>
      <c r="O273" s="145">
        <v>0</v>
      </c>
      <c r="P273" s="145">
        <f t="shared" si="51"/>
        <v>0</v>
      </c>
      <c r="Q273" s="145">
        <v>0</v>
      </c>
      <c r="R273" s="145">
        <f t="shared" si="52"/>
        <v>0</v>
      </c>
      <c r="S273" s="145">
        <v>0</v>
      </c>
      <c r="T273" s="146">
        <f t="shared" si="53"/>
        <v>0</v>
      </c>
      <c r="AR273" s="147" t="s">
        <v>309</v>
      </c>
      <c r="AT273" s="147" t="s">
        <v>318</v>
      </c>
      <c r="AU273" s="147" t="s">
        <v>83</v>
      </c>
      <c r="AY273" s="13" t="s">
        <v>178</v>
      </c>
      <c r="BE273" s="148">
        <f t="shared" si="54"/>
        <v>0</v>
      </c>
      <c r="BF273" s="148">
        <f t="shared" si="55"/>
        <v>0</v>
      </c>
      <c r="BG273" s="148">
        <f t="shared" si="56"/>
        <v>0</v>
      </c>
      <c r="BH273" s="148">
        <f t="shared" si="57"/>
        <v>0</v>
      </c>
      <c r="BI273" s="148">
        <f t="shared" si="58"/>
        <v>0</v>
      </c>
      <c r="BJ273" s="13" t="s">
        <v>83</v>
      </c>
      <c r="BK273" s="148">
        <f t="shared" si="59"/>
        <v>0</v>
      </c>
      <c r="BL273" s="13" t="s">
        <v>242</v>
      </c>
      <c r="BM273" s="147" t="s">
        <v>1197</v>
      </c>
    </row>
    <row r="274" spans="2:65" s="1" customFormat="1" ht="16.5" customHeight="1">
      <c r="B274" s="135"/>
      <c r="C274" s="136" t="s">
        <v>755</v>
      </c>
      <c r="D274" s="136" t="s">
        <v>180</v>
      </c>
      <c r="E274" s="137" t="s">
        <v>1536</v>
      </c>
      <c r="F274" s="138" t="s">
        <v>1537</v>
      </c>
      <c r="G274" s="139" t="s">
        <v>290</v>
      </c>
      <c r="H274" s="140">
        <v>7</v>
      </c>
      <c r="I274" s="141"/>
      <c r="J274" s="141">
        <f t="shared" si="50"/>
        <v>0</v>
      </c>
      <c r="K274" s="142"/>
      <c r="L274" s="25"/>
      <c r="M274" s="143" t="s">
        <v>1</v>
      </c>
      <c r="N274" s="144" t="s">
        <v>36</v>
      </c>
      <c r="O274" s="145">
        <v>0</v>
      </c>
      <c r="P274" s="145">
        <f t="shared" si="51"/>
        <v>0</v>
      </c>
      <c r="Q274" s="145">
        <v>0</v>
      </c>
      <c r="R274" s="145">
        <f t="shared" si="52"/>
        <v>0</v>
      </c>
      <c r="S274" s="145">
        <v>0</v>
      </c>
      <c r="T274" s="146">
        <f t="shared" si="53"/>
        <v>0</v>
      </c>
      <c r="AR274" s="147" t="s">
        <v>242</v>
      </c>
      <c r="AT274" s="147" t="s">
        <v>180</v>
      </c>
      <c r="AU274" s="147" t="s">
        <v>83</v>
      </c>
      <c r="AY274" s="13" t="s">
        <v>178</v>
      </c>
      <c r="BE274" s="148">
        <f t="shared" si="54"/>
        <v>0</v>
      </c>
      <c r="BF274" s="148">
        <f t="shared" si="55"/>
        <v>0</v>
      </c>
      <c r="BG274" s="148">
        <f t="shared" si="56"/>
        <v>0</v>
      </c>
      <c r="BH274" s="148">
        <f t="shared" si="57"/>
        <v>0</v>
      </c>
      <c r="BI274" s="148">
        <f t="shared" si="58"/>
        <v>0</v>
      </c>
      <c r="BJ274" s="13" t="s">
        <v>83</v>
      </c>
      <c r="BK274" s="148">
        <f t="shared" si="59"/>
        <v>0</v>
      </c>
      <c r="BL274" s="13" t="s">
        <v>242</v>
      </c>
      <c r="BM274" s="147" t="s">
        <v>1200</v>
      </c>
    </row>
    <row r="275" spans="2:65" s="1" customFormat="1" ht="24.2" customHeight="1">
      <c r="B275" s="135"/>
      <c r="C275" s="149" t="s">
        <v>759</v>
      </c>
      <c r="D275" s="149" t="s">
        <v>318</v>
      </c>
      <c r="E275" s="150" t="s">
        <v>1538</v>
      </c>
      <c r="F275" s="151" t="s">
        <v>1539</v>
      </c>
      <c r="G275" s="152" t="s">
        <v>290</v>
      </c>
      <c r="H275" s="153">
        <v>6</v>
      </c>
      <c r="I275" s="154"/>
      <c r="J275" s="154">
        <f t="shared" si="50"/>
        <v>0</v>
      </c>
      <c r="K275" s="155"/>
      <c r="L275" s="156"/>
      <c r="M275" s="157" t="s">
        <v>1</v>
      </c>
      <c r="N275" s="158" t="s">
        <v>36</v>
      </c>
      <c r="O275" s="145">
        <v>0</v>
      </c>
      <c r="P275" s="145">
        <f t="shared" si="51"/>
        <v>0</v>
      </c>
      <c r="Q275" s="145">
        <v>0</v>
      </c>
      <c r="R275" s="145">
        <f t="shared" si="52"/>
        <v>0</v>
      </c>
      <c r="S275" s="145">
        <v>0</v>
      </c>
      <c r="T275" s="146">
        <f t="shared" si="53"/>
        <v>0</v>
      </c>
      <c r="AR275" s="147" t="s">
        <v>309</v>
      </c>
      <c r="AT275" s="147" t="s">
        <v>318</v>
      </c>
      <c r="AU275" s="147" t="s">
        <v>83</v>
      </c>
      <c r="AY275" s="13" t="s">
        <v>178</v>
      </c>
      <c r="BE275" s="148">
        <f t="shared" si="54"/>
        <v>0</v>
      </c>
      <c r="BF275" s="148">
        <f t="shared" si="55"/>
        <v>0</v>
      </c>
      <c r="BG275" s="148">
        <f t="shared" si="56"/>
        <v>0</v>
      </c>
      <c r="BH275" s="148">
        <f t="shared" si="57"/>
        <v>0</v>
      </c>
      <c r="BI275" s="148">
        <f t="shared" si="58"/>
        <v>0</v>
      </c>
      <c r="BJ275" s="13" t="s">
        <v>83</v>
      </c>
      <c r="BK275" s="148">
        <f t="shared" si="59"/>
        <v>0</v>
      </c>
      <c r="BL275" s="13" t="s">
        <v>242</v>
      </c>
      <c r="BM275" s="147" t="s">
        <v>1201</v>
      </c>
    </row>
    <row r="276" spans="2:65" s="1" customFormat="1" ht="24.2" customHeight="1">
      <c r="B276" s="135"/>
      <c r="C276" s="149" t="s">
        <v>763</v>
      </c>
      <c r="D276" s="149" t="s">
        <v>318</v>
      </c>
      <c r="E276" s="150" t="s">
        <v>1540</v>
      </c>
      <c r="F276" s="151" t="s">
        <v>1541</v>
      </c>
      <c r="G276" s="152" t="s">
        <v>290</v>
      </c>
      <c r="H276" s="153">
        <v>1</v>
      </c>
      <c r="I276" s="154"/>
      <c r="J276" s="154">
        <f t="shared" si="50"/>
        <v>0</v>
      </c>
      <c r="K276" s="155"/>
      <c r="L276" s="156"/>
      <c r="M276" s="157" t="s">
        <v>1</v>
      </c>
      <c r="N276" s="158" t="s">
        <v>36</v>
      </c>
      <c r="O276" s="145">
        <v>0</v>
      </c>
      <c r="P276" s="145">
        <f t="shared" si="51"/>
        <v>0</v>
      </c>
      <c r="Q276" s="145">
        <v>0</v>
      </c>
      <c r="R276" s="145">
        <f t="shared" si="52"/>
        <v>0</v>
      </c>
      <c r="S276" s="145">
        <v>0</v>
      </c>
      <c r="T276" s="146">
        <f t="shared" si="53"/>
        <v>0</v>
      </c>
      <c r="AR276" s="147" t="s">
        <v>309</v>
      </c>
      <c r="AT276" s="147" t="s">
        <v>318</v>
      </c>
      <c r="AU276" s="147" t="s">
        <v>83</v>
      </c>
      <c r="AY276" s="13" t="s">
        <v>178</v>
      </c>
      <c r="BE276" s="148">
        <f t="shared" si="54"/>
        <v>0</v>
      </c>
      <c r="BF276" s="148">
        <f t="shared" si="55"/>
        <v>0</v>
      </c>
      <c r="BG276" s="148">
        <f t="shared" si="56"/>
        <v>0</v>
      </c>
      <c r="BH276" s="148">
        <f t="shared" si="57"/>
        <v>0</v>
      </c>
      <c r="BI276" s="148">
        <f t="shared" si="58"/>
        <v>0</v>
      </c>
      <c r="BJ276" s="13" t="s">
        <v>83</v>
      </c>
      <c r="BK276" s="148">
        <f t="shared" si="59"/>
        <v>0</v>
      </c>
      <c r="BL276" s="13" t="s">
        <v>242</v>
      </c>
      <c r="BM276" s="147" t="s">
        <v>1202</v>
      </c>
    </row>
    <row r="277" spans="2:65" s="1" customFormat="1" ht="16.5" customHeight="1">
      <c r="B277" s="135"/>
      <c r="C277" s="149" t="s">
        <v>765</v>
      </c>
      <c r="D277" s="149" t="s">
        <v>318</v>
      </c>
      <c r="E277" s="150" t="s">
        <v>1542</v>
      </c>
      <c r="F277" s="151" t="s">
        <v>1543</v>
      </c>
      <c r="G277" s="152" t="s">
        <v>290</v>
      </c>
      <c r="H277" s="153">
        <v>7</v>
      </c>
      <c r="I277" s="154"/>
      <c r="J277" s="154">
        <f t="shared" si="50"/>
        <v>0</v>
      </c>
      <c r="K277" s="155"/>
      <c r="L277" s="156"/>
      <c r="M277" s="157" t="s">
        <v>1</v>
      </c>
      <c r="N277" s="158" t="s">
        <v>36</v>
      </c>
      <c r="O277" s="145">
        <v>0</v>
      </c>
      <c r="P277" s="145">
        <f t="shared" si="51"/>
        <v>0</v>
      </c>
      <c r="Q277" s="145">
        <v>0</v>
      </c>
      <c r="R277" s="145">
        <f t="shared" si="52"/>
        <v>0</v>
      </c>
      <c r="S277" s="145">
        <v>0</v>
      </c>
      <c r="T277" s="146">
        <f t="shared" si="53"/>
        <v>0</v>
      </c>
      <c r="AR277" s="147" t="s">
        <v>309</v>
      </c>
      <c r="AT277" s="147" t="s">
        <v>318</v>
      </c>
      <c r="AU277" s="147" t="s">
        <v>83</v>
      </c>
      <c r="AY277" s="13" t="s">
        <v>178</v>
      </c>
      <c r="BE277" s="148">
        <f t="shared" si="54"/>
        <v>0</v>
      </c>
      <c r="BF277" s="148">
        <f t="shared" si="55"/>
        <v>0</v>
      </c>
      <c r="BG277" s="148">
        <f t="shared" si="56"/>
        <v>0</v>
      </c>
      <c r="BH277" s="148">
        <f t="shared" si="57"/>
        <v>0</v>
      </c>
      <c r="BI277" s="148">
        <f t="shared" si="58"/>
        <v>0</v>
      </c>
      <c r="BJ277" s="13" t="s">
        <v>83</v>
      </c>
      <c r="BK277" s="148">
        <f t="shared" si="59"/>
        <v>0</v>
      </c>
      <c r="BL277" s="13" t="s">
        <v>242</v>
      </c>
      <c r="BM277" s="147" t="s">
        <v>1205</v>
      </c>
    </row>
    <row r="278" spans="2:65" s="1" customFormat="1" ht="24.2" customHeight="1">
      <c r="B278" s="135"/>
      <c r="C278" s="136" t="s">
        <v>769</v>
      </c>
      <c r="D278" s="136" t="s">
        <v>180</v>
      </c>
      <c r="E278" s="137" t="s">
        <v>1544</v>
      </c>
      <c r="F278" s="138" t="s">
        <v>1545</v>
      </c>
      <c r="G278" s="139" t="s">
        <v>290</v>
      </c>
      <c r="H278" s="140">
        <v>1</v>
      </c>
      <c r="I278" s="141"/>
      <c r="J278" s="141">
        <f t="shared" si="50"/>
        <v>0</v>
      </c>
      <c r="K278" s="142"/>
      <c r="L278" s="25"/>
      <c r="M278" s="143" t="s">
        <v>1</v>
      </c>
      <c r="N278" s="144" t="s">
        <v>36</v>
      </c>
      <c r="O278" s="145">
        <v>0</v>
      </c>
      <c r="P278" s="145">
        <f t="shared" si="51"/>
        <v>0</v>
      </c>
      <c r="Q278" s="145">
        <v>0</v>
      </c>
      <c r="R278" s="145">
        <f t="shared" si="52"/>
        <v>0</v>
      </c>
      <c r="S278" s="145">
        <v>0</v>
      </c>
      <c r="T278" s="146">
        <f t="shared" si="53"/>
        <v>0</v>
      </c>
      <c r="AR278" s="147" t="s">
        <v>242</v>
      </c>
      <c r="AT278" s="147" t="s">
        <v>180</v>
      </c>
      <c r="AU278" s="147" t="s">
        <v>83</v>
      </c>
      <c r="AY278" s="13" t="s">
        <v>178</v>
      </c>
      <c r="BE278" s="148">
        <f t="shared" si="54"/>
        <v>0</v>
      </c>
      <c r="BF278" s="148">
        <f t="shared" si="55"/>
        <v>0</v>
      </c>
      <c r="BG278" s="148">
        <f t="shared" si="56"/>
        <v>0</v>
      </c>
      <c r="BH278" s="148">
        <f t="shared" si="57"/>
        <v>0</v>
      </c>
      <c r="BI278" s="148">
        <f t="shared" si="58"/>
        <v>0</v>
      </c>
      <c r="BJ278" s="13" t="s">
        <v>83</v>
      </c>
      <c r="BK278" s="148">
        <f t="shared" si="59"/>
        <v>0</v>
      </c>
      <c r="BL278" s="13" t="s">
        <v>242</v>
      </c>
      <c r="BM278" s="147" t="s">
        <v>1206</v>
      </c>
    </row>
    <row r="279" spans="2:65" s="1" customFormat="1" ht="24.2" customHeight="1">
      <c r="B279" s="135"/>
      <c r="C279" s="149" t="s">
        <v>773</v>
      </c>
      <c r="D279" s="149" t="s">
        <v>318</v>
      </c>
      <c r="E279" s="150" t="s">
        <v>1546</v>
      </c>
      <c r="F279" s="151" t="s">
        <v>1547</v>
      </c>
      <c r="G279" s="152" t="s">
        <v>290</v>
      </c>
      <c r="H279" s="153">
        <v>1</v>
      </c>
      <c r="I279" s="154"/>
      <c r="J279" s="154">
        <f t="shared" si="50"/>
        <v>0</v>
      </c>
      <c r="K279" s="155"/>
      <c r="L279" s="156"/>
      <c r="M279" s="157" t="s">
        <v>1</v>
      </c>
      <c r="N279" s="158" t="s">
        <v>36</v>
      </c>
      <c r="O279" s="145">
        <v>0</v>
      </c>
      <c r="P279" s="145">
        <f t="shared" si="51"/>
        <v>0</v>
      </c>
      <c r="Q279" s="145">
        <v>0</v>
      </c>
      <c r="R279" s="145">
        <f t="shared" si="52"/>
        <v>0</v>
      </c>
      <c r="S279" s="145">
        <v>0</v>
      </c>
      <c r="T279" s="146">
        <f t="shared" si="53"/>
        <v>0</v>
      </c>
      <c r="AR279" s="147" t="s">
        <v>309</v>
      </c>
      <c r="AT279" s="147" t="s">
        <v>318</v>
      </c>
      <c r="AU279" s="147" t="s">
        <v>83</v>
      </c>
      <c r="AY279" s="13" t="s">
        <v>178</v>
      </c>
      <c r="BE279" s="148">
        <f t="shared" si="54"/>
        <v>0</v>
      </c>
      <c r="BF279" s="148">
        <f t="shared" si="55"/>
        <v>0</v>
      </c>
      <c r="BG279" s="148">
        <f t="shared" si="56"/>
        <v>0</v>
      </c>
      <c r="BH279" s="148">
        <f t="shared" si="57"/>
        <v>0</v>
      </c>
      <c r="BI279" s="148">
        <f t="shared" si="58"/>
        <v>0</v>
      </c>
      <c r="BJ279" s="13" t="s">
        <v>83</v>
      </c>
      <c r="BK279" s="148">
        <f t="shared" si="59"/>
        <v>0</v>
      </c>
      <c r="BL279" s="13" t="s">
        <v>242</v>
      </c>
      <c r="BM279" s="147" t="s">
        <v>1207</v>
      </c>
    </row>
    <row r="280" spans="2:65" s="1" customFormat="1" ht="16.5" customHeight="1">
      <c r="B280" s="135"/>
      <c r="C280" s="136" t="s">
        <v>777</v>
      </c>
      <c r="D280" s="136" t="s">
        <v>180</v>
      </c>
      <c r="E280" s="137" t="s">
        <v>1548</v>
      </c>
      <c r="F280" s="138" t="s">
        <v>1549</v>
      </c>
      <c r="G280" s="139" t="s">
        <v>290</v>
      </c>
      <c r="H280" s="140">
        <v>1</v>
      </c>
      <c r="I280" s="141"/>
      <c r="J280" s="141">
        <f t="shared" si="50"/>
        <v>0</v>
      </c>
      <c r="K280" s="142"/>
      <c r="L280" s="25"/>
      <c r="M280" s="143" t="s">
        <v>1</v>
      </c>
      <c r="N280" s="144" t="s">
        <v>36</v>
      </c>
      <c r="O280" s="145">
        <v>0</v>
      </c>
      <c r="P280" s="145">
        <f t="shared" si="51"/>
        <v>0</v>
      </c>
      <c r="Q280" s="145">
        <v>0</v>
      </c>
      <c r="R280" s="145">
        <f t="shared" si="52"/>
        <v>0</v>
      </c>
      <c r="S280" s="145">
        <v>0</v>
      </c>
      <c r="T280" s="146">
        <f t="shared" si="53"/>
        <v>0</v>
      </c>
      <c r="AR280" s="147" t="s">
        <v>242</v>
      </c>
      <c r="AT280" s="147" t="s">
        <v>180</v>
      </c>
      <c r="AU280" s="147" t="s">
        <v>83</v>
      </c>
      <c r="AY280" s="13" t="s">
        <v>178</v>
      </c>
      <c r="BE280" s="148">
        <f t="shared" si="54"/>
        <v>0</v>
      </c>
      <c r="BF280" s="148">
        <f t="shared" si="55"/>
        <v>0</v>
      </c>
      <c r="BG280" s="148">
        <f t="shared" si="56"/>
        <v>0</v>
      </c>
      <c r="BH280" s="148">
        <f t="shared" si="57"/>
        <v>0</v>
      </c>
      <c r="BI280" s="148">
        <f t="shared" si="58"/>
        <v>0</v>
      </c>
      <c r="BJ280" s="13" t="s">
        <v>83</v>
      </c>
      <c r="BK280" s="148">
        <f t="shared" si="59"/>
        <v>0</v>
      </c>
      <c r="BL280" s="13" t="s">
        <v>242</v>
      </c>
      <c r="BM280" s="147" t="s">
        <v>1210</v>
      </c>
    </row>
    <row r="281" spans="2:65" s="1" customFormat="1" ht="16.5" customHeight="1">
      <c r="B281" s="135"/>
      <c r="C281" s="149" t="s">
        <v>781</v>
      </c>
      <c r="D281" s="149" t="s">
        <v>318</v>
      </c>
      <c r="E281" s="150" t="s">
        <v>1550</v>
      </c>
      <c r="F281" s="151" t="s">
        <v>1551</v>
      </c>
      <c r="G281" s="152" t="s">
        <v>290</v>
      </c>
      <c r="H281" s="153">
        <v>1</v>
      </c>
      <c r="I281" s="154"/>
      <c r="J281" s="154">
        <f t="shared" si="50"/>
        <v>0</v>
      </c>
      <c r="K281" s="155"/>
      <c r="L281" s="156"/>
      <c r="M281" s="157" t="s">
        <v>1</v>
      </c>
      <c r="N281" s="158" t="s">
        <v>36</v>
      </c>
      <c r="O281" s="145">
        <v>0</v>
      </c>
      <c r="P281" s="145">
        <f t="shared" si="51"/>
        <v>0</v>
      </c>
      <c r="Q281" s="145">
        <v>0</v>
      </c>
      <c r="R281" s="145">
        <f t="shared" si="52"/>
        <v>0</v>
      </c>
      <c r="S281" s="145">
        <v>0</v>
      </c>
      <c r="T281" s="146">
        <f t="shared" si="53"/>
        <v>0</v>
      </c>
      <c r="AR281" s="147" t="s">
        <v>309</v>
      </c>
      <c r="AT281" s="147" t="s">
        <v>318</v>
      </c>
      <c r="AU281" s="147" t="s">
        <v>83</v>
      </c>
      <c r="AY281" s="13" t="s">
        <v>178</v>
      </c>
      <c r="BE281" s="148">
        <f t="shared" si="54"/>
        <v>0</v>
      </c>
      <c r="BF281" s="148">
        <f t="shared" si="55"/>
        <v>0</v>
      </c>
      <c r="BG281" s="148">
        <f t="shared" si="56"/>
        <v>0</v>
      </c>
      <c r="BH281" s="148">
        <f t="shared" si="57"/>
        <v>0</v>
      </c>
      <c r="BI281" s="148">
        <f t="shared" si="58"/>
        <v>0</v>
      </c>
      <c r="BJ281" s="13" t="s">
        <v>83</v>
      </c>
      <c r="BK281" s="148">
        <f t="shared" si="59"/>
        <v>0</v>
      </c>
      <c r="BL281" s="13" t="s">
        <v>242</v>
      </c>
      <c r="BM281" s="147" t="s">
        <v>1213</v>
      </c>
    </row>
    <row r="282" spans="2:65" s="1" customFormat="1" ht="24.2" customHeight="1">
      <c r="B282" s="135"/>
      <c r="C282" s="136" t="s">
        <v>785</v>
      </c>
      <c r="D282" s="136" t="s">
        <v>180</v>
      </c>
      <c r="E282" s="137" t="s">
        <v>1552</v>
      </c>
      <c r="F282" s="138" t="s">
        <v>1553</v>
      </c>
      <c r="G282" s="139" t="s">
        <v>290</v>
      </c>
      <c r="H282" s="140">
        <v>20</v>
      </c>
      <c r="I282" s="141"/>
      <c r="J282" s="141">
        <f t="shared" si="50"/>
        <v>0</v>
      </c>
      <c r="K282" s="142"/>
      <c r="L282" s="25"/>
      <c r="M282" s="143" t="s">
        <v>1</v>
      </c>
      <c r="N282" s="144" t="s">
        <v>36</v>
      </c>
      <c r="O282" s="145">
        <v>0</v>
      </c>
      <c r="P282" s="145">
        <f t="shared" si="51"/>
        <v>0</v>
      </c>
      <c r="Q282" s="145">
        <v>0</v>
      </c>
      <c r="R282" s="145">
        <f t="shared" si="52"/>
        <v>0</v>
      </c>
      <c r="S282" s="145">
        <v>0</v>
      </c>
      <c r="T282" s="146">
        <f t="shared" si="53"/>
        <v>0</v>
      </c>
      <c r="AR282" s="147" t="s">
        <v>242</v>
      </c>
      <c r="AT282" s="147" t="s">
        <v>180</v>
      </c>
      <c r="AU282" s="147" t="s">
        <v>83</v>
      </c>
      <c r="AY282" s="13" t="s">
        <v>178</v>
      </c>
      <c r="BE282" s="148">
        <f t="shared" si="54"/>
        <v>0</v>
      </c>
      <c r="BF282" s="148">
        <f t="shared" si="55"/>
        <v>0</v>
      </c>
      <c r="BG282" s="148">
        <f t="shared" si="56"/>
        <v>0</v>
      </c>
      <c r="BH282" s="148">
        <f t="shared" si="57"/>
        <v>0</v>
      </c>
      <c r="BI282" s="148">
        <f t="shared" si="58"/>
        <v>0</v>
      </c>
      <c r="BJ282" s="13" t="s">
        <v>83</v>
      </c>
      <c r="BK282" s="148">
        <f t="shared" si="59"/>
        <v>0</v>
      </c>
      <c r="BL282" s="13" t="s">
        <v>242</v>
      </c>
      <c r="BM282" s="147" t="s">
        <v>1216</v>
      </c>
    </row>
    <row r="283" spans="2:65" s="1" customFormat="1" ht="16.5" customHeight="1">
      <c r="B283" s="135"/>
      <c r="C283" s="149" t="s">
        <v>789</v>
      </c>
      <c r="D283" s="149" t="s">
        <v>318</v>
      </c>
      <c r="E283" s="150" t="s">
        <v>1554</v>
      </c>
      <c r="F283" s="151" t="s">
        <v>1555</v>
      </c>
      <c r="G283" s="152" t="s">
        <v>290</v>
      </c>
      <c r="H283" s="153">
        <v>19</v>
      </c>
      <c r="I283" s="154"/>
      <c r="J283" s="154">
        <f t="shared" si="50"/>
        <v>0</v>
      </c>
      <c r="K283" s="155"/>
      <c r="L283" s="156"/>
      <c r="M283" s="157" t="s">
        <v>1</v>
      </c>
      <c r="N283" s="158" t="s">
        <v>36</v>
      </c>
      <c r="O283" s="145">
        <v>0</v>
      </c>
      <c r="P283" s="145">
        <f t="shared" si="51"/>
        <v>0</v>
      </c>
      <c r="Q283" s="145">
        <v>0</v>
      </c>
      <c r="R283" s="145">
        <f t="shared" si="52"/>
        <v>0</v>
      </c>
      <c r="S283" s="145">
        <v>0</v>
      </c>
      <c r="T283" s="146">
        <f t="shared" si="53"/>
        <v>0</v>
      </c>
      <c r="AR283" s="147" t="s">
        <v>309</v>
      </c>
      <c r="AT283" s="147" t="s">
        <v>318</v>
      </c>
      <c r="AU283" s="147" t="s">
        <v>83</v>
      </c>
      <c r="AY283" s="13" t="s">
        <v>178</v>
      </c>
      <c r="BE283" s="148">
        <f t="shared" si="54"/>
        <v>0</v>
      </c>
      <c r="BF283" s="148">
        <f t="shared" si="55"/>
        <v>0</v>
      </c>
      <c r="BG283" s="148">
        <f t="shared" si="56"/>
        <v>0</v>
      </c>
      <c r="BH283" s="148">
        <f t="shared" si="57"/>
        <v>0</v>
      </c>
      <c r="BI283" s="148">
        <f t="shared" si="58"/>
        <v>0</v>
      </c>
      <c r="BJ283" s="13" t="s">
        <v>83</v>
      </c>
      <c r="BK283" s="148">
        <f t="shared" si="59"/>
        <v>0</v>
      </c>
      <c r="BL283" s="13" t="s">
        <v>242</v>
      </c>
      <c r="BM283" s="147" t="s">
        <v>1218</v>
      </c>
    </row>
    <row r="284" spans="2:65" s="1" customFormat="1" ht="16.5" customHeight="1">
      <c r="B284" s="135"/>
      <c r="C284" s="149" t="s">
        <v>793</v>
      </c>
      <c r="D284" s="149" t="s">
        <v>318</v>
      </c>
      <c r="E284" s="150" t="s">
        <v>1556</v>
      </c>
      <c r="F284" s="151" t="s">
        <v>1557</v>
      </c>
      <c r="G284" s="152" t="s">
        <v>290</v>
      </c>
      <c r="H284" s="153">
        <v>1</v>
      </c>
      <c r="I284" s="154"/>
      <c r="J284" s="154">
        <f t="shared" si="50"/>
        <v>0</v>
      </c>
      <c r="K284" s="155"/>
      <c r="L284" s="156"/>
      <c r="M284" s="157" t="s">
        <v>1</v>
      </c>
      <c r="N284" s="158" t="s">
        <v>36</v>
      </c>
      <c r="O284" s="145">
        <v>0</v>
      </c>
      <c r="P284" s="145">
        <f t="shared" si="51"/>
        <v>0</v>
      </c>
      <c r="Q284" s="145">
        <v>0</v>
      </c>
      <c r="R284" s="145">
        <f t="shared" si="52"/>
        <v>0</v>
      </c>
      <c r="S284" s="145">
        <v>0</v>
      </c>
      <c r="T284" s="146">
        <f t="shared" si="53"/>
        <v>0</v>
      </c>
      <c r="AR284" s="147" t="s">
        <v>309</v>
      </c>
      <c r="AT284" s="147" t="s">
        <v>318</v>
      </c>
      <c r="AU284" s="147" t="s">
        <v>83</v>
      </c>
      <c r="AY284" s="13" t="s">
        <v>178</v>
      </c>
      <c r="BE284" s="148">
        <f t="shared" si="54"/>
        <v>0</v>
      </c>
      <c r="BF284" s="148">
        <f t="shared" si="55"/>
        <v>0</v>
      </c>
      <c r="BG284" s="148">
        <f t="shared" si="56"/>
        <v>0</v>
      </c>
      <c r="BH284" s="148">
        <f t="shared" si="57"/>
        <v>0</v>
      </c>
      <c r="BI284" s="148">
        <f t="shared" si="58"/>
        <v>0</v>
      </c>
      <c r="BJ284" s="13" t="s">
        <v>83</v>
      </c>
      <c r="BK284" s="148">
        <f t="shared" si="59"/>
        <v>0</v>
      </c>
      <c r="BL284" s="13" t="s">
        <v>242</v>
      </c>
      <c r="BM284" s="147" t="s">
        <v>1220</v>
      </c>
    </row>
    <row r="285" spans="2:65" s="1" customFormat="1" ht="16.5" customHeight="1">
      <c r="B285" s="135"/>
      <c r="C285" s="136" t="s">
        <v>797</v>
      </c>
      <c r="D285" s="136" t="s">
        <v>180</v>
      </c>
      <c r="E285" s="137" t="s">
        <v>1558</v>
      </c>
      <c r="F285" s="138" t="s">
        <v>1559</v>
      </c>
      <c r="G285" s="139" t="s">
        <v>290</v>
      </c>
      <c r="H285" s="140">
        <v>7</v>
      </c>
      <c r="I285" s="141"/>
      <c r="J285" s="141">
        <f t="shared" si="50"/>
        <v>0</v>
      </c>
      <c r="K285" s="142"/>
      <c r="L285" s="25"/>
      <c r="M285" s="143" t="s">
        <v>1</v>
      </c>
      <c r="N285" s="144" t="s">
        <v>36</v>
      </c>
      <c r="O285" s="145">
        <v>0</v>
      </c>
      <c r="P285" s="145">
        <f t="shared" si="51"/>
        <v>0</v>
      </c>
      <c r="Q285" s="145">
        <v>0</v>
      </c>
      <c r="R285" s="145">
        <f t="shared" si="52"/>
        <v>0</v>
      </c>
      <c r="S285" s="145">
        <v>0</v>
      </c>
      <c r="T285" s="146">
        <f t="shared" si="53"/>
        <v>0</v>
      </c>
      <c r="AR285" s="147" t="s">
        <v>242</v>
      </c>
      <c r="AT285" s="147" t="s">
        <v>180</v>
      </c>
      <c r="AU285" s="147" t="s">
        <v>83</v>
      </c>
      <c r="AY285" s="13" t="s">
        <v>178</v>
      </c>
      <c r="BE285" s="148">
        <f t="shared" si="54"/>
        <v>0</v>
      </c>
      <c r="BF285" s="148">
        <f t="shared" si="55"/>
        <v>0</v>
      </c>
      <c r="BG285" s="148">
        <f t="shared" si="56"/>
        <v>0</v>
      </c>
      <c r="BH285" s="148">
        <f t="shared" si="57"/>
        <v>0</v>
      </c>
      <c r="BI285" s="148">
        <f t="shared" si="58"/>
        <v>0</v>
      </c>
      <c r="BJ285" s="13" t="s">
        <v>83</v>
      </c>
      <c r="BK285" s="148">
        <f t="shared" si="59"/>
        <v>0</v>
      </c>
      <c r="BL285" s="13" t="s">
        <v>242</v>
      </c>
      <c r="BM285" s="147" t="s">
        <v>1222</v>
      </c>
    </row>
    <row r="286" spans="2:65" s="1" customFormat="1" ht="21.75" customHeight="1">
      <c r="B286" s="135"/>
      <c r="C286" s="149" t="s">
        <v>801</v>
      </c>
      <c r="D286" s="149" t="s">
        <v>318</v>
      </c>
      <c r="E286" s="150" t="s">
        <v>1560</v>
      </c>
      <c r="F286" s="151" t="s">
        <v>1561</v>
      </c>
      <c r="G286" s="152" t="s">
        <v>290</v>
      </c>
      <c r="H286" s="153">
        <v>7</v>
      </c>
      <c r="I286" s="154"/>
      <c r="J286" s="154">
        <f t="shared" si="50"/>
        <v>0</v>
      </c>
      <c r="K286" s="155"/>
      <c r="L286" s="156"/>
      <c r="M286" s="157" t="s">
        <v>1</v>
      </c>
      <c r="N286" s="158" t="s">
        <v>36</v>
      </c>
      <c r="O286" s="145">
        <v>0</v>
      </c>
      <c r="P286" s="145">
        <f t="shared" si="51"/>
        <v>0</v>
      </c>
      <c r="Q286" s="145">
        <v>0</v>
      </c>
      <c r="R286" s="145">
        <f t="shared" si="52"/>
        <v>0</v>
      </c>
      <c r="S286" s="145">
        <v>0</v>
      </c>
      <c r="T286" s="146">
        <f t="shared" si="53"/>
        <v>0</v>
      </c>
      <c r="AR286" s="147" t="s">
        <v>309</v>
      </c>
      <c r="AT286" s="147" t="s">
        <v>318</v>
      </c>
      <c r="AU286" s="147" t="s">
        <v>83</v>
      </c>
      <c r="AY286" s="13" t="s">
        <v>178</v>
      </c>
      <c r="BE286" s="148">
        <f t="shared" si="54"/>
        <v>0</v>
      </c>
      <c r="BF286" s="148">
        <f t="shared" si="55"/>
        <v>0</v>
      </c>
      <c r="BG286" s="148">
        <f t="shared" si="56"/>
        <v>0</v>
      </c>
      <c r="BH286" s="148">
        <f t="shared" si="57"/>
        <v>0</v>
      </c>
      <c r="BI286" s="148">
        <f t="shared" si="58"/>
        <v>0</v>
      </c>
      <c r="BJ286" s="13" t="s">
        <v>83</v>
      </c>
      <c r="BK286" s="148">
        <f t="shared" si="59"/>
        <v>0</v>
      </c>
      <c r="BL286" s="13" t="s">
        <v>242</v>
      </c>
      <c r="BM286" s="147" t="s">
        <v>1223</v>
      </c>
    </row>
    <row r="287" spans="2:65" s="1" customFormat="1" ht="21.75" customHeight="1">
      <c r="B287" s="135"/>
      <c r="C287" s="136" t="s">
        <v>805</v>
      </c>
      <c r="D287" s="136" t="s">
        <v>180</v>
      </c>
      <c r="E287" s="137" t="s">
        <v>1562</v>
      </c>
      <c r="F287" s="138" t="s">
        <v>1563</v>
      </c>
      <c r="G287" s="139" t="s">
        <v>290</v>
      </c>
      <c r="H287" s="140">
        <v>4</v>
      </c>
      <c r="I287" s="141"/>
      <c r="J287" s="141">
        <f t="shared" si="50"/>
        <v>0</v>
      </c>
      <c r="K287" s="142"/>
      <c r="L287" s="25"/>
      <c r="M287" s="143" t="s">
        <v>1</v>
      </c>
      <c r="N287" s="144" t="s">
        <v>36</v>
      </c>
      <c r="O287" s="145">
        <v>0</v>
      </c>
      <c r="P287" s="145">
        <f t="shared" si="51"/>
        <v>0</v>
      </c>
      <c r="Q287" s="145">
        <v>0</v>
      </c>
      <c r="R287" s="145">
        <f t="shared" si="52"/>
        <v>0</v>
      </c>
      <c r="S287" s="145">
        <v>0</v>
      </c>
      <c r="T287" s="146">
        <f t="shared" si="53"/>
        <v>0</v>
      </c>
      <c r="AR287" s="147" t="s">
        <v>242</v>
      </c>
      <c r="AT287" s="147" t="s">
        <v>180</v>
      </c>
      <c r="AU287" s="147" t="s">
        <v>83</v>
      </c>
      <c r="AY287" s="13" t="s">
        <v>178</v>
      </c>
      <c r="BE287" s="148">
        <f t="shared" si="54"/>
        <v>0</v>
      </c>
      <c r="BF287" s="148">
        <f t="shared" si="55"/>
        <v>0</v>
      </c>
      <c r="BG287" s="148">
        <f t="shared" si="56"/>
        <v>0</v>
      </c>
      <c r="BH287" s="148">
        <f t="shared" si="57"/>
        <v>0</v>
      </c>
      <c r="BI287" s="148">
        <f t="shared" si="58"/>
        <v>0</v>
      </c>
      <c r="BJ287" s="13" t="s">
        <v>83</v>
      </c>
      <c r="BK287" s="148">
        <f t="shared" si="59"/>
        <v>0</v>
      </c>
      <c r="BL287" s="13" t="s">
        <v>242</v>
      </c>
      <c r="BM287" s="147" t="s">
        <v>1224</v>
      </c>
    </row>
    <row r="288" spans="2:65" s="1" customFormat="1" ht="16.5" customHeight="1">
      <c r="B288" s="135"/>
      <c r="C288" s="149" t="s">
        <v>809</v>
      </c>
      <c r="D288" s="149" t="s">
        <v>318</v>
      </c>
      <c r="E288" s="150" t="s">
        <v>1564</v>
      </c>
      <c r="F288" s="151" t="s">
        <v>1565</v>
      </c>
      <c r="G288" s="152" t="s">
        <v>290</v>
      </c>
      <c r="H288" s="153">
        <v>4</v>
      </c>
      <c r="I288" s="154"/>
      <c r="J288" s="154">
        <f t="shared" si="50"/>
        <v>0</v>
      </c>
      <c r="K288" s="155"/>
      <c r="L288" s="156"/>
      <c r="M288" s="157" t="s">
        <v>1</v>
      </c>
      <c r="N288" s="158" t="s">
        <v>36</v>
      </c>
      <c r="O288" s="145">
        <v>0</v>
      </c>
      <c r="P288" s="145">
        <f t="shared" si="51"/>
        <v>0</v>
      </c>
      <c r="Q288" s="145">
        <v>0</v>
      </c>
      <c r="R288" s="145">
        <f t="shared" si="52"/>
        <v>0</v>
      </c>
      <c r="S288" s="145">
        <v>0</v>
      </c>
      <c r="T288" s="146">
        <f t="shared" si="53"/>
        <v>0</v>
      </c>
      <c r="AR288" s="147" t="s">
        <v>309</v>
      </c>
      <c r="AT288" s="147" t="s">
        <v>318</v>
      </c>
      <c r="AU288" s="147" t="s">
        <v>83</v>
      </c>
      <c r="AY288" s="13" t="s">
        <v>178</v>
      </c>
      <c r="BE288" s="148">
        <f t="shared" si="54"/>
        <v>0</v>
      </c>
      <c r="BF288" s="148">
        <f t="shared" si="55"/>
        <v>0</v>
      </c>
      <c r="BG288" s="148">
        <f t="shared" si="56"/>
        <v>0</v>
      </c>
      <c r="BH288" s="148">
        <f t="shared" si="57"/>
        <v>0</v>
      </c>
      <c r="BI288" s="148">
        <f t="shared" si="58"/>
        <v>0</v>
      </c>
      <c r="BJ288" s="13" t="s">
        <v>83</v>
      </c>
      <c r="BK288" s="148">
        <f t="shared" si="59"/>
        <v>0</v>
      </c>
      <c r="BL288" s="13" t="s">
        <v>242</v>
      </c>
      <c r="BM288" s="147" t="s">
        <v>1225</v>
      </c>
    </row>
    <row r="289" spans="2:65" s="1" customFormat="1" ht="33" customHeight="1">
      <c r="B289" s="135"/>
      <c r="C289" s="136" t="s">
        <v>813</v>
      </c>
      <c r="D289" s="136" t="s">
        <v>180</v>
      </c>
      <c r="E289" s="137" t="s">
        <v>1566</v>
      </c>
      <c r="F289" s="138" t="s">
        <v>1567</v>
      </c>
      <c r="G289" s="139" t="s">
        <v>290</v>
      </c>
      <c r="H289" s="140">
        <v>20</v>
      </c>
      <c r="I289" s="141"/>
      <c r="J289" s="141">
        <f t="shared" si="50"/>
        <v>0</v>
      </c>
      <c r="K289" s="142"/>
      <c r="L289" s="25"/>
      <c r="M289" s="143" t="s">
        <v>1</v>
      </c>
      <c r="N289" s="144" t="s">
        <v>36</v>
      </c>
      <c r="O289" s="145">
        <v>0</v>
      </c>
      <c r="P289" s="145">
        <f t="shared" si="51"/>
        <v>0</v>
      </c>
      <c r="Q289" s="145">
        <v>0</v>
      </c>
      <c r="R289" s="145">
        <f t="shared" si="52"/>
        <v>0</v>
      </c>
      <c r="S289" s="145">
        <v>0</v>
      </c>
      <c r="T289" s="146">
        <f t="shared" si="53"/>
        <v>0</v>
      </c>
      <c r="AR289" s="147" t="s">
        <v>242</v>
      </c>
      <c r="AT289" s="147" t="s">
        <v>180</v>
      </c>
      <c r="AU289" s="147" t="s">
        <v>83</v>
      </c>
      <c r="AY289" s="13" t="s">
        <v>178</v>
      </c>
      <c r="BE289" s="148">
        <f t="shared" si="54"/>
        <v>0</v>
      </c>
      <c r="BF289" s="148">
        <f t="shared" si="55"/>
        <v>0</v>
      </c>
      <c r="BG289" s="148">
        <f t="shared" si="56"/>
        <v>0</v>
      </c>
      <c r="BH289" s="148">
        <f t="shared" si="57"/>
        <v>0</v>
      </c>
      <c r="BI289" s="148">
        <f t="shared" si="58"/>
        <v>0</v>
      </c>
      <c r="BJ289" s="13" t="s">
        <v>83</v>
      </c>
      <c r="BK289" s="148">
        <f t="shared" si="59"/>
        <v>0</v>
      </c>
      <c r="BL289" s="13" t="s">
        <v>242</v>
      </c>
      <c r="BM289" s="147" t="s">
        <v>1226</v>
      </c>
    </row>
    <row r="290" spans="2:65" s="1" customFormat="1" ht="16.5" customHeight="1">
      <c r="B290" s="135"/>
      <c r="C290" s="149" t="s">
        <v>817</v>
      </c>
      <c r="D290" s="149" t="s">
        <v>318</v>
      </c>
      <c r="E290" s="150" t="s">
        <v>1568</v>
      </c>
      <c r="F290" s="151" t="s">
        <v>1569</v>
      </c>
      <c r="G290" s="152" t="s">
        <v>290</v>
      </c>
      <c r="H290" s="153">
        <v>20</v>
      </c>
      <c r="I290" s="154"/>
      <c r="J290" s="154">
        <f t="shared" si="50"/>
        <v>0</v>
      </c>
      <c r="K290" s="155"/>
      <c r="L290" s="156"/>
      <c r="M290" s="157" t="s">
        <v>1</v>
      </c>
      <c r="N290" s="158" t="s">
        <v>36</v>
      </c>
      <c r="O290" s="145">
        <v>0</v>
      </c>
      <c r="P290" s="145">
        <f t="shared" si="51"/>
        <v>0</v>
      </c>
      <c r="Q290" s="145">
        <v>0</v>
      </c>
      <c r="R290" s="145">
        <f t="shared" si="52"/>
        <v>0</v>
      </c>
      <c r="S290" s="145">
        <v>0</v>
      </c>
      <c r="T290" s="146">
        <f t="shared" si="53"/>
        <v>0</v>
      </c>
      <c r="AR290" s="147" t="s">
        <v>309</v>
      </c>
      <c r="AT290" s="147" t="s">
        <v>318</v>
      </c>
      <c r="AU290" s="147" t="s">
        <v>83</v>
      </c>
      <c r="AY290" s="13" t="s">
        <v>178</v>
      </c>
      <c r="BE290" s="148">
        <f t="shared" si="54"/>
        <v>0</v>
      </c>
      <c r="BF290" s="148">
        <f t="shared" si="55"/>
        <v>0</v>
      </c>
      <c r="BG290" s="148">
        <f t="shared" si="56"/>
        <v>0</v>
      </c>
      <c r="BH290" s="148">
        <f t="shared" si="57"/>
        <v>0</v>
      </c>
      <c r="BI290" s="148">
        <f t="shared" si="58"/>
        <v>0</v>
      </c>
      <c r="BJ290" s="13" t="s">
        <v>83</v>
      </c>
      <c r="BK290" s="148">
        <f t="shared" si="59"/>
        <v>0</v>
      </c>
      <c r="BL290" s="13" t="s">
        <v>242</v>
      </c>
      <c r="BM290" s="147" t="s">
        <v>1227</v>
      </c>
    </row>
    <row r="291" spans="2:65" s="1" customFormat="1" ht="24.2" customHeight="1">
      <c r="B291" s="135"/>
      <c r="C291" s="136" t="s">
        <v>821</v>
      </c>
      <c r="D291" s="136" t="s">
        <v>180</v>
      </c>
      <c r="E291" s="137" t="s">
        <v>1570</v>
      </c>
      <c r="F291" s="138" t="s">
        <v>1571</v>
      </c>
      <c r="G291" s="139" t="s">
        <v>290</v>
      </c>
      <c r="H291" s="140">
        <v>1</v>
      </c>
      <c r="I291" s="141"/>
      <c r="J291" s="141">
        <f t="shared" si="50"/>
        <v>0</v>
      </c>
      <c r="K291" s="142"/>
      <c r="L291" s="25"/>
      <c r="M291" s="143" t="s">
        <v>1</v>
      </c>
      <c r="N291" s="144" t="s">
        <v>36</v>
      </c>
      <c r="O291" s="145">
        <v>0</v>
      </c>
      <c r="P291" s="145">
        <f t="shared" si="51"/>
        <v>0</v>
      </c>
      <c r="Q291" s="145">
        <v>0</v>
      </c>
      <c r="R291" s="145">
        <f t="shared" si="52"/>
        <v>0</v>
      </c>
      <c r="S291" s="145">
        <v>0</v>
      </c>
      <c r="T291" s="146">
        <f t="shared" si="53"/>
        <v>0</v>
      </c>
      <c r="AR291" s="147" t="s">
        <v>242</v>
      </c>
      <c r="AT291" s="147" t="s">
        <v>180</v>
      </c>
      <c r="AU291" s="147" t="s">
        <v>83</v>
      </c>
      <c r="AY291" s="13" t="s">
        <v>178</v>
      </c>
      <c r="BE291" s="148">
        <f t="shared" si="54"/>
        <v>0</v>
      </c>
      <c r="BF291" s="148">
        <f t="shared" si="55"/>
        <v>0</v>
      </c>
      <c r="BG291" s="148">
        <f t="shared" si="56"/>
        <v>0</v>
      </c>
      <c r="BH291" s="148">
        <f t="shared" si="57"/>
        <v>0</v>
      </c>
      <c r="BI291" s="148">
        <f t="shared" si="58"/>
        <v>0</v>
      </c>
      <c r="BJ291" s="13" t="s">
        <v>83</v>
      </c>
      <c r="BK291" s="148">
        <f t="shared" si="59"/>
        <v>0</v>
      </c>
      <c r="BL291" s="13" t="s">
        <v>242</v>
      </c>
      <c r="BM291" s="147" t="s">
        <v>1228</v>
      </c>
    </row>
    <row r="292" spans="2:65" s="1" customFormat="1" ht="16.5" customHeight="1">
      <c r="B292" s="135"/>
      <c r="C292" s="149" t="s">
        <v>825</v>
      </c>
      <c r="D292" s="149" t="s">
        <v>318</v>
      </c>
      <c r="E292" s="150" t="s">
        <v>1572</v>
      </c>
      <c r="F292" s="151" t="s">
        <v>1573</v>
      </c>
      <c r="G292" s="152" t="s">
        <v>290</v>
      </c>
      <c r="H292" s="153">
        <v>1</v>
      </c>
      <c r="I292" s="154"/>
      <c r="J292" s="154">
        <f t="shared" si="50"/>
        <v>0</v>
      </c>
      <c r="K292" s="155"/>
      <c r="L292" s="156"/>
      <c r="M292" s="157" t="s">
        <v>1</v>
      </c>
      <c r="N292" s="158" t="s">
        <v>36</v>
      </c>
      <c r="O292" s="145">
        <v>0</v>
      </c>
      <c r="P292" s="145">
        <f t="shared" si="51"/>
        <v>0</v>
      </c>
      <c r="Q292" s="145">
        <v>0</v>
      </c>
      <c r="R292" s="145">
        <f t="shared" si="52"/>
        <v>0</v>
      </c>
      <c r="S292" s="145">
        <v>0</v>
      </c>
      <c r="T292" s="146">
        <f t="shared" si="53"/>
        <v>0</v>
      </c>
      <c r="AR292" s="147" t="s">
        <v>309</v>
      </c>
      <c r="AT292" s="147" t="s">
        <v>318</v>
      </c>
      <c r="AU292" s="147" t="s">
        <v>83</v>
      </c>
      <c r="AY292" s="13" t="s">
        <v>178</v>
      </c>
      <c r="BE292" s="148">
        <f t="shared" si="54"/>
        <v>0</v>
      </c>
      <c r="BF292" s="148">
        <f t="shared" si="55"/>
        <v>0</v>
      </c>
      <c r="BG292" s="148">
        <f t="shared" si="56"/>
        <v>0</v>
      </c>
      <c r="BH292" s="148">
        <f t="shared" si="57"/>
        <v>0</v>
      </c>
      <c r="BI292" s="148">
        <f t="shared" si="58"/>
        <v>0</v>
      </c>
      <c r="BJ292" s="13" t="s">
        <v>83</v>
      </c>
      <c r="BK292" s="148">
        <f t="shared" si="59"/>
        <v>0</v>
      </c>
      <c r="BL292" s="13" t="s">
        <v>242</v>
      </c>
      <c r="BM292" s="147" t="s">
        <v>1231</v>
      </c>
    </row>
    <row r="293" spans="2:65" s="1" customFormat="1" ht="21.75" customHeight="1">
      <c r="B293" s="135"/>
      <c r="C293" s="136" t="s">
        <v>829</v>
      </c>
      <c r="D293" s="136" t="s">
        <v>180</v>
      </c>
      <c r="E293" s="137" t="s">
        <v>1574</v>
      </c>
      <c r="F293" s="138" t="s">
        <v>1575</v>
      </c>
      <c r="G293" s="139" t="s">
        <v>290</v>
      </c>
      <c r="H293" s="140">
        <v>8</v>
      </c>
      <c r="I293" s="141"/>
      <c r="J293" s="141">
        <f t="shared" si="50"/>
        <v>0</v>
      </c>
      <c r="K293" s="142"/>
      <c r="L293" s="25"/>
      <c r="M293" s="143" t="s">
        <v>1</v>
      </c>
      <c r="N293" s="144" t="s">
        <v>36</v>
      </c>
      <c r="O293" s="145">
        <v>0</v>
      </c>
      <c r="P293" s="145">
        <f t="shared" si="51"/>
        <v>0</v>
      </c>
      <c r="Q293" s="145">
        <v>0</v>
      </c>
      <c r="R293" s="145">
        <f t="shared" si="52"/>
        <v>0</v>
      </c>
      <c r="S293" s="145">
        <v>0</v>
      </c>
      <c r="T293" s="146">
        <f t="shared" si="53"/>
        <v>0</v>
      </c>
      <c r="AR293" s="147" t="s">
        <v>242</v>
      </c>
      <c r="AT293" s="147" t="s">
        <v>180</v>
      </c>
      <c r="AU293" s="147" t="s">
        <v>83</v>
      </c>
      <c r="AY293" s="13" t="s">
        <v>178</v>
      </c>
      <c r="BE293" s="148">
        <f t="shared" si="54"/>
        <v>0</v>
      </c>
      <c r="BF293" s="148">
        <f t="shared" si="55"/>
        <v>0</v>
      </c>
      <c r="BG293" s="148">
        <f t="shared" si="56"/>
        <v>0</v>
      </c>
      <c r="BH293" s="148">
        <f t="shared" si="57"/>
        <v>0</v>
      </c>
      <c r="BI293" s="148">
        <f t="shared" si="58"/>
        <v>0</v>
      </c>
      <c r="BJ293" s="13" t="s">
        <v>83</v>
      </c>
      <c r="BK293" s="148">
        <f t="shared" si="59"/>
        <v>0</v>
      </c>
      <c r="BL293" s="13" t="s">
        <v>242</v>
      </c>
      <c r="BM293" s="147" t="s">
        <v>1234</v>
      </c>
    </row>
    <row r="294" spans="2:65" s="1" customFormat="1" ht="16.5" customHeight="1">
      <c r="B294" s="135"/>
      <c r="C294" s="149" t="s">
        <v>833</v>
      </c>
      <c r="D294" s="149" t="s">
        <v>318</v>
      </c>
      <c r="E294" s="150" t="s">
        <v>1576</v>
      </c>
      <c r="F294" s="151" t="s">
        <v>1577</v>
      </c>
      <c r="G294" s="152" t="s">
        <v>290</v>
      </c>
      <c r="H294" s="153">
        <v>8</v>
      </c>
      <c r="I294" s="154"/>
      <c r="J294" s="154">
        <f t="shared" si="50"/>
        <v>0</v>
      </c>
      <c r="K294" s="155"/>
      <c r="L294" s="156"/>
      <c r="M294" s="157" t="s">
        <v>1</v>
      </c>
      <c r="N294" s="158" t="s">
        <v>36</v>
      </c>
      <c r="O294" s="145">
        <v>0</v>
      </c>
      <c r="P294" s="145">
        <f t="shared" si="51"/>
        <v>0</v>
      </c>
      <c r="Q294" s="145">
        <v>0</v>
      </c>
      <c r="R294" s="145">
        <f t="shared" si="52"/>
        <v>0</v>
      </c>
      <c r="S294" s="145">
        <v>0</v>
      </c>
      <c r="T294" s="146">
        <f t="shared" si="53"/>
        <v>0</v>
      </c>
      <c r="AR294" s="147" t="s">
        <v>309</v>
      </c>
      <c r="AT294" s="147" t="s">
        <v>318</v>
      </c>
      <c r="AU294" s="147" t="s">
        <v>83</v>
      </c>
      <c r="AY294" s="13" t="s">
        <v>178</v>
      </c>
      <c r="BE294" s="148">
        <f t="shared" si="54"/>
        <v>0</v>
      </c>
      <c r="BF294" s="148">
        <f t="shared" si="55"/>
        <v>0</v>
      </c>
      <c r="BG294" s="148">
        <f t="shared" si="56"/>
        <v>0</v>
      </c>
      <c r="BH294" s="148">
        <f t="shared" si="57"/>
        <v>0</v>
      </c>
      <c r="BI294" s="148">
        <f t="shared" si="58"/>
        <v>0</v>
      </c>
      <c r="BJ294" s="13" t="s">
        <v>83</v>
      </c>
      <c r="BK294" s="148">
        <f t="shared" si="59"/>
        <v>0</v>
      </c>
      <c r="BL294" s="13" t="s">
        <v>242</v>
      </c>
      <c r="BM294" s="147" t="s">
        <v>1236</v>
      </c>
    </row>
    <row r="295" spans="2:65" s="1" customFormat="1" ht="16.5" customHeight="1">
      <c r="B295" s="135"/>
      <c r="C295" s="136" t="s">
        <v>839</v>
      </c>
      <c r="D295" s="136" t="s">
        <v>180</v>
      </c>
      <c r="E295" s="137" t="s">
        <v>1578</v>
      </c>
      <c r="F295" s="138" t="s">
        <v>1579</v>
      </c>
      <c r="G295" s="139" t="s">
        <v>290</v>
      </c>
      <c r="H295" s="140">
        <v>8</v>
      </c>
      <c r="I295" s="141"/>
      <c r="J295" s="141">
        <f t="shared" si="50"/>
        <v>0</v>
      </c>
      <c r="K295" s="142"/>
      <c r="L295" s="25"/>
      <c r="M295" s="143" t="s">
        <v>1</v>
      </c>
      <c r="N295" s="144" t="s">
        <v>36</v>
      </c>
      <c r="O295" s="145">
        <v>0</v>
      </c>
      <c r="P295" s="145">
        <f t="shared" si="51"/>
        <v>0</v>
      </c>
      <c r="Q295" s="145">
        <v>0</v>
      </c>
      <c r="R295" s="145">
        <f t="shared" si="52"/>
        <v>0</v>
      </c>
      <c r="S295" s="145">
        <v>0</v>
      </c>
      <c r="T295" s="146">
        <f t="shared" si="53"/>
        <v>0</v>
      </c>
      <c r="AR295" s="147" t="s">
        <v>242</v>
      </c>
      <c r="AT295" s="147" t="s">
        <v>180</v>
      </c>
      <c r="AU295" s="147" t="s">
        <v>83</v>
      </c>
      <c r="AY295" s="13" t="s">
        <v>178</v>
      </c>
      <c r="BE295" s="148">
        <f t="shared" si="54"/>
        <v>0</v>
      </c>
      <c r="BF295" s="148">
        <f t="shared" si="55"/>
        <v>0</v>
      </c>
      <c r="BG295" s="148">
        <f t="shared" si="56"/>
        <v>0</v>
      </c>
      <c r="BH295" s="148">
        <f t="shared" si="57"/>
        <v>0</v>
      </c>
      <c r="BI295" s="148">
        <f t="shared" si="58"/>
        <v>0</v>
      </c>
      <c r="BJ295" s="13" t="s">
        <v>83</v>
      </c>
      <c r="BK295" s="148">
        <f t="shared" si="59"/>
        <v>0</v>
      </c>
      <c r="BL295" s="13" t="s">
        <v>242</v>
      </c>
      <c r="BM295" s="147" t="s">
        <v>1238</v>
      </c>
    </row>
    <row r="296" spans="2:65" s="1" customFormat="1" ht="24.2" customHeight="1">
      <c r="B296" s="135"/>
      <c r="C296" s="149" t="s">
        <v>843</v>
      </c>
      <c r="D296" s="149" t="s">
        <v>318</v>
      </c>
      <c r="E296" s="150" t="s">
        <v>1580</v>
      </c>
      <c r="F296" s="151" t="s">
        <v>1581</v>
      </c>
      <c r="G296" s="152" t="s">
        <v>290</v>
      </c>
      <c r="H296" s="153">
        <v>8</v>
      </c>
      <c r="I296" s="154"/>
      <c r="J296" s="154">
        <f t="shared" si="50"/>
        <v>0</v>
      </c>
      <c r="K296" s="155"/>
      <c r="L296" s="156"/>
      <c r="M296" s="157" t="s">
        <v>1</v>
      </c>
      <c r="N296" s="158" t="s">
        <v>36</v>
      </c>
      <c r="O296" s="145">
        <v>0</v>
      </c>
      <c r="P296" s="145">
        <f t="shared" si="51"/>
        <v>0</v>
      </c>
      <c r="Q296" s="145">
        <v>0</v>
      </c>
      <c r="R296" s="145">
        <f t="shared" si="52"/>
        <v>0</v>
      </c>
      <c r="S296" s="145">
        <v>0</v>
      </c>
      <c r="T296" s="146">
        <f t="shared" si="53"/>
        <v>0</v>
      </c>
      <c r="AR296" s="147" t="s">
        <v>309</v>
      </c>
      <c r="AT296" s="147" t="s">
        <v>318</v>
      </c>
      <c r="AU296" s="147" t="s">
        <v>83</v>
      </c>
      <c r="AY296" s="13" t="s">
        <v>178</v>
      </c>
      <c r="BE296" s="148">
        <f t="shared" si="54"/>
        <v>0</v>
      </c>
      <c r="BF296" s="148">
        <f t="shared" si="55"/>
        <v>0</v>
      </c>
      <c r="BG296" s="148">
        <f t="shared" si="56"/>
        <v>0</v>
      </c>
      <c r="BH296" s="148">
        <f t="shared" si="57"/>
        <v>0</v>
      </c>
      <c r="BI296" s="148">
        <f t="shared" si="58"/>
        <v>0</v>
      </c>
      <c r="BJ296" s="13" t="s">
        <v>83</v>
      </c>
      <c r="BK296" s="148">
        <f t="shared" si="59"/>
        <v>0</v>
      </c>
      <c r="BL296" s="13" t="s">
        <v>242</v>
      </c>
      <c r="BM296" s="147" t="s">
        <v>1582</v>
      </c>
    </row>
    <row r="297" spans="2:65" s="1" customFormat="1" ht="24.2" customHeight="1">
      <c r="B297" s="135"/>
      <c r="C297" s="136" t="s">
        <v>847</v>
      </c>
      <c r="D297" s="136" t="s">
        <v>180</v>
      </c>
      <c r="E297" s="137" t="s">
        <v>1583</v>
      </c>
      <c r="F297" s="138" t="s">
        <v>1584</v>
      </c>
      <c r="G297" s="139" t="s">
        <v>290</v>
      </c>
      <c r="H297" s="140">
        <v>20</v>
      </c>
      <c r="I297" s="141"/>
      <c r="J297" s="141">
        <f t="shared" si="50"/>
        <v>0</v>
      </c>
      <c r="K297" s="142"/>
      <c r="L297" s="25"/>
      <c r="M297" s="143" t="s">
        <v>1</v>
      </c>
      <c r="N297" s="144" t="s">
        <v>36</v>
      </c>
      <c r="O297" s="145">
        <v>0</v>
      </c>
      <c r="P297" s="145">
        <f t="shared" si="51"/>
        <v>0</v>
      </c>
      <c r="Q297" s="145">
        <v>0</v>
      </c>
      <c r="R297" s="145">
        <f t="shared" si="52"/>
        <v>0</v>
      </c>
      <c r="S297" s="145">
        <v>0</v>
      </c>
      <c r="T297" s="146">
        <f t="shared" si="53"/>
        <v>0</v>
      </c>
      <c r="AR297" s="147" t="s">
        <v>242</v>
      </c>
      <c r="AT297" s="147" t="s">
        <v>180</v>
      </c>
      <c r="AU297" s="147" t="s">
        <v>83</v>
      </c>
      <c r="AY297" s="13" t="s">
        <v>178</v>
      </c>
      <c r="BE297" s="148">
        <f t="shared" si="54"/>
        <v>0</v>
      </c>
      <c r="BF297" s="148">
        <f t="shared" si="55"/>
        <v>0</v>
      </c>
      <c r="BG297" s="148">
        <f t="shared" si="56"/>
        <v>0</v>
      </c>
      <c r="BH297" s="148">
        <f t="shared" si="57"/>
        <v>0</v>
      </c>
      <c r="BI297" s="148">
        <f t="shared" si="58"/>
        <v>0</v>
      </c>
      <c r="BJ297" s="13" t="s">
        <v>83</v>
      </c>
      <c r="BK297" s="148">
        <f t="shared" si="59"/>
        <v>0</v>
      </c>
      <c r="BL297" s="13" t="s">
        <v>242</v>
      </c>
      <c r="BM297" s="147" t="s">
        <v>1585</v>
      </c>
    </row>
    <row r="298" spans="2:65" s="1" customFormat="1" ht="21.75" customHeight="1">
      <c r="B298" s="135"/>
      <c r="C298" s="149" t="s">
        <v>853</v>
      </c>
      <c r="D298" s="149" t="s">
        <v>318</v>
      </c>
      <c r="E298" s="150" t="s">
        <v>1586</v>
      </c>
      <c r="F298" s="151" t="s">
        <v>1587</v>
      </c>
      <c r="G298" s="152" t="s">
        <v>290</v>
      </c>
      <c r="H298" s="153">
        <v>20</v>
      </c>
      <c r="I298" s="154"/>
      <c r="J298" s="154">
        <f t="shared" si="50"/>
        <v>0</v>
      </c>
      <c r="K298" s="155"/>
      <c r="L298" s="156"/>
      <c r="M298" s="157" t="s">
        <v>1</v>
      </c>
      <c r="N298" s="158" t="s">
        <v>36</v>
      </c>
      <c r="O298" s="145">
        <v>0</v>
      </c>
      <c r="P298" s="145">
        <f t="shared" si="51"/>
        <v>0</v>
      </c>
      <c r="Q298" s="145">
        <v>0</v>
      </c>
      <c r="R298" s="145">
        <f t="shared" si="52"/>
        <v>0</v>
      </c>
      <c r="S298" s="145">
        <v>0</v>
      </c>
      <c r="T298" s="146">
        <f t="shared" si="53"/>
        <v>0</v>
      </c>
      <c r="AR298" s="147" t="s">
        <v>309</v>
      </c>
      <c r="AT298" s="147" t="s">
        <v>318</v>
      </c>
      <c r="AU298" s="147" t="s">
        <v>83</v>
      </c>
      <c r="AY298" s="13" t="s">
        <v>178</v>
      </c>
      <c r="BE298" s="148">
        <f t="shared" si="54"/>
        <v>0</v>
      </c>
      <c r="BF298" s="148">
        <f t="shared" si="55"/>
        <v>0</v>
      </c>
      <c r="BG298" s="148">
        <f t="shared" si="56"/>
        <v>0</v>
      </c>
      <c r="BH298" s="148">
        <f t="shared" si="57"/>
        <v>0</v>
      </c>
      <c r="BI298" s="148">
        <f t="shared" si="58"/>
        <v>0</v>
      </c>
      <c r="BJ298" s="13" t="s">
        <v>83</v>
      </c>
      <c r="BK298" s="148">
        <f t="shared" si="59"/>
        <v>0</v>
      </c>
      <c r="BL298" s="13" t="s">
        <v>242</v>
      </c>
      <c r="BM298" s="147" t="s">
        <v>1243</v>
      </c>
    </row>
    <row r="299" spans="2:65" s="1" customFormat="1" ht="24.2" customHeight="1">
      <c r="B299" s="135"/>
      <c r="C299" s="136" t="s">
        <v>857</v>
      </c>
      <c r="D299" s="136" t="s">
        <v>180</v>
      </c>
      <c r="E299" s="137" t="s">
        <v>1588</v>
      </c>
      <c r="F299" s="138" t="s">
        <v>1589</v>
      </c>
      <c r="G299" s="139" t="s">
        <v>290</v>
      </c>
      <c r="H299" s="140">
        <v>5</v>
      </c>
      <c r="I299" s="141"/>
      <c r="J299" s="141">
        <f t="shared" si="50"/>
        <v>0</v>
      </c>
      <c r="K299" s="142"/>
      <c r="L299" s="25"/>
      <c r="M299" s="143" t="s">
        <v>1</v>
      </c>
      <c r="N299" s="144" t="s">
        <v>36</v>
      </c>
      <c r="O299" s="145">
        <v>0</v>
      </c>
      <c r="P299" s="145">
        <f t="shared" si="51"/>
        <v>0</v>
      </c>
      <c r="Q299" s="145">
        <v>0</v>
      </c>
      <c r="R299" s="145">
        <f t="shared" si="52"/>
        <v>0</v>
      </c>
      <c r="S299" s="145">
        <v>0</v>
      </c>
      <c r="T299" s="146">
        <f t="shared" si="53"/>
        <v>0</v>
      </c>
      <c r="AR299" s="147" t="s">
        <v>242</v>
      </c>
      <c r="AT299" s="147" t="s">
        <v>180</v>
      </c>
      <c r="AU299" s="147" t="s">
        <v>83</v>
      </c>
      <c r="AY299" s="13" t="s">
        <v>178</v>
      </c>
      <c r="BE299" s="148">
        <f t="shared" si="54"/>
        <v>0</v>
      </c>
      <c r="BF299" s="148">
        <f t="shared" si="55"/>
        <v>0</v>
      </c>
      <c r="BG299" s="148">
        <f t="shared" si="56"/>
        <v>0</v>
      </c>
      <c r="BH299" s="148">
        <f t="shared" si="57"/>
        <v>0</v>
      </c>
      <c r="BI299" s="148">
        <f t="shared" si="58"/>
        <v>0</v>
      </c>
      <c r="BJ299" s="13" t="s">
        <v>83</v>
      </c>
      <c r="BK299" s="148">
        <f t="shared" si="59"/>
        <v>0</v>
      </c>
      <c r="BL299" s="13" t="s">
        <v>242</v>
      </c>
      <c r="BM299" s="147" t="s">
        <v>1245</v>
      </c>
    </row>
    <row r="300" spans="2:65" s="1" customFormat="1" ht="16.5" customHeight="1">
      <c r="B300" s="135"/>
      <c r="C300" s="149" t="s">
        <v>861</v>
      </c>
      <c r="D300" s="149" t="s">
        <v>318</v>
      </c>
      <c r="E300" s="150" t="s">
        <v>1590</v>
      </c>
      <c r="F300" s="151" t="s">
        <v>1591</v>
      </c>
      <c r="G300" s="152" t="s">
        <v>290</v>
      </c>
      <c r="H300" s="153">
        <v>5</v>
      </c>
      <c r="I300" s="154"/>
      <c r="J300" s="154">
        <f t="shared" si="50"/>
        <v>0</v>
      </c>
      <c r="K300" s="155"/>
      <c r="L300" s="156"/>
      <c r="M300" s="157" t="s">
        <v>1</v>
      </c>
      <c r="N300" s="158" t="s">
        <v>36</v>
      </c>
      <c r="O300" s="145">
        <v>0</v>
      </c>
      <c r="P300" s="145">
        <f t="shared" si="51"/>
        <v>0</v>
      </c>
      <c r="Q300" s="145">
        <v>0</v>
      </c>
      <c r="R300" s="145">
        <f t="shared" si="52"/>
        <v>0</v>
      </c>
      <c r="S300" s="145">
        <v>0</v>
      </c>
      <c r="T300" s="146">
        <f t="shared" si="53"/>
        <v>0</v>
      </c>
      <c r="AR300" s="147" t="s">
        <v>309</v>
      </c>
      <c r="AT300" s="147" t="s">
        <v>318</v>
      </c>
      <c r="AU300" s="147" t="s">
        <v>83</v>
      </c>
      <c r="AY300" s="13" t="s">
        <v>178</v>
      </c>
      <c r="BE300" s="148">
        <f t="shared" si="54"/>
        <v>0</v>
      </c>
      <c r="BF300" s="148">
        <f t="shared" si="55"/>
        <v>0</v>
      </c>
      <c r="BG300" s="148">
        <f t="shared" si="56"/>
        <v>0</v>
      </c>
      <c r="BH300" s="148">
        <f t="shared" si="57"/>
        <v>0</v>
      </c>
      <c r="BI300" s="148">
        <f t="shared" si="58"/>
        <v>0</v>
      </c>
      <c r="BJ300" s="13" t="s">
        <v>83</v>
      </c>
      <c r="BK300" s="148">
        <f t="shared" si="59"/>
        <v>0</v>
      </c>
      <c r="BL300" s="13" t="s">
        <v>242</v>
      </c>
      <c r="BM300" s="147" t="s">
        <v>1248</v>
      </c>
    </row>
    <row r="301" spans="2:65" s="1" customFormat="1" ht="24.2" customHeight="1">
      <c r="B301" s="135"/>
      <c r="C301" s="136" t="s">
        <v>865</v>
      </c>
      <c r="D301" s="136" t="s">
        <v>180</v>
      </c>
      <c r="E301" s="137" t="s">
        <v>1592</v>
      </c>
      <c r="F301" s="138" t="s">
        <v>1593</v>
      </c>
      <c r="G301" s="139" t="s">
        <v>290</v>
      </c>
      <c r="H301" s="140">
        <v>1</v>
      </c>
      <c r="I301" s="141"/>
      <c r="J301" s="141">
        <f t="shared" si="50"/>
        <v>0</v>
      </c>
      <c r="K301" s="142"/>
      <c r="L301" s="25"/>
      <c r="M301" s="143" t="s">
        <v>1</v>
      </c>
      <c r="N301" s="144" t="s">
        <v>36</v>
      </c>
      <c r="O301" s="145">
        <v>0</v>
      </c>
      <c r="P301" s="145">
        <f t="shared" si="51"/>
        <v>0</v>
      </c>
      <c r="Q301" s="145">
        <v>0</v>
      </c>
      <c r="R301" s="145">
        <f t="shared" si="52"/>
        <v>0</v>
      </c>
      <c r="S301" s="145">
        <v>0</v>
      </c>
      <c r="T301" s="146">
        <f t="shared" si="53"/>
        <v>0</v>
      </c>
      <c r="AR301" s="147" t="s">
        <v>242</v>
      </c>
      <c r="AT301" s="147" t="s">
        <v>180</v>
      </c>
      <c r="AU301" s="147" t="s">
        <v>83</v>
      </c>
      <c r="AY301" s="13" t="s">
        <v>178</v>
      </c>
      <c r="BE301" s="148">
        <f t="shared" si="54"/>
        <v>0</v>
      </c>
      <c r="BF301" s="148">
        <f t="shared" si="55"/>
        <v>0</v>
      </c>
      <c r="BG301" s="148">
        <f t="shared" si="56"/>
        <v>0</v>
      </c>
      <c r="BH301" s="148">
        <f t="shared" si="57"/>
        <v>0</v>
      </c>
      <c r="BI301" s="148">
        <f t="shared" si="58"/>
        <v>0</v>
      </c>
      <c r="BJ301" s="13" t="s">
        <v>83</v>
      </c>
      <c r="BK301" s="148">
        <f t="shared" si="59"/>
        <v>0</v>
      </c>
      <c r="BL301" s="13" t="s">
        <v>242</v>
      </c>
      <c r="BM301" s="147" t="s">
        <v>1249</v>
      </c>
    </row>
    <row r="302" spans="2:65" s="1" customFormat="1" ht="33" customHeight="1">
      <c r="B302" s="135"/>
      <c r="C302" s="149" t="s">
        <v>869</v>
      </c>
      <c r="D302" s="149" t="s">
        <v>318</v>
      </c>
      <c r="E302" s="150" t="s">
        <v>1594</v>
      </c>
      <c r="F302" s="151" t="s">
        <v>1595</v>
      </c>
      <c r="G302" s="152" t="s">
        <v>290</v>
      </c>
      <c r="H302" s="153">
        <v>1</v>
      </c>
      <c r="I302" s="154"/>
      <c r="J302" s="154">
        <f t="shared" si="50"/>
        <v>0</v>
      </c>
      <c r="K302" s="155"/>
      <c r="L302" s="156"/>
      <c r="M302" s="157" t="s">
        <v>1</v>
      </c>
      <c r="N302" s="158" t="s">
        <v>36</v>
      </c>
      <c r="O302" s="145">
        <v>0</v>
      </c>
      <c r="P302" s="145">
        <f t="shared" si="51"/>
        <v>0</v>
      </c>
      <c r="Q302" s="145">
        <v>0</v>
      </c>
      <c r="R302" s="145">
        <f t="shared" si="52"/>
        <v>0</v>
      </c>
      <c r="S302" s="145">
        <v>0</v>
      </c>
      <c r="T302" s="146">
        <f t="shared" si="53"/>
        <v>0</v>
      </c>
      <c r="AR302" s="147" t="s">
        <v>309</v>
      </c>
      <c r="AT302" s="147" t="s">
        <v>318</v>
      </c>
      <c r="AU302" s="147" t="s">
        <v>83</v>
      </c>
      <c r="AY302" s="13" t="s">
        <v>178</v>
      </c>
      <c r="BE302" s="148">
        <f t="shared" si="54"/>
        <v>0</v>
      </c>
      <c r="BF302" s="148">
        <f t="shared" si="55"/>
        <v>0</v>
      </c>
      <c r="BG302" s="148">
        <f t="shared" si="56"/>
        <v>0</v>
      </c>
      <c r="BH302" s="148">
        <f t="shared" si="57"/>
        <v>0</v>
      </c>
      <c r="BI302" s="148">
        <f t="shared" si="58"/>
        <v>0</v>
      </c>
      <c r="BJ302" s="13" t="s">
        <v>83</v>
      </c>
      <c r="BK302" s="148">
        <f t="shared" si="59"/>
        <v>0</v>
      </c>
      <c r="BL302" s="13" t="s">
        <v>242</v>
      </c>
      <c r="BM302" s="147" t="s">
        <v>1596</v>
      </c>
    </row>
    <row r="303" spans="2:65" s="1" customFormat="1" ht="24.2" customHeight="1">
      <c r="B303" s="135"/>
      <c r="C303" s="136" t="s">
        <v>873</v>
      </c>
      <c r="D303" s="136" t="s">
        <v>180</v>
      </c>
      <c r="E303" s="137" t="s">
        <v>1597</v>
      </c>
      <c r="F303" s="138" t="s">
        <v>1598</v>
      </c>
      <c r="G303" s="139" t="s">
        <v>257</v>
      </c>
      <c r="H303" s="140">
        <v>0.64500000000000002</v>
      </c>
      <c r="I303" s="141"/>
      <c r="J303" s="141">
        <f t="shared" si="50"/>
        <v>0</v>
      </c>
      <c r="K303" s="142"/>
      <c r="L303" s="25"/>
      <c r="M303" s="143" t="s">
        <v>1</v>
      </c>
      <c r="N303" s="144" t="s">
        <v>36</v>
      </c>
      <c r="O303" s="145">
        <v>0</v>
      </c>
      <c r="P303" s="145">
        <f t="shared" si="51"/>
        <v>0</v>
      </c>
      <c r="Q303" s="145">
        <v>0</v>
      </c>
      <c r="R303" s="145">
        <f t="shared" si="52"/>
        <v>0</v>
      </c>
      <c r="S303" s="145">
        <v>0</v>
      </c>
      <c r="T303" s="146">
        <f t="shared" si="53"/>
        <v>0</v>
      </c>
      <c r="AR303" s="147" t="s">
        <v>242</v>
      </c>
      <c r="AT303" s="147" t="s">
        <v>180</v>
      </c>
      <c r="AU303" s="147" t="s">
        <v>83</v>
      </c>
      <c r="AY303" s="13" t="s">
        <v>178</v>
      </c>
      <c r="BE303" s="148">
        <f t="shared" si="54"/>
        <v>0</v>
      </c>
      <c r="BF303" s="148">
        <f t="shared" si="55"/>
        <v>0</v>
      </c>
      <c r="BG303" s="148">
        <f t="shared" si="56"/>
        <v>0</v>
      </c>
      <c r="BH303" s="148">
        <f t="shared" si="57"/>
        <v>0</v>
      </c>
      <c r="BI303" s="148">
        <f t="shared" si="58"/>
        <v>0</v>
      </c>
      <c r="BJ303" s="13" t="s">
        <v>83</v>
      </c>
      <c r="BK303" s="148">
        <f t="shared" si="59"/>
        <v>0</v>
      </c>
      <c r="BL303" s="13" t="s">
        <v>242</v>
      </c>
      <c r="BM303" s="147" t="s">
        <v>1256</v>
      </c>
    </row>
    <row r="304" spans="2:65" s="11" customFormat="1" ht="22.9" customHeight="1">
      <c r="B304" s="124"/>
      <c r="D304" s="125" t="s">
        <v>69</v>
      </c>
      <c r="E304" s="133" t="s">
        <v>584</v>
      </c>
      <c r="F304" s="133" t="s">
        <v>585</v>
      </c>
      <c r="J304" s="134">
        <f>BK304</f>
        <v>0</v>
      </c>
      <c r="L304" s="124"/>
      <c r="M304" s="128"/>
      <c r="P304" s="129">
        <f>SUM(P305:P306)</f>
        <v>0</v>
      </c>
      <c r="R304" s="129">
        <f>SUM(R305:R306)</f>
        <v>0</v>
      </c>
      <c r="T304" s="130">
        <f>SUM(T305:T306)</f>
        <v>0</v>
      </c>
      <c r="AR304" s="125" t="s">
        <v>83</v>
      </c>
      <c r="AT304" s="131" t="s">
        <v>69</v>
      </c>
      <c r="AU304" s="131" t="s">
        <v>77</v>
      </c>
      <c r="AY304" s="125" t="s">
        <v>178</v>
      </c>
      <c r="BK304" s="132">
        <f>SUM(BK305:BK306)</f>
        <v>0</v>
      </c>
    </row>
    <row r="305" spans="2:65" s="1" customFormat="1" ht="16.5" customHeight="1">
      <c r="B305" s="135"/>
      <c r="C305" s="136" t="s">
        <v>877</v>
      </c>
      <c r="D305" s="136" t="s">
        <v>180</v>
      </c>
      <c r="E305" s="137" t="s">
        <v>1599</v>
      </c>
      <c r="F305" s="138" t="s">
        <v>1600</v>
      </c>
      <c r="G305" s="139" t="s">
        <v>290</v>
      </c>
      <c r="H305" s="140">
        <v>16</v>
      </c>
      <c r="I305" s="141"/>
      <c r="J305" s="141">
        <f>ROUND(I305*H305,2)</f>
        <v>0</v>
      </c>
      <c r="K305" s="142"/>
      <c r="L305" s="25"/>
      <c r="M305" s="143" t="s">
        <v>1</v>
      </c>
      <c r="N305" s="144" t="s">
        <v>36</v>
      </c>
      <c r="O305" s="145">
        <v>0</v>
      </c>
      <c r="P305" s="145">
        <f>O305*H305</f>
        <v>0</v>
      </c>
      <c r="Q305" s="145">
        <v>0</v>
      </c>
      <c r="R305" s="145">
        <f>Q305*H305</f>
        <v>0</v>
      </c>
      <c r="S305" s="145">
        <v>0</v>
      </c>
      <c r="T305" s="146">
        <f>S305*H305</f>
        <v>0</v>
      </c>
      <c r="AR305" s="147" t="s">
        <v>242</v>
      </c>
      <c r="AT305" s="147" t="s">
        <v>180</v>
      </c>
      <c r="AU305" s="147" t="s">
        <v>83</v>
      </c>
      <c r="AY305" s="13" t="s">
        <v>178</v>
      </c>
      <c r="BE305" s="148">
        <f>IF(N305="základná",J305,0)</f>
        <v>0</v>
      </c>
      <c r="BF305" s="148">
        <f>IF(N305="znížená",J305,0)</f>
        <v>0</v>
      </c>
      <c r="BG305" s="148">
        <f>IF(N305="zákl. prenesená",J305,0)</f>
        <v>0</v>
      </c>
      <c r="BH305" s="148">
        <f>IF(N305="zníž. prenesená",J305,0)</f>
        <v>0</v>
      </c>
      <c r="BI305" s="148">
        <f>IF(N305="nulová",J305,0)</f>
        <v>0</v>
      </c>
      <c r="BJ305" s="13" t="s">
        <v>83</v>
      </c>
      <c r="BK305" s="148">
        <f>ROUND(I305*H305,2)</f>
        <v>0</v>
      </c>
      <c r="BL305" s="13" t="s">
        <v>242</v>
      </c>
      <c r="BM305" s="147" t="s">
        <v>1259</v>
      </c>
    </row>
    <row r="306" spans="2:65" s="1" customFormat="1" ht="16.5" customHeight="1">
      <c r="B306" s="135"/>
      <c r="C306" s="149" t="s">
        <v>881</v>
      </c>
      <c r="D306" s="149" t="s">
        <v>318</v>
      </c>
      <c r="E306" s="150" t="s">
        <v>1601</v>
      </c>
      <c r="F306" s="151" t="s">
        <v>1602</v>
      </c>
      <c r="G306" s="152" t="s">
        <v>290</v>
      </c>
      <c r="H306" s="153">
        <v>16</v>
      </c>
      <c r="I306" s="154"/>
      <c r="J306" s="154">
        <f>ROUND(I306*H306,2)</f>
        <v>0</v>
      </c>
      <c r="K306" s="155"/>
      <c r="L306" s="156"/>
      <c r="M306" s="157" t="s">
        <v>1</v>
      </c>
      <c r="N306" s="158" t="s">
        <v>36</v>
      </c>
      <c r="O306" s="145">
        <v>0</v>
      </c>
      <c r="P306" s="145">
        <f>O306*H306</f>
        <v>0</v>
      </c>
      <c r="Q306" s="145">
        <v>0</v>
      </c>
      <c r="R306" s="145">
        <f>Q306*H306</f>
        <v>0</v>
      </c>
      <c r="S306" s="145">
        <v>0</v>
      </c>
      <c r="T306" s="146">
        <f>S306*H306</f>
        <v>0</v>
      </c>
      <c r="AR306" s="147" t="s">
        <v>309</v>
      </c>
      <c r="AT306" s="147" t="s">
        <v>318</v>
      </c>
      <c r="AU306" s="147" t="s">
        <v>83</v>
      </c>
      <c r="AY306" s="13" t="s">
        <v>178</v>
      </c>
      <c r="BE306" s="148">
        <f>IF(N306="základná",J306,0)</f>
        <v>0</v>
      </c>
      <c r="BF306" s="148">
        <f>IF(N306="znížená",J306,0)</f>
        <v>0</v>
      </c>
      <c r="BG306" s="148">
        <f>IF(N306="zákl. prenesená",J306,0)</f>
        <v>0</v>
      </c>
      <c r="BH306" s="148">
        <f>IF(N306="zníž. prenesená",J306,0)</f>
        <v>0</v>
      </c>
      <c r="BI306" s="148">
        <f>IF(N306="nulová",J306,0)</f>
        <v>0</v>
      </c>
      <c r="BJ306" s="13" t="s">
        <v>83</v>
      </c>
      <c r="BK306" s="148">
        <f>ROUND(I306*H306,2)</f>
        <v>0</v>
      </c>
      <c r="BL306" s="13" t="s">
        <v>242</v>
      </c>
      <c r="BM306" s="147" t="s">
        <v>1603</v>
      </c>
    </row>
    <row r="307" spans="2:65" s="11" customFormat="1" ht="22.9" customHeight="1">
      <c r="B307" s="124"/>
      <c r="D307" s="125" t="s">
        <v>69</v>
      </c>
      <c r="E307" s="133" t="s">
        <v>690</v>
      </c>
      <c r="F307" s="133" t="s">
        <v>691</v>
      </c>
      <c r="J307" s="134">
        <f>BK307</f>
        <v>0</v>
      </c>
      <c r="L307" s="124"/>
      <c r="M307" s="128"/>
      <c r="P307" s="129">
        <f>P308</f>
        <v>0</v>
      </c>
      <c r="R307" s="129">
        <f>R308</f>
        <v>0</v>
      </c>
      <c r="T307" s="130">
        <f>T308</f>
        <v>0</v>
      </c>
      <c r="AR307" s="125" t="s">
        <v>83</v>
      </c>
      <c r="AT307" s="131" t="s">
        <v>69</v>
      </c>
      <c r="AU307" s="131" t="s">
        <v>77</v>
      </c>
      <c r="AY307" s="125" t="s">
        <v>178</v>
      </c>
      <c r="BK307" s="132">
        <f>BK308</f>
        <v>0</v>
      </c>
    </row>
    <row r="308" spans="2:65" s="1" customFormat="1" ht="16.5" customHeight="1">
      <c r="B308" s="135"/>
      <c r="C308" s="136" t="s">
        <v>887</v>
      </c>
      <c r="D308" s="136" t="s">
        <v>180</v>
      </c>
      <c r="E308" s="137" t="s">
        <v>1604</v>
      </c>
      <c r="F308" s="138" t="s">
        <v>1605</v>
      </c>
      <c r="G308" s="139" t="s">
        <v>262</v>
      </c>
      <c r="H308" s="140">
        <v>200</v>
      </c>
      <c r="I308" s="141"/>
      <c r="J308" s="141">
        <f>ROUND(I308*H308,2)</f>
        <v>0</v>
      </c>
      <c r="K308" s="142"/>
      <c r="L308" s="25"/>
      <c r="M308" s="159" t="s">
        <v>1</v>
      </c>
      <c r="N308" s="160" t="s">
        <v>36</v>
      </c>
      <c r="O308" s="161">
        <v>0</v>
      </c>
      <c r="P308" s="161">
        <f>O308*H308</f>
        <v>0</v>
      </c>
      <c r="Q308" s="161">
        <v>0</v>
      </c>
      <c r="R308" s="161">
        <f>Q308*H308</f>
        <v>0</v>
      </c>
      <c r="S308" s="161">
        <v>0</v>
      </c>
      <c r="T308" s="162">
        <f>S308*H308</f>
        <v>0</v>
      </c>
      <c r="AR308" s="147" t="s">
        <v>242</v>
      </c>
      <c r="AT308" s="147" t="s">
        <v>180</v>
      </c>
      <c r="AU308" s="147" t="s">
        <v>83</v>
      </c>
      <c r="AY308" s="13" t="s">
        <v>178</v>
      </c>
      <c r="BE308" s="148">
        <f>IF(N308="základná",J308,0)</f>
        <v>0</v>
      </c>
      <c r="BF308" s="148">
        <f>IF(N308="znížená",J308,0)</f>
        <v>0</v>
      </c>
      <c r="BG308" s="148">
        <f>IF(N308="zákl. prenesená",J308,0)</f>
        <v>0</v>
      </c>
      <c r="BH308" s="148">
        <f>IF(N308="zníž. prenesená",J308,0)</f>
        <v>0</v>
      </c>
      <c r="BI308" s="148">
        <f>IF(N308="nulová",J308,0)</f>
        <v>0</v>
      </c>
      <c r="BJ308" s="13" t="s">
        <v>83</v>
      </c>
      <c r="BK308" s="148">
        <f>ROUND(I308*H308,2)</f>
        <v>0</v>
      </c>
      <c r="BL308" s="13" t="s">
        <v>242</v>
      </c>
      <c r="BM308" s="147" t="s">
        <v>1606</v>
      </c>
    </row>
    <row r="309" spans="2:65" s="1" customFormat="1" ht="6.95" customHeight="1">
      <c r="B309" s="40"/>
      <c r="C309" s="41"/>
      <c r="D309" s="41"/>
      <c r="E309" s="41"/>
      <c r="F309" s="41"/>
      <c r="G309" s="41"/>
      <c r="H309" s="41"/>
      <c r="I309" s="41"/>
      <c r="J309" s="41"/>
      <c r="K309" s="41"/>
      <c r="L309" s="25"/>
    </row>
  </sheetData>
  <autoFilter ref="C131:K308" xr:uid="{00000000-0009-0000-0000-000003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3"/>
  <sheetViews>
    <sheetView showGridLines="0" topLeftCell="A116" workbookViewId="0">
      <selection activeCell="I131" sqref="I13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ht="12" hidden="1" customHeight="1">
      <c r="B8" s="16"/>
      <c r="D8" s="22" t="s">
        <v>133</v>
      </c>
      <c r="L8" s="16"/>
    </row>
    <row r="9" spans="2:46" s="1" customFormat="1" ht="16.5" hidden="1" customHeight="1">
      <c r="B9" s="25"/>
      <c r="E9" s="219" t="s">
        <v>134</v>
      </c>
      <c r="F9" s="218"/>
      <c r="G9" s="218"/>
      <c r="H9" s="218"/>
      <c r="L9" s="25"/>
    </row>
    <row r="10" spans="2:46" s="1" customFormat="1" ht="12" hidden="1" customHeight="1">
      <c r="B10" s="25"/>
      <c r="D10" s="22" t="s">
        <v>135</v>
      </c>
      <c r="L10" s="25"/>
    </row>
    <row r="11" spans="2:46" s="1" customFormat="1" ht="16.5" hidden="1" customHeight="1">
      <c r="B11" s="25"/>
      <c r="E11" s="182" t="s">
        <v>1607</v>
      </c>
      <c r="F11" s="218"/>
      <c r="G11" s="218"/>
      <c r="H11" s="218"/>
      <c r="L11" s="25"/>
    </row>
    <row r="12" spans="2:46" s="1" customFormat="1" hidden="1">
      <c r="B12" s="25"/>
      <c r="L12" s="25"/>
    </row>
    <row r="13" spans="2:46" s="1" customFormat="1" ht="12" hidden="1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>
      <c r="B14" s="25"/>
      <c r="D14" s="22" t="s">
        <v>17</v>
      </c>
      <c r="F14" s="20" t="s">
        <v>18</v>
      </c>
      <c r="I14" s="22" t="s">
        <v>19</v>
      </c>
      <c r="J14" s="48" t="str">
        <f>'Rekapitulácia stavby'!AN8</f>
        <v>14. 11. 2025</v>
      </c>
      <c r="L14" s="25"/>
    </row>
    <row r="15" spans="2:46" s="1" customFormat="1" ht="10.9" hidden="1" customHeight="1">
      <c r="B15" s="25"/>
      <c r="L15" s="25"/>
    </row>
    <row r="16" spans="2:46" s="1" customFormat="1" ht="12" hidden="1" customHeight="1">
      <c r="B16" s="25"/>
      <c r="D16" s="22" t="s">
        <v>21</v>
      </c>
      <c r="I16" s="22" t="s">
        <v>22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>
      <c r="B17" s="25"/>
      <c r="E17" s="20" t="str">
        <f>IF('Rekapitulácia stavby'!E11="","",'Rekapitulácia stavby'!E11)</f>
        <v xml:space="preserve"> </v>
      </c>
      <c r="I17" s="22" t="s">
        <v>24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>
      <c r="B18" s="25"/>
      <c r="L18" s="25"/>
    </row>
    <row r="19" spans="2:12" s="1" customFormat="1" ht="12" hidden="1" customHeight="1">
      <c r="B19" s="25"/>
      <c r="D19" s="22" t="s">
        <v>25</v>
      </c>
      <c r="I19" s="22" t="s">
        <v>22</v>
      </c>
      <c r="J19" s="20" t="str">
        <f>'Rekapitulácia stavby'!AN13</f>
        <v/>
      </c>
      <c r="L19" s="25"/>
    </row>
    <row r="20" spans="2:12" s="1" customFormat="1" ht="18" hidden="1" customHeight="1">
      <c r="B20" s="25"/>
      <c r="E20" s="193" t="str">
        <f>'Rekapitulácia stavby'!E14</f>
        <v xml:space="preserve"> </v>
      </c>
      <c r="F20" s="193"/>
      <c r="G20" s="193"/>
      <c r="H20" s="193"/>
      <c r="I20" s="22" t="s">
        <v>24</v>
      </c>
      <c r="J20" s="20" t="str">
        <f>'Rekapitulácia stavby'!AN14</f>
        <v/>
      </c>
      <c r="L20" s="25"/>
    </row>
    <row r="21" spans="2:12" s="1" customFormat="1" ht="6.95" hidden="1" customHeight="1">
      <c r="B21" s="25"/>
      <c r="L21" s="25"/>
    </row>
    <row r="22" spans="2:12" s="1" customFormat="1" ht="12" hidden="1" customHeight="1">
      <c r="B22" s="25"/>
      <c r="D22" s="22" t="s">
        <v>26</v>
      </c>
      <c r="I22" s="22" t="s">
        <v>22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>
      <c r="B23" s="25"/>
      <c r="E23" s="20" t="str">
        <f>IF('Rekapitulácia stavby'!E17="","",'Rekapitulácia stavby'!E17)</f>
        <v xml:space="preserve"> </v>
      </c>
      <c r="I23" s="22" t="s">
        <v>24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>
      <c r="B24" s="25"/>
      <c r="L24" s="25"/>
    </row>
    <row r="25" spans="2:12" s="1" customFormat="1" ht="12" hidden="1" customHeight="1">
      <c r="B25" s="25"/>
      <c r="D25" s="22" t="s">
        <v>28</v>
      </c>
      <c r="I25" s="22" t="s">
        <v>22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>
      <c r="B26" s="25"/>
      <c r="E26" s="20" t="str">
        <f>IF('Rekapitulácia stavby'!E20="","",'Rekapitulácia stavby'!E20)</f>
        <v xml:space="preserve"> </v>
      </c>
      <c r="I26" s="22" t="s">
        <v>24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>
      <c r="B27" s="25"/>
      <c r="L27" s="25"/>
    </row>
    <row r="28" spans="2:12" s="1" customFormat="1" ht="12" hidden="1" customHeight="1">
      <c r="B28" s="25"/>
      <c r="D28" s="22" t="s">
        <v>29</v>
      </c>
      <c r="L28" s="25"/>
    </row>
    <row r="29" spans="2:12" s="7" customFormat="1" ht="16.5" hidden="1" customHeight="1">
      <c r="B29" s="90"/>
      <c r="E29" s="196" t="s">
        <v>1</v>
      </c>
      <c r="F29" s="196"/>
      <c r="G29" s="196"/>
      <c r="H29" s="196"/>
      <c r="L29" s="90"/>
    </row>
    <row r="30" spans="2:12" s="1" customFormat="1" ht="6.95" hidden="1" customHeight="1">
      <c r="B30" s="25"/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hidden="1" customHeight="1">
      <c r="B32" s="25"/>
      <c r="D32" s="91" t="s">
        <v>30</v>
      </c>
      <c r="J32" s="62">
        <f>ROUND(J128, 2)</f>
        <v>0</v>
      </c>
      <c r="L32" s="25"/>
    </row>
    <row r="33" spans="2:12" s="1" customFormat="1" ht="6.95" hidden="1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>
      <c r="B34" s="25"/>
      <c r="F34" s="28" t="s">
        <v>32</v>
      </c>
      <c r="I34" s="28" t="s">
        <v>31</v>
      </c>
      <c r="J34" s="28" t="s">
        <v>33</v>
      </c>
      <c r="L34" s="25"/>
    </row>
    <row r="35" spans="2:12" s="1" customFormat="1" ht="14.45" hidden="1" customHeight="1">
      <c r="B35" s="25"/>
      <c r="D35" s="51" t="s">
        <v>34</v>
      </c>
      <c r="E35" s="30" t="s">
        <v>35</v>
      </c>
      <c r="F35" s="92">
        <f>ROUND((SUM(BE128:BE222)),  2)</f>
        <v>0</v>
      </c>
      <c r="G35" s="93"/>
      <c r="H35" s="93"/>
      <c r="I35" s="94">
        <v>0.23</v>
      </c>
      <c r="J35" s="92">
        <f>ROUND(((SUM(BE128:BE222))*I35),  2)</f>
        <v>0</v>
      </c>
      <c r="L35" s="25"/>
    </row>
    <row r="36" spans="2:12" s="1" customFormat="1" ht="14.45" hidden="1" customHeight="1">
      <c r="B36" s="25"/>
      <c r="E36" s="30" t="s">
        <v>36</v>
      </c>
      <c r="F36" s="82">
        <f>ROUND((SUM(BF128:BF222)),  2)</f>
        <v>0</v>
      </c>
      <c r="I36" s="95">
        <v>0.23</v>
      </c>
      <c r="J36" s="82">
        <f>ROUND(((SUM(BF128:BF222))*I36),  2)</f>
        <v>0</v>
      </c>
      <c r="L36" s="25"/>
    </row>
    <row r="37" spans="2:12" s="1" customFormat="1" ht="14.45" hidden="1" customHeight="1">
      <c r="B37" s="25"/>
      <c r="E37" s="22" t="s">
        <v>37</v>
      </c>
      <c r="F37" s="82">
        <f>ROUND((SUM(BG128:BG222)),  2)</f>
        <v>0</v>
      </c>
      <c r="I37" s="95">
        <v>0.23</v>
      </c>
      <c r="J37" s="82">
        <f>0</f>
        <v>0</v>
      </c>
      <c r="L37" s="25"/>
    </row>
    <row r="38" spans="2:12" s="1" customFormat="1" ht="14.45" hidden="1" customHeight="1">
      <c r="B38" s="25"/>
      <c r="E38" s="22" t="s">
        <v>38</v>
      </c>
      <c r="F38" s="82">
        <f>ROUND((SUM(BH128:BH222)),  2)</f>
        <v>0</v>
      </c>
      <c r="I38" s="95">
        <v>0.23</v>
      </c>
      <c r="J38" s="82">
        <f>0</f>
        <v>0</v>
      </c>
      <c r="L38" s="25"/>
    </row>
    <row r="39" spans="2:12" s="1" customFormat="1" ht="14.45" hidden="1" customHeight="1">
      <c r="B39" s="25"/>
      <c r="E39" s="30" t="s">
        <v>39</v>
      </c>
      <c r="F39" s="92">
        <f>ROUND((SUM(BI128:BI222)),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>
      <c r="B40" s="25"/>
      <c r="L40" s="25"/>
    </row>
    <row r="41" spans="2:12" s="1" customFormat="1" ht="25.35" hidden="1" customHeight="1">
      <c r="B41" s="25"/>
      <c r="C41" s="96"/>
      <c r="D41" s="97" t="s">
        <v>40</v>
      </c>
      <c r="E41" s="53"/>
      <c r="F41" s="53"/>
      <c r="G41" s="98" t="s">
        <v>41</v>
      </c>
      <c r="H41" s="99" t="s">
        <v>42</v>
      </c>
      <c r="I41" s="53"/>
      <c r="J41" s="100">
        <f>SUM(J32:J39)</f>
        <v>0</v>
      </c>
      <c r="K41" s="101"/>
      <c r="L41" s="25"/>
    </row>
    <row r="42" spans="2:12" s="1" customFormat="1" ht="14.45" hidden="1" customHeight="1">
      <c r="B42" s="25"/>
      <c r="L42" s="25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137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12" ht="12" customHeight="1">
      <c r="B86" s="16"/>
      <c r="C86" s="22" t="s">
        <v>133</v>
      </c>
      <c r="L86" s="16"/>
    </row>
    <row r="87" spans="2:12" s="1" customFormat="1" ht="16.5" customHeight="1">
      <c r="B87" s="25"/>
      <c r="E87" s="219" t="s">
        <v>134</v>
      </c>
      <c r="F87" s="218"/>
      <c r="G87" s="218"/>
      <c r="H87" s="218"/>
      <c r="L87" s="25"/>
    </row>
    <row r="88" spans="2:12" s="1" customFormat="1" ht="12" customHeight="1">
      <c r="B88" s="25"/>
      <c r="C88" s="22" t="s">
        <v>135</v>
      </c>
      <c r="L88" s="25"/>
    </row>
    <row r="89" spans="2:12" s="1" customFormat="1" ht="16.5" customHeight="1">
      <c r="B89" s="25"/>
      <c r="E89" s="182" t="str">
        <f>E11</f>
        <v>05 - Vykurovanie</v>
      </c>
      <c r="F89" s="218"/>
      <c r="G89" s="218"/>
      <c r="H89" s="218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Rimavská Sobota</v>
      </c>
      <c r="I91" s="22" t="s">
        <v>19</v>
      </c>
      <c r="J91" s="48" t="str">
        <f>IF(J14="","",J14)</f>
        <v>14. 11. 2025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21</v>
      </c>
      <c r="F93" s="20" t="str">
        <f>E17</f>
        <v xml:space="preserve"> </v>
      </c>
      <c r="I93" s="22" t="s">
        <v>26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25</v>
      </c>
      <c r="F94" s="20" t="str">
        <f>IF(E20="","",E20)</f>
        <v xml:space="preserve"> </v>
      </c>
      <c r="I94" s="22" t="s">
        <v>28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4" t="s">
        <v>138</v>
      </c>
      <c r="D96" s="96"/>
      <c r="E96" s="96"/>
      <c r="F96" s="96"/>
      <c r="G96" s="96"/>
      <c r="H96" s="96"/>
      <c r="I96" s="96"/>
      <c r="J96" s="105" t="s">
        <v>139</v>
      </c>
      <c r="K96" s="96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6" t="s">
        <v>140</v>
      </c>
      <c r="J98" s="62">
        <f>J128</f>
        <v>0</v>
      </c>
      <c r="L98" s="25"/>
      <c r="AU98" s="13" t="s">
        <v>141</v>
      </c>
    </row>
    <row r="99" spans="2:47" s="8" customFormat="1" ht="24.95" customHeight="1">
      <c r="B99" s="107"/>
      <c r="D99" s="108" t="s">
        <v>148</v>
      </c>
      <c r="E99" s="109"/>
      <c r="F99" s="109"/>
      <c r="G99" s="109"/>
      <c r="H99" s="109"/>
      <c r="I99" s="109"/>
      <c r="J99" s="110">
        <f>J129</f>
        <v>0</v>
      </c>
      <c r="L99" s="107"/>
    </row>
    <row r="100" spans="2:47" s="9" customFormat="1" ht="19.899999999999999" customHeight="1">
      <c r="B100" s="111"/>
      <c r="D100" s="112" t="s">
        <v>151</v>
      </c>
      <c r="E100" s="113"/>
      <c r="F100" s="113"/>
      <c r="G100" s="113"/>
      <c r="H100" s="113"/>
      <c r="I100" s="113"/>
      <c r="J100" s="114">
        <f>J130</f>
        <v>0</v>
      </c>
      <c r="L100" s="111"/>
    </row>
    <row r="101" spans="2:47" s="9" customFormat="1" ht="19.899999999999999" customHeight="1">
      <c r="B101" s="111"/>
      <c r="D101" s="112" t="s">
        <v>1608</v>
      </c>
      <c r="E101" s="113"/>
      <c r="F101" s="113"/>
      <c r="G101" s="113"/>
      <c r="H101" s="113"/>
      <c r="I101" s="113"/>
      <c r="J101" s="114">
        <f>J140</f>
        <v>0</v>
      </c>
      <c r="L101" s="111"/>
    </row>
    <row r="102" spans="2:47" s="9" customFormat="1" ht="19.899999999999999" customHeight="1">
      <c r="B102" s="111"/>
      <c r="D102" s="112" t="s">
        <v>1609</v>
      </c>
      <c r="E102" s="113"/>
      <c r="F102" s="113"/>
      <c r="G102" s="113"/>
      <c r="H102" s="113"/>
      <c r="I102" s="113"/>
      <c r="J102" s="114">
        <f>J144</f>
        <v>0</v>
      </c>
      <c r="L102" s="111"/>
    </row>
    <row r="103" spans="2:47" s="9" customFormat="1" ht="19.899999999999999" customHeight="1">
      <c r="B103" s="111"/>
      <c r="D103" s="112" t="s">
        <v>1610</v>
      </c>
      <c r="E103" s="113"/>
      <c r="F103" s="113"/>
      <c r="G103" s="113"/>
      <c r="H103" s="113"/>
      <c r="I103" s="113"/>
      <c r="J103" s="114">
        <f>J155</f>
        <v>0</v>
      </c>
      <c r="L103" s="111"/>
    </row>
    <row r="104" spans="2:47" s="9" customFormat="1" ht="19.899999999999999" customHeight="1">
      <c r="B104" s="111"/>
      <c r="D104" s="112" t="s">
        <v>1611</v>
      </c>
      <c r="E104" s="113"/>
      <c r="F104" s="113"/>
      <c r="G104" s="113"/>
      <c r="H104" s="113"/>
      <c r="I104" s="113"/>
      <c r="J104" s="114">
        <f>J163</f>
        <v>0</v>
      </c>
      <c r="L104" s="111"/>
    </row>
    <row r="105" spans="2:47" s="9" customFormat="1" ht="19.899999999999999" customHeight="1">
      <c r="B105" s="111"/>
      <c r="D105" s="112" t="s">
        <v>1612</v>
      </c>
      <c r="E105" s="113"/>
      <c r="F105" s="113"/>
      <c r="G105" s="113"/>
      <c r="H105" s="113"/>
      <c r="I105" s="113"/>
      <c r="J105" s="114">
        <f>J176</f>
        <v>0</v>
      </c>
      <c r="L105" s="111"/>
    </row>
    <row r="106" spans="2:47" s="8" customFormat="1" ht="24.95" customHeight="1">
      <c r="B106" s="107"/>
      <c r="D106" s="108" t="s">
        <v>1613</v>
      </c>
      <c r="E106" s="109"/>
      <c r="F106" s="109"/>
      <c r="G106" s="109"/>
      <c r="H106" s="109"/>
      <c r="I106" s="109"/>
      <c r="J106" s="110">
        <f>J215</f>
        <v>0</v>
      </c>
      <c r="L106" s="107"/>
    </row>
    <row r="107" spans="2:47" s="1" customFormat="1" ht="21.75" customHeight="1">
      <c r="B107" s="25"/>
      <c r="L107" s="25"/>
    </row>
    <row r="108" spans="2:47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47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164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13</v>
      </c>
      <c r="L115" s="25"/>
    </row>
    <row r="116" spans="2:63" s="1" customFormat="1" ht="26.25" customHeight="1">
      <c r="B116" s="25"/>
      <c r="E116" s="219" t="str">
        <f>E7</f>
        <v>SOŠ Hnúšťa, vybudovanie tréningového centra v Rimavskej Sobote-úprava3</v>
      </c>
      <c r="F116" s="220"/>
      <c r="G116" s="220"/>
      <c r="H116" s="220"/>
      <c r="L116" s="25"/>
    </row>
    <row r="117" spans="2:63" ht="12" customHeight="1">
      <c r="B117" s="16"/>
      <c r="C117" s="22" t="s">
        <v>133</v>
      </c>
      <c r="L117" s="16"/>
    </row>
    <row r="118" spans="2:63" s="1" customFormat="1" ht="16.5" customHeight="1">
      <c r="B118" s="25"/>
      <c r="E118" s="219" t="s">
        <v>134</v>
      </c>
      <c r="F118" s="218"/>
      <c r="G118" s="218"/>
      <c r="H118" s="218"/>
      <c r="L118" s="25"/>
    </row>
    <row r="119" spans="2:63" s="1" customFormat="1" ht="12" customHeight="1">
      <c r="B119" s="25"/>
      <c r="C119" s="22" t="s">
        <v>135</v>
      </c>
      <c r="L119" s="25"/>
    </row>
    <row r="120" spans="2:63" s="1" customFormat="1" ht="16.5" customHeight="1">
      <c r="B120" s="25"/>
      <c r="E120" s="182" t="str">
        <f>E11</f>
        <v>05 - Vykurovanie</v>
      </c>
      <c r="F120" s="218"/>
      <c r="G120" s="218"/>
      <c r="H120" s="218"/>
      <c r="L120" s="25"/>
    </row>
    <row r="121" spans="2:63" s="1" customFormat="1" ht="6.95" customHeight="1">
      <c r="B121" s="25"/>
      <c r="L121" s="25"/>
    </row>
    <row r="122" spans="2:63" s="1" customFormat="1" ht="12" customHeight="1">
      <c r="B122" s="25"/>
      <c r="C122" s="22" t="s">
        <v>17</v>
      </c>
      <c r="F122" s="20" t="str">
        <f>F14</f>
        <v>Rimavská Sobota</v>
      </c>
      <c r="I122" s="22" t="s">
        <v>19</v>
      </c>
      <c r="J122" s="48" t="str">
        <f>IF(J14="","",J14)</f>
        <v>14. 11. 2025</v>
      </c>
      <c r="L122" s="25"/>
    </row>
    <row r="123" spans="2:63" s="1" customFormat="1" ht="6.95" customHeight="1">
      <c r="B123" s="25"/>
      <c r="L123" s="25"/>
    </row>
    <row r="124" spans="2:63" s="1" customFormat="1" ht="15.2" customHeight="1">
      <c r="B124" s="25"/>
      <c r="C124" s="22" t="s">
        <v>21</v>
      </c>
      <c r="F124" s="20" t="str">
        <f>E17</f>
        <v xml:space="preserve"> </v>
      </c>
      <c r="I124" s="22" t="s">
        <v>26</v>
      </c>
      <c r="J124" s="23" t="str">
        <f>E23</f>
        <v xml:space="preserve"> </v>
      </c>
      <c r="L124" s="25"/>
    </row>
    <row r="125" spans="2:63" s="1" customFormat="1" ht="15.2" customHeight="1">
      <c r="B125" s="25"/>
      <c r="C125" s="22" t="s">
        <v>25</v>
      </c>
      <c r="F125" s="20" t="str">
        <f>IF(E20="","",E20)</f>
        <v xml:space="preserve"> </v>
      </c>
      <c r="I125" s="22" t="s">
        <v>28</v>
      </c>
      <c r="J125" s="23" t="str">
        <f>E26</f>
        <v xml:space="preserve"> </v>
      </c>
      <c r="L125" s="25"/>
    </row>
    <row r="126" spans="2:63" s="1" customFormat="1" ht="10.35" customHeight="1">
      <c r="B126" s="25"/>
      <c r="L126" s="25"/>
    </row>
    <row r="127" spans="2:63" s="10" customFormat="1" ht="29.25" customHeight="1">
      <c r="B127" s="115"/>
      <c r="C127" s="116" t="s">
        <v>165</v>
      </c>
      <c r="D127" s="117" t="s">
        <v>55</v>
      </c>
      <c r="E127" s="117" t="s">
        <v>51</v>
      </c>
      <c r="F127" s="117" t="s">
        <v>52</v>
      </c>
      <c r="G127" s="117" t="s">
        <v>166</v>
      </c>
      <c r="H127" s="117" t="s">
        <v>167</v>
      </c>
      <c r="I127" s="117" t="s">
        <v>168</v>
      </c>
      <c r="J127" s="118" t="s">
        <v>139</v>
      </c>
      <c r="K127" s="119" t="s">
        <v>169</v>
      </c>
      <c r="L127" s="115"/>
      <c r="M127" s="55" t="s">
        <v>1</v>
      </c>
      <c r="N127" s="56" t="s">
        <v>34</v>
      </c>
      <c r="O127" s="56" t="s">
        <v>170</v>
      </c>
      <c r="P127" s="56" t="s">
        <v>171</v>
      </c>
      <c r="Q127" s="56" t="s">
        <v>172</v>
      </c>
      <c r="R127" s="56" t="s">
        <v>173</v>
      </c>
      <c r="S127" s="56" t="s">
        <v>174</v>
      </c>
      <c r="T127" s="57" t="s">
        <v>175</v>
      </c>
    </row>
    <row r="128" spans="2:63" s="1" customFormat="1" ht="22.9" customHeight="1">
      <c r="B128" s="25"/>
      <c r="C128" s="60" t="s">
        <v>140</v>
      </c>
      <c r="J128" s="120">
        <f>BK128</f>
        <v>0</v>
      </c>
      <c r="L128" s="25"/>
      <c r="M128" s="58"/>
      <c r="N128" s="49"/>
      <c r="O128" s="49"/>
      <c r="P128" s="121">
        <f>P129+P215</f>
        <v>0</v>
      </c>
      <c r="Q128" s="49"/>
      <c r="R128" s="121">
        <f>R129+R215</f>
        <v>0</v>
      </c>
      <c r="S128" s="49"/>
      <c r="T128" s="122">
        <f>T129+T215</f>
        <v>0</v>
      </c>
      <c r="AT128" s="13" t="s">
        <v>69</v>
      </c>
      <c r="AU128" s="13" t="s">
        <v>141</v>
      </c>
      <c r="BK128" s="123">
        <f>BK129+BK215</f>
        <v>0</v>
      </c>
    </row>
    <row r="129" spans="2:65" s="11" customFormat="1" ht="25.9" customHeight="1">
      <c r="B129" s="124"/>
      <c r="D129" s="125" t="s">
        <v>69</v>
      </c>
      <c r="E129" s="126" t="s">
        <v>354</v>
      </c>
      <c r="F129" s="126" t="s">
        <v>355</v>
      </c>
      <c r="J129" s="127">
        <f>BK129</f>
        <v>0</v>
      </c>
      <c r="L129" s="124"/>
      <c r="M129" s="128"/>
      <c r="P129" s="129">
        <f>P130+P140+P144+P155+P163+P176</f>
        <v>0</v>
      </c>
      <c r="R129" s="129">
        <f>R130+R140+R144+R155+R163+R176</f>
        <v>0</v>
      </c>
      <c r="T129" s="130">
        <f>T130+T140+T144+T155+T163+T176</f>
        <v>0</v>
      </c>
      <c r="AR129" s="125" t="s">
        <v>83</v>
      </c>
      <c r="AT129" s="131" t="s">
        <v>69</v>
      </c>
      <c r="AU129" s="131" t="s">
        <v>70</v>
      </c>
      <c r="AY129" s="125" t="s">
        <v>178</v>
      </c>
      <c r="BK129" s="132">
        <f>BK130+BK140+BK144+BK155+BK163+BK176</f>
        <v>0</v>
      </c>
    </row>
    <row r="130" spans="2:65" s="11" customFormat="1" ht="22.9" customHeight="1">
      <c r="B130" s="124"/>
      <c r="D130" s="125" t="s">
        <v>69</v>
      </c>
      <c r="E130" s="133" t="s">
        <v>491</v>
      </c>
      <c r="F130" s="133" t="s">
        <v>492</v>
      </c>
      <c r="J130" s="134">
        <f>BK130</f>
        <v>0</v>
      </c>
      <c r="L130" s="124"/>
      <c r="M130" s="128"/>
      <c r="P130" s="129">
        <f>SUM(P131:P139)</f>
        <v>0</v>
      </c>
      <c r="R130" s="129">
        <f>SUM(R131:R139)</f>
        <v>0</v>
      </c>
      <c r="T130" s="130">
        <f>SUM(T131:T139)</f>
        <v>0</v>
      </c>
      <c r="AR130" s="125" t="s">
        <v>83</v>
      </c>
      <c r="AT130" s="131" t="s">
        <v>69</v>
      </c>
      <c r="AU130" s="131" t="s">
        <v>77</v>
      </c>
      <c r="AY130" s="125" t="s">
        <v>178</v>
      </c>
      <c r="BK130" s="132">
        <f>SUM(BK131:BK139)</f>
        <v>0</v>
      </c>
    </row>
    <row r="131" spans="2:65" s="1" customFormat="1" ht="24.2" customHeight="1">
      <c r="B131" s="135"/>
      <c r="C131" s="136" t="s">
        <v>77</v>
      </c>
      <c r="D131" s="136" t="s">
        <v>180</v>
      </c>
      <c r="E131" s="137" t="s">
        <v>1325</v>
      </c>
      <c r="F131" s="138" t="s">
        <v>1326</v>
      </c>
      <c r="G131" s="139" t="s">
        <v>329</v>
      </c>
      <c r="H131" s="140">
        <v>780</v>
      </c>
      <c r="I131" s="141"/>
      <c r="J131" s="141">
        <f t="shared" ref="J131:J139" si="0">ROUND(I131*H131,2)</f>
        <v>0</v>
      </c>
      <c r="K131" s="142"/>
      <c r="L131" s="25"/>
      <c r="M131" s="143" t="s">
        <v>1</v>
      </c>
      <c r="N131" s="144" t="s">
        <v>36</v>
      </c>
      <c r="O131" s="145">
        <v>0</v>
      </c>
      <c r="P131" s="145">
        <f t="shared" ref="P131:P139" si="1">O131*H131</f>
        <v>0</v>
      </c>
      <c r="Q131" s="145">
        <v>0</v>
      </c>
      <c r="R131" s="145">
        <f t="shared" ref="R131:R139" si="2">Q131*H131</f>
        <v>0</v>
      </c>
      <c r="S131" s="145">
        <v>0</v>
      </c>
      <c r="T131" s="146">
        <f t="shared" ref="T131:T139" si="3">S131*H131</f>
        <v>0</v>
      </c>
      <c r="AR131" s="147" t="s">
        <v>242</v>
      </c>
      <c r="AT131" s="147" t="s">
        <v>180</v>
      </c>
      <c r="AU131" s="147" t="s">
        <v>83</v>
      </c>
      <c r="AY131" s="13" t="s">
        <v>178</v>
      </c>
      <c r="BE131" s="148">
        <f t="shared" ref="BE131:BE139" si="4">IF(N131="základná",J131,0)</f>
        <v>0</v>
      </c>
      <c r="BF131" s="148">
        <f t="shared" ref="BF131:BF139" si="5">IF(N131="znížená",J131,0)</f>
        <v>0</v>
      </c>
      <c r="BG131" s="148">
        <f t="shared" ref="BG131:BG139" si="6">IF(N131="zákl. prenesená",J131,0)</f>
        <v>0</v>
      </c>
      <c r="BH131" s="148">
        <f t="shared" ref="BH131:BH139" si="7">IF(N131="zníž. prenesená",J131,0)</f>
        <v>0</v>
      </c>
      <c r="BI131" s="148">
        <f t="shared" ref="BI131:BI139" si="8">IF(N131="nulová",J131,0)</f>
        <v>0</v>
      </c>
      <c r="BJ131" s="13" t="s">
        <v>83</v>
      </c>
      <c r="BK131" s="148">
        <f t="shared" ref="BK131:BK139" si="9">ROUND(I131*H131,2)</f>
        <v>0</v>
      </c>
      <c r="BL131" s="13" t="s">
        <v>242</v>
      </c>
      <c r="BM131" s="147" t="s">
        <v>83</v>
      </c>
    </row>
    <row r="132" spans="2:65" s="1" customFormat="1" ht="33" customHeight="1">
      <c r="B132" s="135"/>
      <c r="C132" s="149" t="s">
        <v>83</v>
      </c>
      <c r="D132" s="149" t="s">
        <v>318</v>
      </c>
      <c r="E132" s="150" t="s">
        <v>1614</v>
      </c>
      <c r="F132" s="151" t="s">
        <v>1615</v>
      </c>
      <c r="G132" s="152" t="s">
        <v>329</v>
      </c>
      <c r="H132" s="153">
        <v>650</v>
      </c>
      <c r="I132" s="154"/>
      <c r="J132" s="154">
        <f t="shared" si="0"/>
        <v>0</v>
      </c>
      <c r="K132" s="155"/>
      <c r="L132" s="156"/>
      <c r="M132" s="157" t="s">
        <v>1</v>
      </c>
      <c r="N132" s="158" t="s">
        <v>36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309</v>
      </c>
      <c r="AT132" s="147" t="s">
        <v>318</v>
      </c>
      <c r="AU132" s="147" t="s">
        <v>83</v>
      </c>
      <c r="AY132" s="13" t="s">
        <v>178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83</v>
      </c>
      <c r="BK132" s="148">
        <f t="shared" si="9"/>
        <v>0</v>
      </c>
      <c r="BL132" s="13" t="s">
        <v>242</v>
      </c>
      <c r="BM132" s="147" t="s">
        <v>184</v>
      </c>
    </row>
    <row r="133" spans="2:65" s="1" customFormat="1" ht="33" customHeight="1">
      <c r="B133" s="135"/>
      <c r="C133" s="149" t="s">
        <v>189</v>
      </c>
      <c r="D133" s="149" t="s">
        <v>318</v>
      </c>
      <c r="E133" s="150" t="s">
        <v>1616</v>
      </c>
      <c r="F133" s="151" t="s">
        <v>1617</v>
      </c>
      <c r="G133" s="152" t="s">
        <v>329</v>
      </c>
      <c r="H133" s="153">
        <v>130</v>
      </c>
      <c r="I133" s="154"/>
      <c r="J133" s="154">
        <f t="shared" si="0"/>
        <v>0</v>
      </c>
      <c r="K133" s="155"/>
      <c r="L133" s="156"/>
      <c r="M133" s="157" t="s">
        <v>1</v>
      </c>
      <c r="N133" s="158" t="s">
        <v>36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309</v>
      </c>
      <c r="AT133" s="147" t="s">
        <v>318</v>
      </c>
      <c r="AU133" s="147" t="s">
        <v>83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242</v>
      </c>
      <c r="BM133" s="147" t="s">
        <v>200</v>
      </c>
    </row>
    <row r="134" spans="2:65" s="1" customFormat="1" ht="21.75" customHeight="1">
      <c r="B134" s="135"/>
      <c r="C134" s="136" t="s">
        <v>184</v>
      </c>
      <c r="D134" s="136" t="s">
        <v>180</v>
      </c>
      <c r="E134" s="137" t="s">
        <v>1335</v>
      </c>
      <c r="F134" s="138" t="s">
        <v>1336</v>
      </c>
      <c r="G134" s="139" t="s">
        <v>329</v>
      </c>
      <c r="H134" s="140">
        <v>370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242</v>
      </c>
      <c r="AT134" s="147" t="s">
        <v>180</v>
      </c>
      <c r="AU134" s="147" t="s">
        <v>83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242</v>
      </c>
      <c r="BM134" s="147" t="s">
        <v>208</v>
      </c>
    </row>
    <row r="135" spans="2:65" s="1" customFormat="1" ht="33" customHeight="1">
      <c r="B135" s="135"/>
      <c r="C135" s="149" t="s">
        <v>196</v>
      </c>
      <c r="D135" s="149" t="s">
        <v>318</v>
      </c>
      <c r="E135" s="150" t="s">
        <v>1618</v>
      </c>
      <c r="F135" s="151" t="s">
        <v>1619</v>
      </c>
      <c r="G135" s="152" t="s">
        <v>329</v>
      </c>
      <c r="H135" s="153">
        <v>185</v>
      </c>
      <c r="I135" s="154"/>
      <c r="J135" s="154">
        <f t="shared" si="0"/>
        <v>0</v>
      </c>
      <c r="K135" s="155"/>
      <c r="L135" s="156"/>
      <c r="M135" s="157" t="s">
        <v>1</v>
      </c>
      <c r="N135" s="158" t="s">
        <v>36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309</v>
      </c>
      <c r="AT135" s="147" t="s">
        <v>318</v>
      </c>
      <c r="AU135" s="147" t="s">
        <v>83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242</v>
      </c>
      <c r="BM135" s="147" t="s">
        <v>218</v>
      </c>
    </row>
    <row r="136" spans="2:65" s="1" customFormat="1" ht="33" customHeight="1">
      <c r="B136" s="135"/>
      <c r="C136" s="149" t="s">
        <v>200</v>
      </c>
      <c r="D136" s="149" t="s">
        <v>318</v>
      </c>
      <c r="E136" s="150" t="s">
        <v>1620</v>
      </c>
      <c r="F136" s="151" t="s">
        <v>1621</v>
      </c>
      <c r="G136" s="152" t="s">
        <v>329</v>
      </c>
      <c r="H136" s="153">
        <v>185</v>
      </c>
      <c r="I136" s="154"/>
      <c r="J136" s="154">
        <f t="shared" si="0"/>
        <v>0</v>
      </c>
      <c r="K136" s="155"/>
      <c r="L136" s="156"/>
      <c r="M136" s="157" t="s">
        <v>1</v>
      </c>
      <c r="N136" s="158" t="s">
        <v>36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309</v>
      </c>
      <c r="AT136" s="147" t="s">
        <v>318</v>
      </c>
      <c r="AU136" s="147" t="s">
        <v>83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242</v>
      </c>
      <c r="BM136" s="147" t="s">
        <v>226</v>
      </c>
    </row>
    <row r="137" spans="2:65" s="1" customFormat="1" ht="37.9" customHeight="1">
      <c r="B137" s="135"/>
      <c r="C137" s="136" t="s">
        <v>204</v>
      </c>
      <c r="D137" s="136" t="s">
        <v>180</v>
      </c>
      <c r="E137" s="137" t="s">
        <v>1622</v>
      </c>
      <c r="F137" s="138" t="s">
        <v>1623</v>
      </c>
      <c r="G137" s="139" t="s">
        <v>329</v>
      </c>
      <c r="H137" s="140">
        <v>12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242</v>
      </c>
      <c r="AT137" s="147" t="s">
        <v>180</v>
      </c>
      <c r="AU137" s="147" t="s">
        <v>83</v>
      </c>
      <c r="AY137" s="13" t="s">
        <v>178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83</v>
      </c>
      <c r="BK137" s="148">
        <f t="shared" si="9"/>
        <v>0</v>
      </c>
      <c r="BL137" s="13" t="s">
        <v>242</v>
      </c>
      <c r="BM137" s="147" t="s">
        <v>234</v>
      </c>
    </row>
    <row r="138" spans="2:65" s="1" customFormat="1" ht="33" customHeight="1">
      <c r="B138" s="135"/>
      <c r="C138" s="149" t="s">
        <v>208</v>
      </c>
      <c r="D138" s="149" t="s">
        <v>318</v>
      </c>
      <c r="E138" s="150" t="s">
        <v>1624</v>
      </c>
      <c r="F138" s="151" t="s">
        <v>1625</v>
      </c>
      <c r="G138" s="152" t="s">
        <v>329</v>
      </c>
      <c r="H138" s="153">
        <v>12</v>
      </c>
      <c r="I138" s="154"/>
      <c r="J138" s="154">
        <f t="shared" si="0"/>
        <v>0</v>
      </c>
      <c r="K138" s="155"/>
      <c r="L138" s="156"/>
      <c r="M138" s="157" t="s">
        <v>1</v>
      </c>
      <c r="N138" s="158" t="s">
        <v>36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309</v>
      </c>
      <c r="AT138" s="147" t="s">
        <v>318</v>
      </c>
      <c r="AU138" s="147" t="s">
        <v>83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242</v>
      </c>
      <c r="BM138" s="147" t="s">
        <v>242</v>
      </c>
    </row>
    <row r="139" spans="2:65" s="1" customFormat="1" ht="24.2" customHeight="1">
      <c r="B139" s="135"/>
      <c r="C139" s="136" t="s">
        <v>213</v>
      </c>
      <c r="D139" s="136" t="s">
        <v>180</v>
      </c>
      <c r="E139" s="137" t="s">
        <v>1626</v>
      </c>
      <c r="F139" s="138" t="s">
        <v>1364</v>
      </c>
      <c r="G139" s="139" t="s">
        <v>377</v>
      </c>
      <c r="H139" s="140">
        <v>85.995000000000005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242</v>
      </c>
      <c r="AT139" s="147" t="s">
        <v>180</v>
      </c>
      <c r="AU139" s="147" t="s">
        <v>83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242</v>
      </c>
      <c r="BM139" s="147" t="s">
        <v>250</v>
      </c>
    </row>
    <row r="140" spans="2:65" s="11" customFormat="1" ht="22.9" customHeight="1">
      <c r="B140" s="124"/>
      <c r="D140" s="125" t="s">
        <v>69</v>
      </c>
      <c r="E140" s="133" t="s">
        <v>1627</v>
      </c>
      <c r="F140" s="133" t="s">
        <v>1628</v>
      </c>
      <c r="J140" s="134">
        <f>BK140</f>
        <v>0</v>
      </c>
      <c r="L140" s="124"/>
      <c r="M140" s="128"/>
      <c r="P140" s="129">
        <f>SUM(P141:P143)</f>
        <v>0</v>
      </c>
      <c r="R140" s="129">
        <f>SUM(R141:R143)</f>
        <v>0</v>
      </c>
      <c r="T140" s="130">
        <f>SUM(T141:T143)</f>
        <v>0</v>
      </c>
      <c r="AR140" s="125" t="s">
        <v>83</v>
      </c>
      <c r="AT140" s="131" t="s">
        <v>69</v>
      </c>
      <c r="AU140" s="131" t="s">
        <v>77</v>
      </c>
      <c r="AY140" s="125" t="s">
        <v>178</v>
      </c>
      <c r="BK140" s="132">
        <f>SUM(BK141:BK143)</f>
        <v>0</v>
      </c>
    </row>
    <row r="141" spans="2:65" s="1" customFormat="1" ht="37.9" customHeight="1">
      <c r="B141" s="135"/>
      <c r="C141" s="136" t="s">
        <v>218</v>
      </c>
      <c r="D141" s="136" t="s">
        <v>180</v>
      </c>
      <c r="E141" s="137" t="s">
        <v>1629</v>
      </c>
      <c r="F141" s="138" t="s">
        <v>1630</v>
      </c>
      <c r="G141" s="139" t="s">
        <v>290</v>
      </c>
      <c r="H141" s="140">
        <v>1</v>
      </c>
      <c r="I141" s="141"/>
      <c r="J141" s="141">
        <f>ROUND(I141*H141,2)</f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>O141*H141</f>
        <v>0</v>
      </c>
      <c r="Q141" s="145">
        <v>0</v>
      </c>
      <c r="R141" s="145">
        <f>Q141*H141</f>
        <v>0</v>
      </c>
      <c r="S141" s="145">
        <v>0</v>
      </c>
      <c r="T141" s="146">
        <f>S141*H141</f>
        <v>0</v>
      </c>
      <c r="AR141" s="147" t="s">
        <v>242</v>
      </c>
      <c r="AT141" s="147" t="s">
        <v>180</v>
      </c>
      <c r="AU141" s="147" t="s">
        <v>83</v>
      </c>
      <c r="AY141" s="13" t="s">
        <v>178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3" t="s">
        <v>83</v>
      </c>
      <c r="BK141" s="148">
        <f>ROUND(I141*H141,2)</f>
        <v>0</v>
      </c>
      <c r="BL141" s="13" t="s">
        <v>242</v>
      </c>
      <c r="BM141" s="147" t="s">
        <v>259</v>
      </c>
    </row>
    <row r="142" spans="2:65" s="1" customFormat="1" ht="49.15" customHeight="1">
      <c r="B142" s="135"/>
      <c r="C142" s="149" t="s">
        <v>222</v>
      </c>
      <c r="D142" s="149" t="s">
        <v>318</v>
      </c>
      <c r="E142" s="150" t="s">
        <v>1631</v>
      </c>
      <c r="F142" s="151" t="s">
        <v>1632</v>
      </c>
      <c r="G142" s="152" t="s">
        <v>290</v>
      </c>
      <c r="H142" s="153">
        <v>1</v>
      </c>
      <c r="I142" s="154"/>
      <c r="J142" s="154">
        <f>ROUND(I142*H142,2)</f>
        <v>0</v>
      </c>
      <c r="K142" s="155"/>
      <c r="L142" s="156"/>
      <c r="M142" s="157" t="s">
        <v>1</v>
      </c>
      <c r="N142" s="158" t="s">
        <v>36</v>
      </c>
      <c r="O142" s="145">
        <v>0</v>
      </c>
      <c r="P142" s="145">
        <f>O142*H142</f>
        <v>0</v>
      </c>
      <c r="Q142" s="145">
        <v>0</v>
      </c>
      <c r="R142" s="145">
        <f>Q142*H142</f>
        <v>0</v>
      </c>
      <c r="S142" s="145">
        <v>0</v>
      </c>
      <c r="T142" s="146">
        <f>S142*H142</f>
        <v>0</v>
      </c>
      <c r="AR142" s="147" t="s">
        <v>309</v>
      </c>
      <c r="AT142" s="147" t="s">
        <v>318</v>
      </c>
      <c r="AU142" s="147" t="s">
        <v>83</v>
      </c>
      <c r="AY142" s="13" t="s">
        <v>178</v>
      </c>
      <c r="BE142" s="148">
        <f>IF(N142="základná",J142,0)</f>
        <v>0</v>
      </c>
      <c r="BF142" s="148">
        <f>IF(N142="znížená",J142,0)</f>
        <v>0</v>
      </c>
      <c r="BG142" s="148">
        <f>IF(N142="zákl. prenesená",J142,0)</f>
        <v>0</v>
      </c>
      <c r="BH142" s="148">
        <f>IF(N142="zníž. prenesená",J142,0)</f>
        <v>0</v>
      </c>
      <c r="BI142" s="148">
        <f>IF(N142="nulová",J142,0)</f>
        <v>0</v>
      </c>
      <c r="BJ142" s="13" t="s">
        <v>83</v>
      </c>
      <c r="BK142" s="148">
        <f>ROUND(I142*H142,2)</f>
        <v>0</v>
      </c>
      <c r="BL142" s="13" t="s">
        <v>242</v>
      </c>
      <c r="BM142" s="147" t="s">
        <v>268</v>
      </c>
    </row>
    <row r="143" spans="2:65" s="1" customFormat="1" ht="24.2" customHeight="1">
      <c r="B143" s="135"/>
      <c r="C143" s="136" t="s">
        <v>226</v>
      </c>
      <c r="D143" s="136" t="s">
        <v>180</v>
      </c>
      <c r="E143" s="137" t="s">
        <v>1633</v>
      </c>
      <c r="F143" s="138" t="s">
        <v>1634</v>
      </c>
      <c r="G143" s="139" t="s">
        <v>377</v>
      </c>
      <c r="H143" s="140">
        <v>4.4939999999999998</v>
      </c>
      <c r="I143" s="141"/>
      <c r="J143" s="141">
        <f>ROUND(I143*H143,2)</f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>O143*H143</f>
        <v>0</v>
      </c>
      <c r="Q143" s="145">
        <v>0</v>
      </c>
      <c r="R143" s="145">
        <f>Q143*H143</f>
        <v>0</v>
      </c>
      <c r="S143" s="145">
        <v>0</v>
      </c>
      <c r="T143" s="146">
        <f>S143*H143</f>
        <v>0</v>
      </c>
      <c r="AR143" s="147" t="s">
        <v>242</v>
      </c>
      <c r="AT143" s="147" t="s">
        <v>180</v>
      </c>
      <c r="AU143" s="147" t="s">
        <v>83</v>
      </c>
      <c r="AY143" s="13" t="s">
        <v>178</v>
      </c>
      <c r="BE143" s="148">
        <f>IF(N143="základná",J143,0)</f>
        <v>0</v>
      </c>
      <c r="BF143" s="148">
        <f>IF(N143="znížená",J143,0)</f>
        <v>0</v>
      </c>
      <c r="BG143" s="148">
        <f>IF(N143="zákl. prenesená",J143,0)</f>
        <v>0</v>
      </c>
      <c r="BH143" s="148">
        <f>IF(N143="zníž. prenesená",J143,0)</f>
        <v>0</v>
      </c>
      <c r="BI143" s="148">
        <f>IF(N143="nulová",J143,0)</f>
        <v>0</v>
      </c>
      <c r="BJ143" s="13" t="s">
        <v>83</v>
      </c>
      <c r="BK143" s="148">
        <f>ROUND(I143*H143,2)</f>
        <v>0</v>
      </c>
      <c r="BL143" s="13" t="s">
        <v>242</v>
      </c>
      <c r="BM143" s="147" t="s">
        <v>275</v>
      </c>
    </row>
    <row r="144" spans="2:65" s="11" customFormat="1" ht="22.9" customHeight="1">
      <c r="B144" s="124"/>
      <c r="D144" s="125" t="s">
        <v>69</v>
      </c>
      <c r="E144" s="133" t="s">
        <v>1635</v>
      </c>
      <c r="F144" s="133" t="s">
        <v>1636</v>
      </c>
      <c r="J144" s="134">
        <f>BK144</f>
        <v>0</v>
      </c>
      <c r="L144" s="124"/>
      <c r="M144" s="128"/>
      <c r="P144" s="129">
        <f>SUM(P145:P154)</f>
        <v>0</v>
      </c>
      <c r="R144" s="129">
        <f>SUM(R145:R154)</f>
        <v>0</v>
      </c>
      <c r="T144" s="130">
        <f>SUM(T145:T154)</f>
        <v>0</v>
      </c>
      <c r="AR144" s="125" t="s">
        <v>83</v>
      </c>
      <c r="AT144" s="131" t="s">
        <v>69</v>
      </c>
      <c r="AU144" s="131" t="s">
        <v>77</v>
      </c>
      <c r="AY144" s="125" t="s">
        <v>178</v>
      </c>
      <c r="BK144" s="132">
        <f>SUM(BK145:BK154)</f>
        <v>0</v>
      </c>
    </row>
    <row r="145" spans="2:65" s="1" customFormat="1" ht="24.2" customHeight="1">
      <c r="B145" s="135"/>
      <c r="C145" s="136" t="s">
        <v>230</v>
      </c>
      <c r="D145" s="136" t="s">
        <v>180</v>
      </c>
      <c r="E145" s="137" t="s">
        <v>1637</v>
      </c>
      <c r="F145" s="138" t="s">
        <v>1638</v>
      </c>
      <c r="G145" s="139" t="s">
        <v>290</v>
      </c>
      <c r="H145" s="140">
        <v>1</v>
      </c>
      <c r="I145" s="141"/>
      <c r="J145" s="141">
        <f t="shared" ref="J145:J154" si="10">ROUND(I145*H145,2)</f>
        <v>0</v>
      </c>
      <c r="K145" s="142"/>
      <c r="L145" s="25"/>
      <c r="M145" s="143" t="s">
        <v>1</v>
      </c>
      <c r="N145" s="144" t="s">
        <v>36</v>
      </c>
      <c r="O145" s="145">
        <v>0</v>
      </c>
      <c r="P145" s="145">
        <f t="shared" ref="P145:P154" si="11">O145*H145</f>
        <v>0</v>
      </c>
      <c r="Q145" s="145">
        <v>0</v>
      </c>
      <c r="R145" s="145">
        <f t="shared" ref="R145:R154" si="12">Q145*H145</f>
        <v>0</v>
      </c>
      <c r="S145" s="145">
        <v>0</v>
      </c>
      <c r="T145" s="146">
        <f t="shared" ref="T145:T154" si="13">S145*H145</f>
        <v>0</v>
      </c>
      <c r="AR145" s="147" t="s">
        <v>242</v>
      </c>
      <c r="AT145" s="147" t="s">
        <v>180</v>
      </c>
      <c r="AU145" s="147" t="s">
        <v>83</v>
      </c>
      <c r="AY145" s="13" t="s">
        <v>178</v>
      </c>
      <c r="BE145" s="148">
        <f t="shared" ref="BE145:BE154" si="14">IF(N145="základná",J145,0)</f>
        <v>0</v>
      </c>
      <c r="BF145" s="148">
        <f t="shared" ref="BF145:BF154" si="15">IF(N145="znížená",J145,0)</f>
        <v>0</v>
      </c>
      <c r="BG145" s="148">
        <f t="shared" ref="BG145:BG154" si="16">IF(N145="zákl. prenesená",J145,0)</f>
        <v>0</v>
      </c>
      <c r="BH145" s="148">
        <f t="shared" ref="BH145:BH154" si="17">IF(N145="zníž. prenesená",J145,0)</f>
        <v>0</v>
      </c>
      <c r="BI145" s="148">
        <f t="shared" ref="BI145:BI154" si="18">IF(N145="nulová",J145,0)</f>
        <v>0</v>
      </c>
      <c r="BJ145" s="13" t="s">
        <v>83</v>
      </c>
      <c r="BK145" s="148">
        <f t="shared" ref="BK145:BK154" si="19">ROUND(I145*H145,2)</f>
        <v>0</v>
      </c>
      <c r="BL145" s="13" t="s">
        <v>242</v>
      </c>
      <c r="BM145" s="147" t="s">
        <v>283</v>
      </c>
    </row>
    <row r="146" spans="2:65" s="1" customFormat="1" ht="49.15" customHeight="1">
      <c r="B146" s="135"/>
      <c r="C146" s="149" t="s">
        <v>234</v>
      </c>
      <c r="D146" s="149" t="s">
        <v>318</v>
      </c>
      <c r="E146" s="150" t="s">
        <v>1639</v>
      </c>
      <c r="F146" s="151" t="s">
        <v>1640</v>
      </c>
      <c r="G146" s="152" t="s">
        <v>290</v>
      </c>
      <c r="H146" s="153">
        <v>1</v>
      </c>
      <c r="I146" s="154"/>
      <c r="J146" s="154">
        <f t="shared" si="10"/>
        <v>0</v>
      </c>
      <c r="K146" s="155"/>
      <c r="L146" s="156"/>
      <c r="M146" s="157" t="s">
        <v>1</v>
      </c>
      <c r="N146" s="158" t="s">
        <v>36</v>
      </c>
      <c r="O146" s="145">
        <v>0</v>
      </c>
      <c r="P146" s="145">
        <f t="shared" si="11"/>
        <v>0</v>
      </c>
      <c r="Q146" s="145">
        <v>0</v>
      </c>
      <c r="R146" s="145">
        <f t="shared" si="12"/>
        <v>0</v>
      </c>
      <c r="S146" s="145">
        <v>0</v>
      </c>
      <c r="T146" s="146">
        <f t="shared" si="13"/>
        <v>0</v>
      </c>
      <c r="AR146" s="147" t="s">
        <v>309</v>
      </c>
      <c r="AT146" s="147" t="s">
        <v>318</v>
      </c>
      <c r="AU146" s="147" t="s">
        <v>83</v>
      </c>
      <c r="AY146" s="13" t="s">
        <v>178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3" t="s">
        <v>83</v>
      </c>
      <c r="BK146" s="148">
        <f t="shared" si="19"/>
        <v>0</v>
      </c>
      <c r="BL146" s="13" t="s">
        <v>242</v>
      </c>
      <c r="BM146" s="147" t="s">
        <v>293</v>
      </c>
    </row>
    <row r="147" spans="2:65" s="1" customFormat="1" ht="24.2" customHeight="1">
      <c r="B147" s="135"/>
      <c r="C147" s="136" t="s">
        <v>238</v>
      </c>
      <c r="D147" s="136" t="s">
        <v>180</v>
      </c>
      <c r="E147" s="137" t="s">
        <v>1641</v>
      </c>
      <c r="F147" s="138" t="s">
        <v>1642</v>
      </c>
      <c r="G147" s="139" t="s">
        <v>290</v>
      </c>
      <c r="H147" s="140">
        <v>1</v>
      </c>
      <c r="I147" s="141"/>
      <c r="J147" s="141">
        <f t="shared" si="10"/>
        <v>0</v>
      </c>
      <c r="K147" s="142"/>
      <c r="L147" s="25"/>
      <c r="M147" s="143" t="s">
        <v>1</v>
      </c>
      <c r="N147" s="144" t="s">
        <v>36</v>
      </c>
      <c r="O147" s="145">
        <v>0</v>
      </c>
      <c r="P147" s="145">
        <f t="shared" si="11"/>
        <v>0</v>
      </c>
      <c r="Q147" s="145">
        <v>0</v>
      </c>
      <c r="R147" s="145">
        <f t="shared" si="12"/>
        <v>0</v>
      </c>
      <c r="S147" s="145">
        <v>0</v>
      </c>
      <c r="T147" s="146">
        <f t="shared" si="13"/>
        <v>0</v>
      </c>
      <c r="AR147" s="147" t="s">
        <v>242</v>
      </c>
      <c r="AT147" s="147" t="s">
        <v>180</v>
      </c>
      <c r="AU147" s="147" t="s">
        <v>83</v>
      </c>
      <c r="AY147" s="13" t="s">
        <v>178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3" t="s">
        <v>83</v>
      </c>
      <c r="BK147" s="148">
        <f t="shared" si="19"/>
        <v>0</v>
      </c>
      <c r="BL147" s="13" t="s">
        <v>242</v>
      </c>
      <c r="BM147" s="147" t="s">
        <v>301</v>
      </c>
    </row>
    <row r="148" spans="2:65" s="1" customFormat="1" ht="21.75" customHeight="1">
      <c r="B148" s="135"/>
      <c r="C148" s="149" t="s">
        <v>242</v>
      </c>
      <c r="D148" s="149" t="s">
        <v>318</v>
      </c>
      <c r="E148" s="150" t="s">
        <v>1643</v>
      </c>
      <c r="F148" s="151" t="s">
        <v>1644</v>
      </c>
      <c r="G148" s="152" t="s">
        <v>290</v>
      </c>
      <c r="H148" s="153">
        <v>1</v>
      </c>
      <c r="I148" s="154"/>
      <c r="J148" s="154">
        <f t="shared" si="10"/>
        <v>0</v>
      </c>
      <c r="K148" s="155"/>
      <c r="L148" s="156"/>
      <c r="M148" s="157" t="s">
        <v>1</v>
      </c>
      <c r="N148" s="158" t="s">
        <v>36</v>
      </c>
      <c r="O148" s="145">
        <v>0</v>
      </c>
      <c r="P148" s="145">
        <f t="shared" si="11"/>
        <v>0</v>
      </c>
      <c r="Q148" s="145">
        <v>0</v>
      </c>
      <c r="R148" s="145">
        <f t="shared" si="12"/>
        <v>0</v>
      </c>
      <c r="S148" s="145">
        <v>0</v>
      </c>
      <c r="T148" s="146">
        <f t="shared" si="13"/>
        <v>0</v>
      </c>
      <c r="AR148" s="147" t="s">
        <v>309</v>
      </c>
      <c r="AT148" s="147" t="s">
        <v>318</v>
      </c>
      <c r="AU148" s="147" t="s">
        <v>83</v>
      </c>
      <c r="AY148" s="13" t="s">
        <v>178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3" t="s">
        <v>83</v>
      </c>
      <c r="BK148" s="148">
        <f t="shared" si="19"/>
        <v>0</v>
      </c>
      <c r="BL148" s="13" t="s">
        <v>242</v>
      </c>
      <c r="BM148" s="147" t="s">
        <v>309</v>
      </c>
    </row>
    <row r="149" spans="2:65" s="1" customFormat="1" ht="16.5" customHeight="1">
      <c r="B149" s="135"/>
      <c r="C149" s="136" t="s">
        <v>246</v>
      </c>
      <c r="D149" s="136" t="s">
        <v>180</v>
      </c>
      <c r="E149" s="137" t="s">
        <v>1645</v>
      </c>
      <c r="F149" s="138" t="s">
        <v>1646</v>
      </c>
      <c r="G149" s="139" t="s">
        <v>290</v>
      </c>
      <c r="H149" s="140">
        <v>3</v>
      </c>
      <c r="I149" s="141"/>
      <c r="J149" s="141">
        <f t="shared" si="10"/>
        <v>0</v>
      </c>
      <c r="K149" s="142"/>
      <c r="L149" s="25"/>
      <c r="M149" s="143" t="s">
        <v>1</v>
      </c>
      <c r="N149" s="144" t="s">
        <v>36</v>
      </c>
      <c r="O149" s="145">
        <v>0</v>
      </c>
      <c r="P149" s="145">
        <f t="shared" si="11"/>
        <v>0</v>
      </c>
      <c r="Q149" s="145">
        <v>0</v>
      </c>
      <c r="R149" s="145">
        <f t="shared" si="12"/>
        <v>0</v>
      </c>
      <c r="S149" s="145">
        <v>0</v>
      </c>
      <c r="T149" s="146">
        <f t="shared" si="13"/>
        <v>0</v>
      </c>
      <c r="AR149" s="147" t="s">
        <v>242</v>
      </c>
      <c r="AT149" s="147" t="s">
        <v>180</v>
      </c>
      <c r="AU149" s="147" t="s">
        <v>83</v>
      </c>
      <c r="AY149" s="13" t="s">
        <v>178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3" t="s">
        <v>83</v>
      </c>
      <c r="BK149" s="148">
        <f t="shared" si="19"/>
        <v>0</v>
      </c>
      <c r="BL149" s="13" t="s">
        <v>242</v>
      </c>
      <c r="BM149" s="147" t="s">
        <v>317</v>
      </c>
    </row>
    <row r="150" spans="2:65" s="1" customFormat="1" ht="66.75" customHeight="1">
      <c r="B150" s="135"/>
      <c r="C150" s="149" t="s">
        <v>250</v>
      </c>
      <c r="D150" s="149" t="s">
        <v>318</v>
      </c>
      <c r="E150" s="150" t="s">
        <v>1647</v>
      </c>
      <c r="F150" s="151" t="s">
        <v>1648</v>
      </c>
      <c r="G150" s="152" t="s">
        <v>1649</v>
      </c>
      <c r="H150" s="153">
        <v>3</v>
      </c>
      <c r="I150" s="154"/>
      <c r="J150" s="154">
        <f t="shared" si="10"/>
        <v>0</v>
      </c>
      <c r="K150" s="155"/>
      <c r="L150" s="156"/>
      <c r="M150" s="157" t="s">
        <v>1</v>
      </c>
      <c r="N150" s="158" t="s">
        <v>36</v>
      </c>
      <c r="O150" s="145">
        <v>0</v>
      </c>
      <c r="P150" s="145">
        <f t="shared" si="11"/>
        <v>0</v>
      </c>
      <c r="Q150" s="145">
        <v>0</v>
      </c>
      <c r="R150" s="145">
        <f t="shared" si="12"/>
        <v>0</v>
      </c>
      <c r="S150" s="145">
        <v>0</v>
      </c>
      <c r="T150" s="146">
        <f t="shared" si="13"/>
        <v>0</v>
      </c>
      <c r="AR150" s="147" t="s">
        <v>309</v>
      </c>
      <c r="AT150" s="147" t="s">
        <v>318</v>
      </c>
      <c r="AU150" s="147" t="s">
        <v>83</v>
      </c>
      <c r="AY150" s="13" t="s">
        <v>178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3" t="s">
        <v>83</v>
      </c>
      <c r="BK150" s="148">
        <f t="shared" si="19"/>
        <v>0</v>
      </c>
      <c r="BL150" s="13" t="s">
        <v>242</v>
      </c>
      <c r="BM150" s="147" t="s">
        <v>326</v>
      </c>
    </row>
    <row r="151" spans="2:65" s="1" customFormat="1" ht="21.75" customHeight="1">
      <c r="B151" s="135"/>
      <c r="C151" s="136" t="s">
        <v>254</v>
      </c>
      <c r="D151" s="136" t="s">
        <v>180</v>
      </c>
      <c r="E151" s="137" t="s">
        <v>1650</v>
      </c>
      <c r="F151" s="138" t="s">
        <v>1651</v>
      </c>
      <c r="G151" s="139" t="s">
        <v>290</v>
      </c>
      <c r="H151" s="140">
        <v>104</v>
      </c>
      <c r="I151" s="141"/>
      <c r="J151" s="141">
        <f t="shared" si="10"/>
        <v>0</v>
      </c>
      <c r="K151" s="142"/>
      <c r="L151" s="25"/>
      <c r="M151" s="143" t="s">
        <v>1</v>
      </c>
      <c r="N151" s="144" t="s">
        <v>36</v>
      </c>
      <c r="O151" s="145">
        <v>0</v>
      </c>
      <c r="P151" s="145">
        <f t="shared" si="11"/>
        <v>0</v>
      </c>
      <c r="Q151" s="145">
        <v>0</v>
      </c>
      <c r="R151" s="145">
        <f t="shared" si="12"/>
        <v>0</v>
      </c>
      <c r="S151" s="145">
        <v>0</v>
      </c>
      <c r="T151" s="146">
        <f t="shared" si="13"/>
        <v>0</v>
      </c>
      <c r="AR151" s="147" t="s">
        <v>242</v>
      </c>
      <c r="AT151" s="147" t="s">
        <v>180</v>
      </c>
      <c r="AU151" s="147" t="s">
        <v>83</v>
      </c>
      <c r="AY151" s="13" t="s">
        <v>178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3" t="s">
        <v>83</v>
      </c>
      <c r="BK151" s="148">
        <f t="shared" si="19"/>
        <v>0</v>
      </c>
      <c r="BL151" s="13" t="s">
        <v>242</v>
      </c>
      <c r="BM151" s="147" t="s">
        <v>335</v>
      </c>
    </row>
    <row r="152" spans="2:65" s="1" customFormat="1" ht="37.9" customHeight="1">
      <c r="B152" s="135"/>
      <c r="C152" s="149" t="s">
        <v>259</v>
      </c>
      <c r="D152" s="149" t="s">
        <v>318</v>
      </c>
      <c r="E152" s="150" t="s">
        <v>1652</v>
      </c>
      <c r="F152" s="151" t="s">
        <v>1653</v>
      </c>
      <c r="G152" s="152" t="s">
        <v>290</v>
      </c>
      <c r="H152" s="153">
        <v>104</v>
      </c>
      <c r="I152" s="154"/>
      <c r="J152" s="154">
        <f t="shared" si="10"/>
        <v>0</v>
      </c>
      <c r="K152" s="155"/>
      <c r="L152" s="156"/>
      <c r="M152" s="157" t="s">
        <v>1</v>
      </c>
      <c r="N152" s="158" t="s">
        <v>36</v>
      </c>
      <c r="O152" s="145">
        <v>0</v>
      </c>
      <c r="P152" s="145">
        <f t="shared" si="11"/>
        <v>0</v>
      </c>
      <c r="Q152" s="145">
        <v>0</v>
      </c>
      <c r="R152" s="145">
        <f t="shared" si="12"/>
        <v>0</v>
      </c>
      <c r="S152" s="145">
        <v>0</v>
      </c>
      <c r="T152" s="146">
        <f t="shared" si="13"/>
        <v>0</v>
      </c>
      <c r="AR152" s="147" t="s">
        <v>309</v>
      </c>
      <c r="AT152" s="147" t="s">
        <v>318</v>
      </c>
      <c r="AU152" s="147" t="s">
        <v>83</v>
      </c>
      <c r="AY152" s="13" t="s">
        <v>178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3" t="s">
        <v>83</v>
      </c>
      <c r="BK152" s="148">
        <f t="shared" si="19"/>
        <v>0</v>
      </c>
      <c r="BL152" s="13" t="s">
        <v>242</v>
      </c>
      <c r="BM152" s="147" t="s">
        <v>344</v>
      </c>
    </row>
    <row r="153" spans="2:65" s="1" customFormat="1" ht="16.5" customHeight="1">
      <c r="B153" s="135"/>
      <c r="C153" s="136" t="s">
        <v>264</v>
      </c>
      <c r="D153" s="136" t="s">
        <v>180</v>
      </c>
      <c r="E153" s="137" t="s">
        <v>1654</v>
      </c>
      <c r="F153" s="138" t="s">
        <v>1655</v>
      </c>
      <c r="G153" s="139" t="s">
        <v>290</v>
      </c>
      <c r="H153" s="140">
        <v>1</v>
      </c>
      <c r="I153" s="141"/>
      <c r="J153" s="141">
        <f t="shared" si="10"/>
        <v>0</v>
      </c>
      <c r="K153" s="142"/>
      <c r="L153" s="25"/>
      <c r="M153" s="143" t="s">
        <v>1</v>
      </c>
      <c r="N153" s="144" t="s">
        <v>36</v>
      </c>
      <c r="O153" s="145">
        <v>0</v>
      </c>
      <c r="P153" s="145">
        <f t="shared" si="11"/>
        <v>0</v>
      </c>
      <c r="Q153" s="145">
        <v>0</v>
      </c>
      <c r="R153" s="145">
        <f t="shared" si="12"/>
        <v>0</v>
      </c>
      <c r="S153" s="145">
        <v>0</v>
      </c>
      <c r="T153" s="146">
        <f t="shared" si="13"/>
        <v>0</v>
      </c>
      <c r="AR153" s="147" t="s">
        <v>242</v>
      </c>
      <c r="AT153" s="147" t="s">
        <v>180</v>
      </c>
      <c r="AU153" s="147" t="s">
        <v>83</v>
      </c>
      <c r="AY153" s="13" t="s">
        <v>178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3" t="s">
        <v>83</v>
      </c>
      <c r="BK153" s="148">
        <f t="shared" si="19"/>
        <v>0</v>
      </c>
      <c r="BL153" s="13" t="s">
        <v>242</v>
      </c>
      <c r="BM153" s="147" t="s">
        <v>358</v>
      </c>
    </row>
    <row r="154" spans="2:65" s="1" customFormat="1" ht="21.75" customHeight="1">
      <c r="B154" s="135"/>
      <c r="C154" s="136" t="s">
        <v>268</v>
      </c>
      <c r="D154" s="136" t="s">
        <v>180</v>
      </c>
      <c r="E154" s="137" t="s">
        <v>1656</v>
      </c>
      <c r="F154" s="138" t="s">
        <v>1657</v>
      </c>
      <c r="G154" s="139" t="s">
        <v>377</v>
      </c>
      <c r="H154" s="140">
        <v>49.435000000000002</v>
      </c>
      <c r="I154" s="141"/>
      <c r="J154" s="141">
        <f t="shared" si="10"/>
        <v>0</v>
      </c>
      <c r="K154" s="142"/>
      <c r="L154" s="25"/>
      <c r="M154" s="143" t="s">
        <v>1</v>
      </c>
      <c r="N154" s="144" t="s">
        <v>36</v>
      </c>
      <c r="O154" s="145">
        <v>0</v>
      </c>
      <c r="P154" s="145">
        <f t="shared" si="11"/>
        <v>0</v>
      </c>
      <c r="Q154" s="145">
        <v>0</v>
      </c>
      <c r="R154" s="145">
        <f t="shared" si="12"/>
        <v>0</v>
      </c>
      <c r="S154" s="145">
        <v>0</v>
      </c>
      <c r="T154" s="146">
        <f t="shared" si="13"/>
        <v>0</v>
      </c>
      <c r="AR154" s="147" t="s">
        <v>242</v>
      </c>
      <c r="AT154" s="147" t="s">
        <v>180</v>
      </c>
      <c r="AU154" s="147" t="s">
        <v>83</v>
      </c>
      <c r="AY154" s="13" t="s">
        <v>178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3" t="s">
        <v>83</v>
      </c>
      <c r="BK154" s="148">
        <f t="shared" si="19"/>
        <v>0</v>
      </c>
      <c r="BL154" s="13" t="s">
        <v>242</v>
      </c>
      <c r="BM154" s="147" t="s">
        <v>366</v>
      </c>
    </row>
    <row r="155" spans="2:65" s="11" customFormat="1" ht="22.9" customHeight="1">
      <c r="B155" s="124"/>
      <c r="D155" s="125" t="s">
        <v>69</v>
      </c>
      <c r="E155" s="133" t="s">
        <v>1658</v>
      </c>
      <c r="F155" s="133" t="s">
        <v>1659</v>
      </c>
      <c r="J155" s="134">
        <f>BK155</f>
        <v>0</v>
      </c>
      <c r="L155" s="124"/>
      <c r="M155" s="128"/>
      <c r="P155" s="129">
        <f>SUM(P156:P162)</f>
        <v>0</v>
      </c>
      <c r="R155" s="129">
        <f>SUM(R156:R162)</f>
        <v>0</v>
      </c>
      <c r="T155" s="130">
        <f>SUM(T156:T162)</f>
        <v>0</v>
      </c>
      <c r="AR155" s="125" t="s">
        <v>83</v>
      </c>
      <c r="AT155" s="131" t="s">
        <v>69</v>
      </c>
      <c r="AU155" s="131" t="s">
        <v>77</v>
      </c>
      <c r="AY155" s="125" t="s">
        <v>178</v>
      </c>
      <c r="BK155" s="132">
        <f>SUM(BK156:BK162)</f>
        <v>0</v>
      </c>
    </row>
    <row r="156" spans="2:65" s="1" customFormat="1" ht="24.2" customHeight="1">
      <c r="B156" s="135"/>
      <c r="C156" s="136" t="s">
        <v>7</v>
      </c>
      <c r="D156" s="136" t="s">
        <v>180</v>
      </c>
      <c r="E156" s="137" t="s">
        <v>1660</v>
      </c>
      <c r="F156" s="138" t="s">
        <v>1661</v>
      </c>
      <c r="G156" s="139" t="s">
        <v>329</v>
      </c>
      <c r="H156" s="140">
        <v>650</v>
      </c>
      <c r="I156" s="141"/>
      <c r="J156" s="141">
        <f t="shared" ref="J156:J162" si="20">ROUND(I156*H156,2)</f>
        <v>0</v>
      </c>
      <c r="K156" s="142"/>
      <c r="L156" s="25"/>
      <c r="M156" s="143" t="s">
        <v>1</v>
      </c>
      <c r="N156" s="144" t="s">
        <v>36</v>
      </c>
      <c r="O156" s="145">
        <v>0</v>
      </c>
      <c r="P156" s="145">
        <f t="shared" ref="P156:P162" si="21">O156*H156</f>
        <v>0</v>
      </c>
      <c r="Q156" s="145">
        <v>0</v>
      </c>
      <c r="R156" s="145">
        <f t="shared" ref="R156:R162" si="22">Q156*H156</f>
        <v>0</v>
      </c>
      <c r="S156" s="145">
        <v>0</v>
      </c>
      <c r="T156" s="146">
        <f t="shared" ref="T156:T162" si="23">S156*H156</f>
        <v>0</v>
      </c>
      <c r="AR156" s="147" t="s">
        <v>242</v>
      </c>
      <c r="AT156" s="147" t="s">
        <v>180</v>
      </c>
      <c r="AU156" s="147" t="s">
        <v>83</v>
      </c>
      <c r="AY156" s="13" t="s">
        <v>178</v>
      </c>
      <c r="BE156" s="148">
        <f t="shared" ref="BE156:BE162" si="24">IF(N156="základná",J156,0)</f>
        <v>0</v>
      </c>
      <c r="BF156" s="148">
        <f t="shared" ref="BF156:BF162" si="25">IF(N156="znížená",J156,0)</f>
        <v>0</v>
      </c>
      <c r="BG156" s="148">
        <f t="shared" ref="BG156:BG162" si="26">IF(N156="zákl. prenesená",J156,0)</f>
        <v>0</v>
      </c>
      <c r="BH156" s="148">
        <f t="shared" ref="BH156:BH162" si="27">IF(N156="zníž. prenesená",J156,0)</f>
        <v>0</v>
      </c>
      <c r="BI156" s="148">
        <f t="shared" ref="BI156:BI162" si="28">IF(N156="nulová",J156,0)</f>
        <v>0</v>
      </c>
      <c r="BJ156" s="13" t="s">
        <v>83</v>
      </c>
      <c r="BK156" s="148">
        <f t="shared" ref="BK156:BK162" si="29">ROUND(I156*H156,2)</f>
        <v>0</v>
      </c>
      <c r="BL156" s="13" t="s">
        <v>242</v>
      </c>
      <c r="BM156" s="147" t="s">
        <v>374</v>
      </c>
    </row>
    <row r="157" spans="2:65" s="1" customFormat="1" ht="24.2" customHeight="1">
      <c r="B157" s="135"/>
      <c r="C157" s="136" t="s">
        <v>275</v>
      </c>
      <c r="D157" s="136" t="s">
        <v>180</v>
      </c>
      <c r="E157" s="137" t="s">
        <v>1662</v>
      </c>
      <c r="F157" s="138" t="s">
        <v>1663</v>
      </c>
      <c r="G157" s="139" t="s">
        <v>329</v>
      </c>
      <c r="H157" s="140">
        <v>130</v>
      </c>
      <c r="I157" s="141"/>
      <c r="J157" s="141">
        <f t="shared" si="20"/>
        <v>0</v>
      </c>
      <c r="K157" s="142"/>
      <c r="L157" s="25"/>
      <c r="M157" s="143" t="s">
        <v>1</v>
      </c>
      <c r="N157" s="144" t="s">
        <v>36</v>
      </c>
      <c r="O157" s="145">
        <v>0</v>
      </c>
      <c r="P157" s="145">
        <f t="shared" si="21"/>
        <v>0</v>
      </c>
      <c r="Q157" s="145">
        <v>0</v>
      </c>
      <c r="R157" s="145">
        <f t="shared" si="22"/>
        <v>0</v>
      </c>
      <c r="S157" s="145">
        <v>0</v>
      </c>
      <c r="T157" s="146">
        <f t="shared" si="23"/>
        <v>0</v>
      </c>
      <c r="AR157" s="147" t="s">
        <v>242</v>
      </c>
      <c r="AT157" s="147" t="s">
        <v>180</v>
      </c>
      <c r="AU157" s="147" t="s">
        <v>83</v>
      </c>
      <c r="AY157" s="13" t="s">
        <v>178</v>
      </c>
      <c r="BE157" s="148">
        <f t="shared" si="24"/>
        <v>0</v>
      </c>
      <c r="BF157" s="148">
        <f t="shared" si="25"/>
        <v>0</v>
      </c>
      <c r="BG157" s="148">
        <f t="shared" si="26"/>
        <v>0</v>
      </c>
      <c r="BH157" s="148">
        <f t="shared" si="27"/>
        <v>0</v>
      </c>
      <c r="BI157" s="148">
        <f t="shared" si="28"/>
        <v>0</v>
      </c>
      <c r="BJ157" s="13" t="s">
        <v>83</v>
      </c>
      <c r="BK157" s="148">
        <f t="shared" si="29"/>
        <v>0</v>
      </c>
      <c r="BL157" s="13" t="s">
        <v>242</v>
      </c>
      <c r="BM157" s="147" t="s">
        <v>385</v>
      </c>
    </row>
    <row r="158" spans="2:65" s="1" customFormat="1" ht="24.2" customHeight="1">
      <c r="B158" s="135"/>
      <c r="C158" s="136" t="s">
        <v>279</v>
      </c>
      <c r="D158" s="136" t="s">
        <v>180</v>
      </c>
      <c r="E158" s="137" t="s">
        <v>1664</v>
      </c>
      <c r="F158" s="138" t="s">
        <v>1665</v>
      </c>
      <c r="G158" s="139" t="s">
        <v>329</v>
      </c>
      <c r="H158" s="140">
        <v>185</v>
      </c>
      <c r="I158" s="141"/>
      <c r="J158" s="141">
        <f t="shared" si="20"/>
        <v>0</v>
      </c>
      <c r="K158" s="142"/>
      <c r="L158" s="25"/>
      <c r="M158" s="143" t="s">
        <v>1</v>
      </c>
      <c r="N158" s="144" t="s">
        <v>36</v>
      </c>
      <c r="O158" s="145">
        <v>0</v>
      </c>
      <c r="P158" s="145">
        <f t="shared" si="21"/>
        <v>0</v>
      </c>
      <c r="Q158" s="145">
        <v>0</v>
      </c>
      <c r="R158" s="145">
        <f t="shared" si="22"/>
        <v>0</v>
      </c>
      <c r="S158" s="145">
        <v>0</v>
      </c>
      <c r="T158" s="146">
        <f t="shared" si="23"/>
        <v>0</v>
      </c>
      <c r="AR158" s="147" t="s">
        <v>242</v>
      </c>
      <c r="AT158" s="147" t="s">
        <v>180</v>
      </c>
      <c r="AU158" s="147" t="s">
        <v>83</v>
      </c>
      <c r="AY158" s="13" t="s">
        <v>178</v>
      </c>
      <c r="BE158" s="148">
        <f t="shared" si="24"/>
        <v>0</v>
      </c>
      <c r="BF158" s="148">
        <f t="shared" si="25"/>
        <v>0</v>
      </c>
      <c r="BG158" s="148">
        <f t="shared" si="26"/>
        <v>0</v>
      </c>
      <c r="BH158" s="148">
        <f t="shared" si="27"/>
        <v>0</v>
      </c>
      <c r="BI158" s="148">
        <f t="shared" si="28"/>
        <v>0</v>
      </c>
      <c r="BJ158" s="13" t="s">
        <v>83</v>
      </c>
      <c r="BK158" s="148">
        <f t="shared" si="29"/>
        <v>0</v>
      </c>
      <c r="BL158" s="13" t="s">
        <v>242</v>
      </c>
      <c r="BM158" s="147" t="s">
        <v>393</v>
      </c>
    </row>
    <row r="159" spans="2:65" s="1" customFormat="1" ht="24.2" customHeight="1">
      <c r="B159" s="135"/>
      <c r="C159" s="136" t="s">
        <v>283</v>
      </c>
      <c r="D159" s="136" t="s">
        <v>180</v>
      </c>
      <c r="E159" s="137" t="s">
        <v>1666</v>
      </c>
      <c r="F159" s="138" t="s">
        <v>1667</v>
      </c>
      <c r="G159" s="139" t="s">
        <v>329</v>
      </c>
      <c r="H159" s="140">
        <v>185</v>
      </c>
      <c r="I159" s="141"/>
      <c r="J159" s="141">
        <f t="shared" si="20"/>
        <v>0</v>
      </c>
      <c r="K159" s="142"/>
      <c r="L159" s="25"/>
      <c r="M159" s="143" t="s">
        <v>1</v>
      </c>
      <c r="N159" s="144" t="s">
        <v>36</v>
      </c>
      <c r="O159" s="145">
        <v>0</v>
      </c>
      <c r="P159" s="145">
        <f t="shared" si="21"/>
        <v>0</v>
      </c>
      <c r="Q159" s="145">
        <v>0</v>
      </c>
      <c r="R159" s="145">
        <f t="shared" si="22"/>
        <v>0</v>
      </c>
      <c r="S159" s="145">
        <v>0</v>
      </c>
      <c r="T159" s="146">
        <f t="shared" si="23"/>
        <v>0</v>
      </c>
      <c r="AR159" s="147" t="s">
        <v>242</v>
      </c>
      <c r="AT159" s="147" t="s">
        <v>180</v>
      </c>
      <c r="AU159" s="147" t="s">
        <v>83</v>
      </c>
      <c r="AY159" s="13" t="s">
        <v>178</v>
      </c>
      <c r="BE159" s="148">
        <f t="shared" si="24"/>
        <v>0</v>
      </c>
      <c r="BF159" s="148">
        <f t="shared" si="25"/>
        <v>0</v>
      </c>
      <c r="BG159" s="148">
        <f t="shared" si="26"/>
        <v>0</v>
      </c>
      <c r="BH159" s="148">
        <f t="shared" si="27"/>
        <v>0</v>
      </c>
      <c r="BI159" s="148">
        <f t="shared" si="28"/>
        <v>0</v>
      </c>
      <c r="BJ159" s="13" t="s">
        <v>83</v>
      </c>
      <c r="BK159" s="148">
        <f t="shared" si="29"/>
        <v>0</v>
      </c>
      <c r="BL159" s="13" t="s">
        <v>242</v>
      </c>
      <c r="BM159" s="147" t="s">
        <v>401</v>
      </c>
    </row>
    <row r="160" spans="2:65" s="1" customFormat="1" ht="24.2" customHeight="1">
      <c r="B160" s="135"/>
      <c r="C160" s="136" t="s">
        <v>287</v>
      </c>
      <c r="D160" s="136" t="s">
        <v>180</v>
      </c>
      <c r="E160" s="137" t="s">
        <v>1668</v>
      </c>
      <c r="F160" s="138" t="s">
        <v>1669</v>
      </c>
      <c r="G160" s="139" t="s">
        <v>329</v>
      </c>
      <c r="H160" s="140">
        <v>12</v>
      </c>
      <c r="I160" s="141"/>
      <c r="J160" s="141">
        <f t="shared" si="20"/>
        <v>0</v>
      </c>
      <c r="K160" s="142"/>
      <c r="L160" s="25"/>
      <c r="M160" s="143" t="s">
        <v>1</v>
      </c>
      <c r="N160" s="144" t="s">
        <v>36</v>
      </c>
      <c r="O160" s="145">
        <v>0</v>
      </c>
      <c r="P160" s="145">
        <f t="shared" si="21"/>
        <v>0</v>
      </c>
      <c r="Q160" s="145">
        <v>0</v>
      </c>
      <c r="R160" s="145">
        <f t="shared" si="22"/>
        <v>0</v>
      </c>
      <c r="S160" s="145">
        <v>0</v>
      </c>
      <c r="T160" s="146">
        <f t="shared" si="23"/>
        <v>0</v>
      </c>
      <c r="AR160" s="147" t="s">
        <v>242</v>
      </c>
      <c r="AT160" s="147" t="s">
        <v>180</v>
      </c>
      <c r="AU160" s="147" t="s">
        <v>83</v>
      </c>
      <c r="AY160" s="13" t="s">
        <v>178</v>
      </c>
      <c r="BE160" s="148">
        <f t="shared" si="24"/>
        <v>0</v>
      </c>
      <c r="BF160" s="148">
        <f t="shared" si="25"/>
        <v>0</v>
      </c>
      <c r="BG160" s="148">
        <f t="shared" si="26"/>
        <v>0</v>
      </c>
      <c r="BH160" s="148">
        <f t="shared" si="27"/>
        <v>0</v>
      </c>
      <c r="BI160" s="148">
        <f t="shared" si="28"/>
        <v>0</v>
      </c>
      <c r="BJ160" s="13" t="s">
        <v>83</v>
      </c>
      <c r="BK160" s="148">
        <f t="shared" si="29"/>
        <v>0</v>
      </c>
      <c r="BL160" s="13" t="s">
        <v>242</v>
      </c>
      <c r="BM160" s="147" t="s">
        <v>409</v>
      </c>
    </row>
    <row r="161" spans="2:65" s="1" customFormat="1" ht="24.2" customHeight="1">
      <c r="B161" s="135"/>
      <c r="C161" s="136" t="s">
        <v>293</v>
      </c>
      <c r="D161" s="136" t="s">
        <v>180</v>
      </c>
      <c r="E161" s="137" t="s">
        <v>1670</v>
      </c>
      <c r="F161" s="138" t="s">
        <v>1671</v>
      </c>
      <c r="G161" s="139" t="s">
        <v>329</v>
      </c>
      <c r="H161" s="140">
        <v>1162</v>
      </c>
      <c r="I161" s="141"/>
      <c r="J161" s="141">
        <f t="shared" si="20"/>
        <v>0</v>
      </c>
      <c r="K161" s="142"/>
      <c r="L161" s="25"/>
      <c r="M161" s="143" t="s">
        <v>1</v>
      </c>
      <c r="N161" s="144" t="s">
        <v>36</v>
      </c>
      <c r="O161" s="145">
        <v>0</v>
      </c>
      <c r="P161" s="145">
        <f t="shared" si="21"/>
        <v>0</v>
      </c>
      <c r="Q161" s="145">
        <v>0</v>
      </c>
      <c r="R161" s="145">
        <f t="shared" si="22"/>
        <v>0</v>
      </c>
      <c r="S161" s="145">
        <v>0</v>
      </c>
      <c r="T161" s="146">
        <f t="shared" si="23"/>
        <v>0</v>
      </c>
      <c r="AR161" s="147" t="s">
        <v>242</v>
      </c>
      <c r="AT161" s="147" t="s">
        <v>180</v>
      </c>
      <c r="AU161" s="147" t="s">
        <v>83</v>
      </c>
      <c r="AY161" s="13" t="s">
        <v>178</v>
      </c>
      <c r="BE161" s="148">
        <f t="shared" si="24"/>
        <v>0</v>
      </c>
      <c r="BF161" s="148">
        <f t="shared" si="25"/>
        <v>0</v>
      </c>
      <c r="BG161" s="148">
        <f t="shared" si="26"/>
        <v>0</v>
      </c>
      <c r="BH161" s="148">
        <f t="shared" si="27"/>
        <v>0</v>
      </c>
      <c r="BI161" s="148">
        <f t="shared" si="28"/>
        <v>0</v>
      </c>
      <c r="BJ161" s="13" t="s">
        <v>83</v>
      </c>
      <c r="BK161" s="148">
        <f t="shared" si="29"/>
        <v>0</v>
      </c>
      <c r="BL161" s="13" t="s">
        <v>242</v>
      </c>
      <c r="BM161" s="147" t="s">
        <v>417</v>
      </c>
    </row>
    <row r="162" spans="2:65" s="1" customFormat="1" ht="24.2" customHeight="1">
      <c r="B162" s="135"/>
      <c r="C162" s="136" t="s">
        <v>297</v>
      </c>
      <c r="D162" s="136" t="s">
        <v>180</v>
      </c>
      <c r="E162" s="137" t="s">
        <v>1672</v>
      </c>
      <c r="F162" s="138" t="s">
        <v>1673</v>
      </c>
      <c r="G162" s="139" t="s">
        <v>377</v>
      </c>
      <c r="H162" s="140">
        <v>295.28100000000001</v>
      </c>
      <c r="I162" s="141"/>
      <c r="J162" s="141">
        <f t="shared" si="20"/>
        <v>0</v>
      </c>
      <c r="K162" s="142"/>
      <c r="L162" s="25"/>
      <c r="M162" s="143" t="s">
        <v>1</v>
      </c>
      <c r="N162" s="144" t="s">
        <v>36</v>
      </c>
      <c r="O162" s="145">
        <v>0</v>
      </c>
      <c r="P162" s="145">
        <f t="shared" si="21"/>
        <v>0</v>
      </c>
      <c r="Q162" s="145">
        <v>0</v>
      </c>
      <c r="R162" s="145">
        <f t="shared" si="22"/>
        <v>0</v>
      </c>
      <c r="S162" s="145">
        <v>0</v>
      </c>
      <c r="T162" s="146">
        <f t="shared" si="23"/>
        <v>0</v>
      </c>
      <c r="AR162" s="147" t="s">
        <v>242</v>
      </c>
      <c r="AT162" s="147" t="s">
        <v>180</v>
      </c>
      <c r="AU162" s="147" t="s">
        <v>83</v>
      </c>
      <c r="AY162" s="13" t="s">
        <v>178</v>
      </c>
      <c r="BE162" s="148">
        <f t="shared" si="24"/>
        <v>0</v>
      </c>
      <c r="BF162" s="148">
        <f t="shared" si="25"/>
        <v>0</v>
      </c>
      <c r="BG162" s="148">
        <f t="shared" si="26"/>
        <v>0</v>
      </c>
      <c r="BH162" s="148">
        <f t="shared" si="27"/>
        <v>0</v>
      </c>
      <c r="BI162" s="148">
        <f t="shared" si="28"/>
        <v>0</v>
      </c>
      <c r="BJ162" s="13" t="s">
        <v>83</v>
      </c>
      <c r="BK162" s="148">
        <f t="shared" si="29"/>
        <v>0</v>
      </c>
      <c r="BL162" s="13" t="s">
        <v>242</v>
      </c>
      <c r="BM162" s="147" t="s">
        <v>425</v>
      </c>
    </row>
    <row r="163" spans="2:65" s="11" customFormat="1" ht="22.9" customHeight="1">
      <c r="B163" s="124"/>
      <c r="D163" s="125" t="s">
        <v>69</v>
      </c>
      <c r="E163" s="133" t="s">
        <v>1674</v>
      </c>
      <c r="F163" s="133" t="s">
        <v>1675</v>
      </c>
      <c r="J163" s="134">
        <f>BK163</f>
        <v>0</v>
      </c>
      <c r="L163" s="124"/>
      <c r="M163" s="128"/>
      <c r="P163" s="129">
        <f>SUM(P164:P175)</f>
        <v>0</v>
      </c>
      <c r="R163" s="129">
        <f>SUM(R164:R175)</f>
        <v>0</v>
      </c>
      <c r="T163" s="130">
        <f>SUM(T164:T175)</f>
        <v>0</v>
      </c>
      <c r="AR163" s="125" t="s">
        <v>83</v>
      </c>
      <c r="AT163" s="131" t="s">
        <v>69</v>
      </c>
      <c r="AU163" s="131" t="s">
        <v>77</v>
      </c>
      <c r="AY163" s="125" t="s">
        <v>178</v>
      </c>
      <c r="BK163" s="132">
        <f>SUM(BK164:BK175)</f>
        <v>0</v>
      </c>
    </row>
    <row r="164" spans="2:65" s="1" customFormat="1" ht="24.2" customHeight="1">
      <c r="B164" s="135"/>
      <c r="C164" s="136" t="s">
        <v>301</v>
      </c>
      <c r="D164" s="136" t="s">
        <v>180</v>
      </c>
      <c r="E164" s="137" t="s">
        <v>1676</v>
      </c>
      <c r="F164" s="138" t="s">
        <v>1677</v>
      </c>
      <c r="G164" s="139" t="s">
        <v>290</v>
      </c>
      <c r="H164" s="140">
        <v>14</v>
      </c>
      <c r="I164" s="141"/>
      <c r="J164" s="141">
        <f t="shared" ref="J164:J175" si="30">ROUND(I164*H164,2)</f>
        <v>0</v>
      </c>
      <c r="K164" s="142"/>
      <c r="L164" s="25"/>
      <c r="M164" s="143" t="s">
        <v>1</v>
      </c>
      <c r="N164" s="144" t="s">
        <v>36</v>
      </c>
      <c r="O164" s="145">
        <v>0</v>
      </c>
      <c r="P164" s="145">
        <f t="shared" ref="P164:P175" si="31">O164*H164</f>
        <v>0</v>
      </c>
      <c r="Q164" s="145">
        <v>0</v>
      </c>
      <c r="R164" s="145">
        <f t="shared" ref="R164:R175" si="32">Q164*H164</f>
        <v>0</v>
      </c>
      <c r="S164" s="145">
        <v>0</v>
      </c>
      <c r="T164" s="146">
        <f t="shared" ref="T164:T175" si="33">S164*H164</f>
        <v>0</v>
      </c>
      <c r="AR164" s="147" t="s">
        <v>242</v>
      </c>
      <c r="AT164" s="147" t="s">
        <v>180</v>
      </c>
      <c r="AU164" s="147" t="s">
        <v>83</v>
      </c>
      <c r="AY164" s="13" t="s">
        <v>178</v>
      </c>
      <c r="BE164" s="148">
        <f t="shared" ref="BE164:BE175" si="34">IF(N164="základná",J164,0)</f>
        <v>0</v>
      </c>
      <c r="BF164" s="148">
        <f t="shared" ref="BF164:BF175" si="35">IF(N164="znížená",J164,0)</f>
        <v>0</v>
      </c>
      <c r="BG164" s="148">
        <f t="shared" ref="BG164:BG175" si="36">IF(N164="zákl. prenesená",J164,0)</f>
        <v>0</v>
      </c>
      <c r="BH164" s="148">
        <f t="shared" ref="BH164:BH175" si="37">IF(N164="zníž. prenesená",J164,0)</f>
        <v>0</v>
      </c>
      <c r="BI164" s="148">
        <f t="shared" ref="BI164:BI175" si="38">IF(N164="nulová",J164,0)</f>
        <v>0</v>
      </c>
      <c r="BJ164" s="13" t="s">
        <v>83</v>
      </c>
      <c r="BK164" s="148">
        <f t="shared" ref="BK164:BK175" si="39">ROUND(I164*H164,2)</f>
        <v>0</v>
      </c>
      <c r="BL164" s="13" t="s">
        <v>242</v>
      </c>
      <c r="BM164" s="147" t="s">
        <v>433</v>
      </c>
    </row>
    <row r="165" spans="2:65" s="1" customFormat="1" ht="24.2" customHeight="1">
      <c r="B165" s="135"/>
      <c r="C165" s="149" t="s">
        <v>305</v>
      </c>
      <c r="D165" s="149" t="s">
        <v>318</v>
      </c>
      <c r="E165" s="150" t="s">
        <v>1678</v>
      </c>
      <c r="F165" s="151" t="s">
        <v>1679</v>
      </c>
      <c r="G165" s="152" t="s">
        <v>290</v>
      </c>
      <c r="H165" s="153">
        <v>14</v>
      </c>
      <c r="I165" s="154"/>
      <c r="J165" s="154">
        <f t="shared" si="30"/>
        <v>0</v>
      </c>
      <c r="K165" s="155"/>
      <c r="L165" s="156"/>
      <c r="M165" s="157" t="s">
        <v>1</v>
      </c>
      <c r="N165" s="158" t="s">
        <v>36</v>
      </c>
      <c r="O165" s="145">
        <v>0</v>
      </c>
      <c r="P165" s="145">
        <f t="shared" si="31"/>
        <v>0</v>
      </c>
      <c r="Q165" s="145">
        <v>0</v>
      </c>
      <c r="R165" s="145">
        <f t="shared" si="32"/>
        <v>0</v>
      </c>
      <c r="S165" s="145">
        <v>0</v>
      </c>
      <c r="T165" s="146">
        <f t="shared" si="33"/>
        <v>0</v>
      </c>
      <c r="AR165" s="147" t="s">
        <v>309</v>
      </c>
      <c r="AT165" s="147" t="s">
        <v>318</v>
      </c>
      <c r="AU165" s="147" t="s">
        <v>83</v>
      </c>
      <c r="AY165" s="13" t="s">
        <v>178</v>
      </c>
      <c r="BE165" s="148">
        <f t="shared" si="34"/>
        <v>0</v>
      </c>
      <c r="BF165" s="148">
        <f t="shared" si="35"/>
        <v>0</v>
      </c>
      <c r="BG165" s="148">
        <f t="shared" si="36"/>
        <v>0</v>
      </c>
      <c r="BH165" s="148">
        <f t="shared" si="37"/>
        <v>0</v>
      </c>
      <c r="BI165" s="148">
        <f t="shared" si="38"/>
        <v>0</v>
      </c>
      <c r="BJ165" s="13" t="s">
        <v>83</v>
      </c>
      <c r="BK165" s="148">
        <f t="shared" si="39"/>
        <v>0</v>
      </c>
      <c r="BL165" s="13" t="s">
        <v>242</v>
      </c>
      <c r="BM165" s="147" t="s">
        <v>441</v>
      </c>
    </row>
    <row r="166" spans="2:65" s="1" customFormat="1" ht="24.2" customHeight="1">
      <c r="B166" s="135"/>
      <c r="C166" s="136" t="s">
        <v>309</v>
      </c>
      <c r="D166" s="136" t="s">
        <v>180</v>
      </c>
      <c r="E166" s="137" t="s">
        <v>1680</v>
      </c>
      <c r="F166" s="138" t="s">
        <v>1681</v>
      </c>
      <c r="G166" s="139" t="s">
        <v>290</v>
      </c>
      <c r="H166" s="140">
        <v>52</v>
      </c>
      <c r="I166" s="141"/>
      <c r="J166" s="141">
        <f t="shared" si="30"/>
        <v>0</v>
      </c>
      <c r="K166" s="142"/>
      <c r="L166" s="25"/>
      <c r="M166" s="143" t="s">
        <v>1</v>
      </c>
      <c r="N166" s="144" t="s">
        <v>36</v>
      </c>
      <c r="O166" s="145">
        <v>0</v>
      </c>
      <c r="P166" s="145">
        <f t="shared" si="31"/>
        <v>0</v>
      </c>
      <c r="Q166" s="145">
        <v>0</v>
      </c>
      <c r="R166" s="145">
        <f t="shared" si="32"/>
        <v>0</v>
      </c>
      <c r="S166" s="145">
        <v>0</v>
      </c>
      <c r="T166" s="146">
        <f t="shared" si="33"/>
        <v>0</v>
      </c>
      <c r="AR166" s="147" t="s">
        <v>242</v>
      </c>
      <c r="AT166" s="147" t="s">
        <v>180</v>
      </c>
      <c r="AU166" s="147" t="s">
        <v>83</v>
      </c>
      <c r="AY166" s="13" t="s">
        <v>178</v>
      </c>
      <c r="BE166" s="148">
        <f t="shared" si="34"/>
        <v>0</v>
      </c>
      <c r="BF166" s="148">
        <f t="shared" si="35"/>
        <v>0</v>
      </c>
      <c r="BG166" s="148">
        <f t="shared" si="36"/>
        <v>0</v>
      </c>
      <c r="BH166" s="148">
        <f t="shared" si="37"/>
        <v>0</v>
      </c>
      <c r="BI166" s="148">
        <f t="shared" si="38"/>
        <v>0</v>
      </c>
      <c r="BJ166" s="13" t="s">
        <v>83</v>
      </c>
      <c r="BK166" s="148">
        <f t="shared" si="39"/>
        <v>0</v>
      </c>
      <c r="BL166" s="13" t="s">
        <v>242</v>
      </c>
      <c r="BM166" s="147" t="s">
        <v>449</v>
      </c>
    </row>
    <row r="167" spans="2:65" s="1" customFormat="1" ht="62.65" customHeight="1">
      <c r="B167" s="135"/>
      <c r="C167" s="149" t="s">
        <v>313</v>
      </c>
      <c r="D167" s="149" t="s">
        <v>318</v>
      </c>
      <c r="E167" s="150" t="s">
        <v>1682</v>
      </c>
      <c r="F167" s="151" t="s">
        <v>1683</v>
      </c>
      <c r="G167" s="152" t="s">
        <v>290</v>
      </c>
      <c r="H167" s="153">
        <v>37</v>
      </c>
      <c r="I167" s="154"/>
      <c r="J167" s="154">
        <f t="shared" si="30"/>
        <v>0</v>
      </c>
      <c r="K167" s="155"/>
      <c r="L167" s="156"/>
      <c r="M167" s="157" t="s">
        <v>1</v>
      </c>
      <c r="N167" s="158" t="s">
        <v>36</v>
      </c>
      <c r="O167" s="145">
        <v>0</v>
      </c>
      <c r="P167" s="145">
        <f t="shared" si="31"/>
        <v>0</v>
      </c>
      <c r="Q167" s="145">
        <v>0</v>
      </c>
      <c r="R167" s="145">
        <f t="shared" si="32"/>
        <v>0</v>
      </c>
      <c r="S167" s="145">
        <v>0</v>
      </c>
      <c r="T167" s="146">
        <f t="shared" si="33"/>
        <v>0</v>
      </c>
      <c r="AR167" s="147" t="s">
        <v>309</v>
      </c>
      <c r="AT167" s="147" t="s">
        <v>318</v>
      </c>
      <c r="AU167" s="147" t="s">
        <v>83</v>
      </c>
      <c r="AY167" s="13" t="s">
        <v>178</v>
      </c>
      <c r="BE167" s="148">
        <f t="shared" si="34"/>
        <v>0</v>
      </c>
      <c r="BF167" s="148">
        <f t="shared" si="35"/>
        <v>0</v>
      </c>
      <c r="BG167" s="148">
        <f t="shared" si="36"/>
        <v>0</v>
      </c>
      <c r="BH167" s="148">
        <f t="shared" si="37"/>
        <v>0</v>
      </c>
      <c r="BI167" s="148">
        <f t="shared" si="38"/>
        <v>0</v>
      </c>
      <c r="BJ167" s="13" t="s">
        <v>83</v>
      </c>
      <c r="BK167" s="148">
        <f t="shared" si="39"/>
        <v>0</v>
      </c>
      <c r="BL167" s="13" t="s">
        <v>242</v>
      </c>
      <c r="BM167" s="147" t="s">
        <v>457</v>
      </c>
    </row>
    <row r="168" spans="2:65" s="1" customFormat="1" ht="62.65" customHeight="1">
      <c r="B168" s="135"/>
      <c r="C168" s="149" t="s">
        <v>317</v>
      </c>
      <c r="D168" s="149" t="s">
        <v>318</v>
      </c>
      <c r="E168" s="150" t="s">
        <v>1684</v>
      </c>
      <c r="F168" s="151" t="s">
        <v>1685</v>
      </c>
      <c r="G168" s="152" t="s">
        <v>290</v>
      </c>
      <c r="H168" s="153">
        <v>15</v>
      </c>
      <c r="I168" s="154"/>
      <c r="J168" s="154">
        <f t="shared" si="30"/>
        <v>0</v>
      </c>
      <c r="K168" s="155"/>
      <c r="L168" s="156"/>
      <c r="M168" s="157" t="s">
        <v>1</v>
      </c>
      <c r="N168" s="158" t="s">
        <v>36</v>
      </c>
      <c r="O168" s="145">
        <v>0</v>
      </c>
      <c r="P168" s="145">
        <f t="shared" si="31"/>
        <v>0</v>
      </c>
      <c r="Q168" s="145">
        <v>0</v>
      </c>
      <c r="R168" s="145">
        <f t="shared" si="32"/>
        <v>0</v>
      </c>
      <c r="S168" s="145">
        <v>0</v>
      </c>
      <c r="T168" s="146">
        <f t="shared" si="33"/>
        <v>0</v>
      </c>
      <c r="AR168" s="147" t="s">
        <v>309</v>
      </c>
      <c r="AT168" s="147" t="s">
        <v>318</v>
      </c>
      <c r="AU168" s="147" t="s">
        <v>83</v>
      </c>
      <c r="AY168" s="13" t="s">
        <v>178</v>
      </c>
      <c r="BE168" s="148">
        <f t="shared" si="34"/>
        <v>0</v>
      </c>
      <c r="BF168" s="148">
        <f t="shared" si="35"/>
        <v>0</v>
      </c>
      <c r="BG168" s="148">
        <f t="shared" si="36"/>
        <v>0</v>
      </c>
      <c r="BH168" s="148">
        <f t="shared" si="37"/>
        <v>0</v>
      </c>
      <c r="BI168" s="148">
        <f t="shared" si="38"/>
        <v>0</v>
      </c>
      <c r="BJ168" s="13" t="s">
        <v>83</v>
      </c>
      <c r="BK168" s="148">
        <f t="shared" si="39"/>
        <v>0</v>
      </c>
      <c r="BL168" s="13" t="s">
        <v>242</v>
      </c>
      <c r="BM168" s="147" t="s">
        <v>465</v>
      </c>
    </row>
    <row r="169" spans="2:65" s="1" customFormat="1" ht="21.75" customHeight="1">
      <c r="B169" s="135"/>
      <c r="C169" s="136" t="s">
        <v>322</v>
      </c>
      <c r="D169" s="136" t="s">
        <v>180</v>
      </c>
      <c r="E169" s="137" t="s">
        <v>1686</v>
      </c>
      <c r="F169" s="138" t="s">
        <v>1687</v>
      </c>
      <c r="G169" s="139" t="s">
        <v>290</v>
      </c>
      <c r="H169" s="140">
        <v>22</v>
      </c>
      <c r="I169" s="141"/>
      <c r="J169" s="141">
        <f t="shared" si="30"/>
        <v>0</v>
      </c>
      <c r="K169" s="142"/>
      <c r="L169" s="25"/>
      <c r="M169" s="143" t="s">
        <v>1</v>
      </c>
      <c r="N169" s="144" t="s">
        <v>36</v>
      </c>
      <c r="O169" s="145">
        <v>0</v>
      </c>
      <c r="P169" s="145">
        <f t="shared" si="31"/>
        <v>0</v>
      </c>
      <c r="Q169" s="145">
        <v>0</v>
      </c>
      <c r="R169" s="145">
        <f t="shared" si="32"/>
        <v>0</v>
      </c>
      <c r="S169" s="145">
        <v>0</v>
      </c>
      <c r="T169" s="146">
        <f t="shared" si="33"/>
        <v>0</v>
      </c>
      <c r="AR169" s="147" t="s">
        <v>242</v>
      </c>
      <c r="AT169" s="147" t="s">
        <v>180</v>
      </c>
      <c r="AU169" s="147" t="s">
        <v>83</v>
      </c>
      <c r="AY169" s="13" t="s">
        <v>178</v>
      </c>
      <c r="BE169" s="148">
        <f t="shared" si="34"/>
        <v>0</v>
      </c>
      <c r="BF169" s="148">
        <f t="shared" si="35"/>
        <v>0</v>
      </c>
      <c r="BG169" s="148">
        <f t="shared" si="36"/>
        <v>0</v>
      </c>
      <c r="BH169" s="148">
        <f t="shared" si="37"/>
        <v>0</v>
      </c>
      <c r="BI169" s="148">
        <f t="shared" si="38"/>
        <v>0</v>
      </c>
      <c r="BJ169" s="13" t="s">
        <v>83</v>
      </c>
      <c r="BK169" s="148">
        <f t="shared" si="39"/>
        <v>0</v>
      </c>
      <c r="BL169" s="13" t="s">
        <v>242</v>
      </c>
      <c r="BM169" s="147" t="s">
        <v>473</v>
      </c>
    </row>
    <row r="170" spans="2:65" s="1" customFormat="1" ht="21.75" customHeight="1">
      <c r="B170" s="135"/>
      <c r="C170" s="149" t="s">
        <v>326</v>
      </c>
      <c r="D170" s="149" t="s">
        <v>318</v>
      </c>
      <c r="E170" s="150" t="s">
        <v>1688</v>
      </c>
      <c r="F170" s="151" t="s">
        <v>1689</v>
      </c>
      <c r="G170" s="152" t="s">
        <v>290</v>
      </c>
      <c r="H170" s="153">
        <v>22</v>
      </c>
      <c r="I170" s="154"/>
      <c r="J170" s="154">
        <f t="shared" si="30"/>
        <v>0</v>
      </c>
      <c r="K170" s="155"/>
      <c r="L170" s="156"/>
      <c r="M170" s="157" t="s">
        <v>1</v>
      </c>
      <c r="N170" s="158" t="s">
        <v>36</v>
      </c>
      <c r="O170" s="145">
        <v>0</v>
      </c>
      <c r="P170" s="145">
        <f t="shared" si="31"/>
        <v>0</v>
      </c>
      <c r="Q170" s="145">
        <v>0</v>
      </c>
      <c r="R170" s="145">
        <f t="shared" si="32"/>
        <v>0</v>
      </c>
      <c r="S170" s="145">
        <v>0</v>
      </c>
      <c r="T170" s="146">
        <f t="shared" si="33"/>
        <v>0</v>
      </c>
      <c r="AR170" s="147" t="s">
        <v>309</v>
      </c>
      <c r="AT170" s="147" t="s">
        <v>318</v>
      </c>
      <c r="AU170" s="147" t="s">
        <v>83</v>
      </c>
      <c r="AY170" s="13" t="s">
        <v>178</v>
      </c>
      <c r="BE170" s="148">
        <f t="shared" si="34"/>
        <v>0</v>
      </c>
      <c r="BF170" s="148">
        <f t="shared" si="35"/>
        <v>0</v>
      </c>
      <c r="BG170" s="148">
        <f t="shared" si="36"/>
        <v>0</v>
      </c>
      <c r="BH170" s="148">
        <f t="shared" si="37"/>
        <v>0</v>
      </c>
      <c r="BI170" s="148">
        <f t="shared" si="38"/>
        <v>0</v>
      </c>
      <c r="BJ170" s="13" t="s">
        <v>83</v>
      </c>
      <c r="BK170" s="148">
        <f t="shared" si="39"/>
        <v>0</v>
      </c>
      <c r="BL170" s="13" t="s">
        <v>242</v>
      </c>
      <c r="BM170" s="147" t="s">
        <v>481</v>
      </c>
    </row>
    <row r="171" spans="2:65" s="1" customFormat="1" ht="16.5" customHeight="1">
      <c r="B171" s="135"/>
      <c r="C171" s="136" t="s">
        <v>331</v>
      </c>
      <c r="D171" s="136" t="s">
        <v>180</v>
      </c>
      <c r="E171" s="137" t="s">
        <v>1690</v>
      </c>
      <c r="F171" s="138" t="s">
        <v>1691</v>
      </c>
      <c r="G171" s="139" t="s">
        <v>290</v>
      </c>
      <c r="H171" s="140">
        <v>6</v>
      </c>
      <c r="I171" s="141"/>
      <c r="J171" s="141">
        <f t="shared" si="30"/>
        <v>0</v>
      </c>
      <c r="K171" s="142"/>
      <c r="L171" s="25"/>
      <c r="M171" s="143" t="s">
        <v>1</v>
      </c>
      <c r="N171" s="144" t="s">
        <v>36</v>
      </c>
      <c r="O171" s="145">
        <v>0</v>
      </c>
      <c r="P171" s="145">
        <f t="shared" si="31"/>
        <v>0</v>
      </c>
      <c r="Q171" s="145">
        <v>0</v>
      </c>
      <c r="R171" s="145">
        <f t="shared" si="32"/>
        <v>0</v>
      </c>
      <c r="S171" s="145">
        <v>0</v>
      </c>
      <c r="T171" s="146">
        <f t="shared" si="33"/>
        <v>0</v>
      </c>
      <c r="AR171" s="147" t="s">
        <v>242</v>
      </c>
      <c r="AT171" s="147" t="s">
        <v>180</v>
      </c>
      <c r="AU171" s="147" t="s">
        <v>83</v>
      </c>
      <c r="AY171" s="13" t="s">
        <v>178</v>
      </c>
      <c r="BE171" s="148">
        <f t="shared" si="34"/>
        <v>0</v>
      </c>
      <c r="BF171" s="148">
        <f t="shared" si="35"/>
        <v>0</v>
      </c>
      <c r="BG171" s="148">
        <f t="shared" si="36"/>
        <v>0</v>
      </c>
      <c r="BH171" s="148">
        <f t="shared" si="37"/>
        <v>0</v>
      </c>
      <c r="BI171" s="148">
        <f t="shared" si="38"/>
        <v>0</v>
      </c>
      <c r="BJ171" s="13" t="s">
        <v>83</v>
      </c>
      <c r="BK171" s="148">
        <f t="shared" si="39"/>
        <v>0</v>
      </c>
      <c r="BL171" s="13" t="s">
        <v>242</v>
      </c>
      <c r="BM171" s="147" t="s">
        <v>487</v>
      </c>
    </row>
    <row r="172" spans="2:65" s="1" customFormat="1" ht="16.5" customHeight="1">
      <c r="B172" s="135"/>
      <c r="C172" s="149" t="s">
        <v>335</v>
      </c>
      <c r="D172" s="149" t="s">
        <v>318</v>
      </c>
      <c r="E172" s="150" t="s">
        <v>1692</v>
      </c>
      <c r="F172" s="151" t="s">
        <v>1693</v>
      </c>
      <c r="G172" s="152" t="s">
        <v>290</v>
      </c>
      <c r="H172" s="153">
        <v>6</v>
      </c>
      <c r="I172" s="154"/>
      <c r="J172" s="154">
        <f t="shared" si="30"/>
        <v>0</v>
      </c>
      <c r="K172" s="155"/>
      <c r="L172" s="156"/>
      <c r="M172" s="157" t="s">
        <v>1</v>
      </c>
      <c r="N172" s="158" t="s">
        <v>36</v>
      </c>
      <c r="O172" s="145">
        <v>0</v>
      </c>
      <c r="P172" s="145">
        <f t="shared" si="31"/>
        <v>0</v>
      </c>
      <c r="Q172" s="145">
        <v>0</v>
      </c>
      <c r="R172" s="145">
        <f t="shared" si="32"/>
        <v>0</v>
      </c>
      <c r="S172" s="145">
        <v>0</v>
      </c>
      <c r="T172" s="146">
        <f t="shared" si="33"/>
        <v>0</v>
      </c>
      <c r="AR172" s="147" t="s">
        <v>309</v>
      </c>
      <c r="AT172" s="147" t="s">
        <v>318</v>
      </c>
      <c r="AU172" s="147" t="s">
        <v>83</v>
      </c>
      <c r="AY172" s="13" t="s">
        <v>178</v>
      </c>
      <c r="BE172" s="148">
        <f t="shared" si="34"/>
        <v>0</v>
      </c>
      <c r="BF172" s="148">
        <f t="shared" si="35"/>
        <v>0</v>
      </c>
      <c r="BG172" s="148">
        <f t="shared" si="36"/>
        <v>0</v>
      </c>
      <c r="BH172" s="148">
        <f t="shared" si="37"/>
        <v>0</v>
      </c>
      <c r="BI172" s="148">
        <f t="shared" si="38"/>
        <v>0</v>
      </c>
      <c r="BJ172" s="13" t="s">
        <v>83</v>
      </c>
      <c r="BK172" s="148">
        <f t="shared" si="39"/>
        <v>0</v>
      </c>
      <c r="BL172" s="13" t="s">
        <v>242</v>
      </c>
      <c r="BM172" s="147" t="s">
        <v>497</v>
      </c>
    </row>
    <row r="173" spans="2:65" s="1" customFormat="1" ht="16.5" customHeight="1">
      <c r="B173" s="135"/>
      <c r="C173" s="136" t="s">
        <v>340</v>
      </c>
      <c r="D173" s="136" t="s">
        <v>180</v>
      </c>
      <c r="E173" s="137" t="s">
        <v>1694</v>
      </c>
      <c r="F173" s="138" t="s">
        <v>1695</v>
      </c>
      <c r="G173" s="139" t="s">
        <v>290</v>
      </c>
      <c r="H173" s="140">
        <v>4</v>
      </c>
      <c r="I173" s="141"/>
      <c r="J173" s="141">
        <f t="shared" si="30"/>
        <v>0</v>
      </c>
      <c r="K173" s="142"/>
      <c r="L173" s="25"/>
      <c r="M173" s="143" t="s">
        <v>1</v>
      </c>
      <c r="N173" s="144" t="s">
        <v>36</v>
      </c>
      <c r="O173" s="145">
        <v>0</v>
      </c>
      <c r="P173" s="145">
        <f t="shared" si="31"/>
        <v>0</v>
      </c>
      <c r="Q173" s="145">
        <v>0</v>
      </c>
      <c r="R173" s="145">
        <f t="shared" si="32"/>
        <v>0</v>
      </c>
      <c r="S173" s="145">
        <v>0</v>
      </c>
      <c r="T173" s="146">
        <f t="shared" si="33"/>
        <v>0</v>
      </c>
      <c r="AR173" s="147" t="s">
        <v>242</v>
      </c>
      <c r="AT173" s="147" t="s">
        <v>180</v>
      </c>
      <c r="AU173" s="147" t="s">
        <v>83</v>
      </c>
      <c r="AY173" s="13" t="s">
        <v>178</v>
      </c>
      <c r="BE173" s="148">
        <f t="shared" si="34"/>
        <v>0</v>
      </c>
      <c r="BF173" s="148">
        <f t="shared" si="35"/>
        <v>0</v>
      </c>
      <c r="BG173" s="148">
        <f t="shared" si="36"/>
        <v>0</v>
      </c>
      <c r="BH173" s="148">
        <f t="shared" si="37"/>
        <v>0</v>
      </c>
      <c r="BI173" s="148">
        <f t="shared" si="38"/>
        <v>0</v>
      </c>
      <c r="BJ173" s="13" t="s">
        <v>83</v>
      </c>
      <c r="BK173" s="148">
        <f t="shared" si="39"/>
        <v>0</v>
      </c>
      <c r="BL173" s="13" t="s">
        <v>242</v>
      </c>
      <c r="BM173" s="147" t="s">
        <v>505</v>
      </c>
    </row>
    <row r="174" spans="2:65" s="1" customFormat="1" ht="16.5" customHeight="1">
      <c r="B174" s="135"/>
      <c r="C174" s="149" t="s">
        <v>344</v>
      </c>
      <c r="D174" s="149" t="s">
        <v>318</v>
      </c>
      <c r="E174" s="150" t="s">
        <v>1696</v>
      </c>
      <c r="F174" s="151" t="s">
        <v>1697</v>
      </c>
      <c r="G174" s="152" t="s">
        <v>290</v>
      </c>
      <c r="H174" s="153">
        <v>4</v>
      </c>
      <c r="I174" s="154"/>
      <c r="J174" s="154">
        <f t="shared" si="30"/>
        <v>0</v>
      </c>
      <c r="K174" s="155"/>
      <c r="L174" s="156"/>
      <c r="M174" s="157" t="s">
        <v>1</v>
      </c>
      <c r="N174" s="158" t="s">
        <v>36</v>
      </c>
      <c r="O174" s="145">
        <v>0</v>
      </c>
      <c r="P174" s="145">
        <f t="shared" si="31"/>
        <v>0</v>
      </c>
      <c r="Q174" s="145">
        <v>0</v>
      </c>
      <c r="R174" s="145">
        <f t="shared" si="32"/>
        <v>0</v>
      </c>
      <c r="S174" s="145">
        <v>0</v>
      </c>
      <c r="T174" s="146">
        <f t="shared" si="33"/>
        <v>0</v>
      </c>
      <c r="AR174" s="147" t="s">
        <v>309</v>
      </c>
      <c r="AT174" s="147" t="s">
        <v>318</v>
      </c>
      <c r="AU174" s="147" t="s">
        <v>83</v>
      </c>
      <c r="AY174" s="13" t="s">
        <v>178</v>
      </c>
      <c r="BE174" s="148">
        <f t="shared" si="34"/>
        <v>0</v>
      </c>
      <c r="BF174" s="148">
        <f t="shared" si="35"/>
        <v>0</v>
      </c>
      <c r="BG174" s="148">
        <f t="shared" si="36"/>
        <v>0</v>
      </c>
      <c r="BH174" s="148">
        <f t="shared" si="37"/>
        <v>0</v>
      </c>
      <c r="BI174" s="148">
        <f t="shared" si="38"/>
        <v>0</v>
      </c>
      <c r="BJ174" s="13" t="s">
        <v>83</v>
      </c>
      <c r="BK174" s="148">
        <f t="shared" si="39"/>
        <v>0</v>
      </c>
      <c r="BL174" s="13" t="s">
        <v>242</v>
      </c>
      <c r="BM174" s="147" t="s">
        <v>513</v>
      </c>
    </row>
    <row r="175" spans="2:65" s="1" customFormat="1" ht="21.75" customHeight="1">
      <c r="B175" s="135"/>
      <c r="C175" s="136" t="s">
        <v>350</v>
      </c>
      <c r="D175" s="136" t="s">
        <v>180</v>
      </c>
      <c r="E175" s="137" t="s">
        <v>1698</v>
      </c>
      <c r="F175" s="138" t="s">
        <v>1699</v>
      </c>
      <c r="G175" s="139" t="s">
        <v>377</v>
      </c>
      <c r="H175" s="140">
        <v>23.277999999999999</v>
      </c>
      <c r="I175" s="141"/>
      <c r="J175" s="141">
        <f t="shared" si="30"/>
        <v>0</v>
      </c>
      <c r="K175" s="142"/>
      <c r="L175" s="25"/>
      <c r="M175" s="143" t="s">
        <v>1</v>
      </c>
      <c r="N175" s="144" t="s">
        <v>36</v>
      </c>
      <c r="O175" s="145">
        <v>0</v>
      </c>
      <c r="P175" s="145">
        <f t="shared" si="31"/>
        <v>0</v>
      </c>
      <c r="Q175" s="145">
        <v>0</v>
      </c>
      <c r="R175" s="145">
        <f t="shared" si="32"/>
        <v>0</v>
      </c>
      <c r="S175" s="145">
        <v>0</v>
      </c>
      <c r="T175" s="146">
        <f t="shared" si="33"/>
        <v>0</v>
      </c>
      <c r="AR175" s="147" t="s">
        <v>242</v>
      </c>
      <c r="AT175" s="147" t="s">
        <v>180</v>
      </c>
      <c r="AU175" s="147" t="s">
        <v>83</v>
      </c>
      <c r="AY175" s="13" t="s">
        <v>178</v>
      </c>
      <c r="BE175" s="148">
        <f t="shared" si="34"/>
        <v>0</v>
      </c>
      <c r="BF175" s="148">
        <f t="shared" si="35"/>
        <v>0</v>
      </c>
      <c r="BG175" s="148">
        <f t="shared" si="36"/>
        <v>0</v>
      </c>
      <c r="BH175" s="148">
        <f t="shared" si="37"/>
        <v>0</v>
      </c>
      <c r="BI175" s="148">
        <f t="shared" si="38"/>
        <v>0</v>
      </c>
      <c r="BJ175" s="13" t="s">
        <v>83</v>
      </c>
      <c r="BK175" s="148">
        <f t="shared" si="39"/>
        <v>0</v>
      </c>
      <c r="BL175" s="13" t="s">
        <v>242</v>
      </c>
      <c r="BM175" s="147" t="s">
        <v>521</v>
      </c>
    </row>
    <row r="176" spans="2:65" s="11" customFormat="1" ht="22.9" customHeight="1">
      <c r="B176" s="124"/>
      <c r="D176" s="125" t="s">
        <v>69</v>
      </c>
      <c r="E176" s="133" t="s">
        <v>1700</v>
      </c>
      <c r="F176" s="133" t="s">
        <v>1701</v>
      </c>
      <c r="J176" s="134">
        <f>BK176</f>
        <v>0</v>
      </c>
      <c r="L176" s="124"/>
      <c r="M176" s="128"/>
      <c r="P176" s="129">
        <f>SUM(P177:P214)</f>
        <v>0</v>
      </c>
      <c r="R176" s="129">
        <f>SUM(R177:R214)</f>
        <v>0</v>
      </c>
      <c r="T176" s="130">
        <f>SUM(T177:T214)</f>
        <v>0</v>
      </c>
      <c r="AR176" s="125" t="s">
        <v>83</v>
      </c>
      <c r="AT176" s="131" t="s">
        <v>69</v>
      </c>
      <c r="AU176" s="131" t="s">
        <v>77</v>
      </c>
      <c r="AY176" s="125" t="s">
        <v>178</v>
      </c>
      <c r="BK176" s="132">
        <f>SUM(BK177:BK214)</f>
        <v>0</v>
      </c>
    </row>
    <row r="177" spans="2:65" s="1" customFormat="1" ht="24.2" customHeight="1">
      <c r="B177" s="135"/>
      <c r="C177" s="136" t="s">
        <v>358</v>
      </c>
      <c r="D177" s="136" t="s">
        <v>180</v>
      </c>
      <c r="E177" s="137" t="s">
        <v>1702</v>
      </c>
      <c r="F177" s="138" t="s">
        <v>1703</v>
      </c>
      <c r="G177" s="139" t="s">
        <v>290</v>
      </c>
      <c r="H177" s="140">
        <v>2</v>
      </c>
      <c r="I177" s="141"/>
      <c r="J177" s="141">
        <f t="shared" ref="J177:J214" si="40">ROUND(I177*H177,2)</f>
        <v>0</v>
      </c>
      <c r="K177" s="142"/>
      <c r="L177" s="25"/>
      <c r="M177" s="143" t="s">
        <v>1</v>
      </c>
      <c r="N177" s="144" t="s">
        <v>36</v>
      </c>
      <c r="O177" s="145">
        <v>0</v>
      </c>
      <c r="P177" s="145">
        <f t="shared" ref="P177:P214" si="41">O177*H177</f>
        <v>0</v>
      </c>
      <c r="Q177" s="145">
        <v>0</v>
      </c>
      <c r="R177" s="145">
        <f t="shared" ref="R177:R214" si="42">Q177*H177</f>
        <v>0</v>
      </c>
      <c r="S177" s="145">
        <v>0</v>
      </c>
      <c r="T177" s="146">
        <f t="shared" ref="T177:T214" si="43">S177*H177</f>
        <v>0</v>
      </c>
      <c r="AR177" s="147" t="s">
        <v>242</v>
      </c>
      <c r="AT177" s="147" t="s">
        <v>180</v>
      </c>
      <c r="AU177" s="147" t="s">
        <v>83</v>
      </c>
      <c r="AY177" s="13" t="s">
        <v>178</v>
      </c>
      <c r="BE177" s="148">
        <f t="shared" ref="BE177:BE214" si="44">IF(N177="základná",J177,0)</f>
        <v>0</v>
      </c>
      <c r="BF177" s="148">
        <f t="shared" ref="BF177:BF214" si="45">IF(N177="znížená",J177,0)</f>
        <v>0</v>
      </c>
      <c r="BG177" s="148">
        <f t="shared" ref="BG177:BG214" si="46">IF(N177="zákl. prenesená",J177,0)</f>
        <v>0</v>
      </c>
      <c r="BH177" s="148">
        <f t="shared" ref="BH177:BH214" si="47">IF(N177="zníž. prenesená",J177,0)</f>
        <v>0</v>
      </c>
      <c r="BI177" s="148">
        <f t="shared" ref="BI177:BI214" si="48">IF(N177="nulová",J177,0)</f>
        <v>0</v>
      </c>
      <c r="BJ177" s="13" t="s">
        <v>83</v>
      </c>
      <c r="BK177" s="148">
        <f t="shared" ref="BK177:BK214" si="49">ROUND(I177*H177,2)</f>
        <v>0</v>
      </c>
      <c r="BL177" s="13" t="s">
        <v>242</v>
      </c>
      <c r="BM177" s="147" t="s">
        <v>529</v>
      </c>
    </row>
    <row r="178" spans="2:65" s="1" customFormat="1" ht="24.2" customHeight="1">
      <c r="B178" s="135"/>
      <c r="C178" s="149" t="s">
        <v>362</v>
      </c>
      <c r="D178" s="149" t="s">
        <v>318</v>
      </c>
      <c r="E178" s="150" t="s">
        <v>1704</v>
      </c>
      <c r="F178" s="151" t="s">
        <v>1705</v>
      </c>
      <c r="G178" s="152" t="s">
        <v>290</v>
      </c>
      <c r="H178" s="153">
        <v>1</v>
      </c>
      <c r="I178" s="154"/>
      <c r="J178" s="154">
        <f t="shared" si="40"/>
        <v>0</v>
      </c>
      <c r="K178" s="155"/>
      <c r="L178" s="156"/>
      <c r="M178" s="157" t="s">
        <v>1</v>
      </c>
      <c r="N178" s="158" t="s">
        <v>36</v>
      </c>
      <c r="O178" s="145">
        <v>0</v>
      </c>
      <c r="P178" s="145">
        <f t="shared" si="41"/>
        <v>0</v>
      </c>
      <c r="Q178" s="145">
        <v>0</v>
      </c>
      <c r="R178" s="145">
        <f t="shared" si="42"/>
        <v>0</v>
      </c>
      <c r="S178" s="145">
        <v>0</v>
      </c>
      <c r="T178" s="146">
        <f t="shared" si="43"/>
        <v>0</v>
      </c>
      <c r="AR178" s="147" t="s">
        <v>309</v>
      </c>
      <c r="AT178" s="147" t="s">
        <v>318</v>
      </c>
      <c r="AU178" s="147" t="s">
        <v>83</v>
      </c>
      <c r="AY178" s="13" t="s">
        <v>178</v>
      </c>
      <c r="BE178" s="148">
        <f t="shared" si="44"/>
        <v>0</v>
      </c>
      <c r="BF178" s="148">
        <f t="shared" si="45"/>
        <v>0</v>
      </c>
      <c r="BG178" s="148">
        <f t="shared" si="46"/>
        <v>0</v>
      </c>
      <c r="BH178" s="148">
        <f t="shared" si="47"/>
        <v>0</v>
      </c>
      <c r="BI178" s="148">
        <f t="shared" si="48"/>
        <v>0</v>
      </c>
      <c r="BJ178" s="13" t="s">
        <v>83</v>
      </c>
      <c r="BK178" s="148">
        <f t="shared" si="49"/>
        <v>0</v>
      </c>
      <c r="BL178" s="13" t="s">
        <v>242</v>
      </c>
      <c r="BM178" s="147" t="s">
        <v>537</v>
      </c>
    </row>
    <row r="179" spans="2:65" s="1" customFormat="1" ht="24.2" customHeight="1">
      <c r="B179" s="135"/>
      <c r="C179" s="149" t="s">
        <v>366</v>
      </c>
      <c r="D179" s="149" t="s">
        <v>318</v>
      </c>
      <c r="E179" s="150" t="s">
        <v>1706</v>
      </c>
      <c r="F179" s="151" t="s">
        <v>1707</v>
      </c>
      <c r="G179" s="152" t="s">
        <v>290</v>
      </c>
      <c r="H179" s="153">
        <v>1</v>
      </c>
      <c r="I179" s="154"/>
      <c r="J179" s="154">
        <f t="shared" si="40"/>
        <v>0</v>
      </c>
      <c r="K179" s="155"/>
      <c r="L179" s="156"/>
      <c r="M179" s="157" t="s">
        <v>1</v>
      </c>
      <c r="N179" s="158" t="s">
        <v>36</v>
      </c>
      <c r="O179" s="145">
        <v>0</v>
      </c>
      <c r="P179" s="145">
        <f t="shared" si="41"/>
        <v>0</v>
      </c>
      <c r="Q179" s="145">
        <v>0</v>
      </c>
      <c r="R179" s="145">
        <f t="shared" si="42"/>
        <v>0</v>
      </c>
      <c r="S179" s="145">
        <v>0</v>
      </c>
      <c r="T179" s="146">
        <f t="shared" si="43"/>
        <v>0</v>
      </c>
      <c r="AR179" s="147" t="s">
        <v>309</v>
      </c>
      <c r="AT179" s="147" t="s">
        <v>318</v>
      </c>
      <c r="AU179" s="147" t="s">
        <v>83</v>
      </c>
      <c r="AY179" s="13" t="s">
        <v>178</v>
      </c>
      <c r="BE179" s="148">
        <f t="shared" si="44"/>
        <v>0</v>
      </c>
      <c r="BF179" s="148">
        <f t="shared" si="45"/>
        <v>0</v>
      </c>
      <c r="BG179" s="148">
        <f t="shared" si="46"/>
        <v>0</v>
      </c>
      <c r="BH179" s="148">
        <f t="shared" si="47"/>
        <v>0</v>
      </c>
      <c r="BI179" s="148">
        <f t="shared" si="48"/>
        <v>0</v>
      </c>
      <c r="BJ179" s="13" t="s">
        <v>83</v>
      </c>
      <c r="BK179" s="148">
        <f t="shared" si="49"/>
        <v>0</v>
      </c>
      <c r="BL179" s="13" t="s">
        <v>242</v>
      </c>
      <c r="BM179" s="147" t="s">
        <v>545</v>
      </c>
    </row>
    <row r="180" spans="2:65" s="1" customFormat="1" ht="33" customHeight="1">
      <c r="B180" s="135"/>
      <c r="C180" s="136" t="s">
        <v>370</v>
      </c>
      <c r="D180" s="136" t="s">
        <v>180</v>
      </c>
      <c r="E180" s="137" t="s">
        <v>1708</v>
      </c>
      <c r="F180" s="138" t="s">
        <v>1709</v>
      </c>
      <c r="G180" s="139" t="s">
        <v>290</v>
      </c>
      <c r="H180" s="140">
        <v>11</v>
      </c>
      <c r="I180" s="141"/>
      <c r="J180" s="141">
        <f t="shared" si="40"/>
        <v>0</v>
      </c>
      <c r="K180" s="142"/>
      <c r="L180" s="25"/>
      <c r="M180" s="143" t="s">
        <v>1</v>
      </c>
      <c r="N180" s="144" t="s">
        <v>36</v>
      </c>
      <c r="O180" s="145">
        <v>0</v>
      </c>
      <c r="P180" s="145">
        <f t="shared" si="41"/>
        <v>0</v>
      </c>
      <c r="Q180" s="145">
        <v>0</v>
      </c>
      <c r="R180" s="145">
        <f t="shared" si="42"/>
        <v>0</v>
      </c>
      <c r="S180" s="145">
        <v>0</v>
      </c>
      <c r="T180" s="146">
        <f t="shared" si="43"/>
        <v>0</v>
      </c>
      <c r="AR180" s="147" t="s">
        <v>242</v>
      </c>
      <c r="AT180" s="147" t="s">
        <v>180</v>
      </c>
      <c r="AU180" s="147" t="s">
        <v>83</v>
      </c>
      <c r="AY180" s="13" t="s">
        <v>178</v>
      </c>
      <c r="BE180" s="148">
        <f t="shared" si="44"/>
        <v>0</v>
      </c>
      <c r="BF180" s="148">
        <f t="shared" si="45"/>
        <v>0</v>
      </c>
      <c r="BG180" s="148">
        <f t="shared" si="46"/>
        <v>0</v>
      </c>
      <c r="BH180" s="148">
        <f t="shared" si="47"/>
        <v>0</v>
      </c>
      <c r="BI180" s="148">
        <f t="shared" si="48"/>
        <v>0</v>
      </c>
      <c r="BJ180" s="13" t="s">
        <v>83</v>
      </c>
      <c r="BK180" s="148">
        <f t="shared" si="49"/>
        <v>0</v>
      </c>
      <c r="BL180" s="13" t="s">
        <v>242</v>
      </c>
      <c r="BM180" s="147" t="s">
        <v>553</v>
      </c>
    </row>
    <row r="181" spans="2:65" s="1" customFormat="1" ht="24.2" customHeight="1">
      <c r="B181" s="135"/>
      <c r="C181" s="149" t="s">
        <v>374</v>
      </c>
      <c r="D181" s="149" t="s">
        <v>318</v>
      </c>
      <c r="E181" s="150" t="s">
        <v>1710</v>
      </c>
      <c r="F181" s="151" t="s">
        <v>1711</v>
      </c>
      <c r="G181" s="152" t="s">
        <v>290</v>
      </c>
      <c r="H181" s="153">
        <v>1</v>
      </c>
      <c r="I181" s="154"/>
      <c r="J181" s="154">
        <f t="shared" si="40"/>
        <v>0</v>
      </c>
      <c r="K181" s="155"/>
      <c r="L181" s="156"/>
      <c r="M181" s="157" t="s">
        <v>1</v>
      </c>
      <c r="N181" s="158" t="s">
        <v>36</v>
      </c>
      <c r="O181" s="145">
        <v>0</v>
      </c>
      <c r="P181" s="145">
        <f t="shared" si="41"/>
        <v>0</v>
      </c>
      <c r="Q181" s="145">
        <v>0</v>
      </c>
      <c r="R181" s="145">
        <f t="shared" si="42"/>
        <v>0</v>
      </c>
      <c r="S181" s="145">
        <v>0</v>
      </c>
      <c r="T181" s="146">
        <f t="shared" si="43"/>
        <v>0</v>
      </c>
      <c r="AR181" s="147" t="s">
        <v>309</v>
      </c>
      <c r="AT181" s="147" t="s">
        <v>318</v>
      </c>
      <c r="AU181" s="147" t="s">
        <v>83</v>
      </c>
      <c r="AY181" s="13" t="s">
        <v>178</v>
      </c>
      <c r="BE181" s="148">
        <f t="shared" si="44"/>
        <v>0</v>
      </c>
      <c r="BF181" s="148">
        <f t="shared" si="45"/>
        <v>0</v>
      </c>
      <c r="BG181" s="148">
        <f t="shared" si="46"/>
        <v>0</v>
      </c>
      <c r="BH181" s="148">
        <f t="shared" si="47"/>
        <v>0</v>
      </c>
      <c r="BI181" s="148">
        <f t="shared" si="48"/>
        <v>0</v>
      </c>
      <c r="BJ181" s="13" t="s">
        <v>83</v>
      </c>
      <c r="BK181" s="148">
        <f t="shared" si="49"/>
        <v>0</v>
      </c>
      <c r="BL181" s="13" t="s">
        <v>242</v>
      </c>
      <c r="BM181" s="147" t="s">
        <v>561</v>
      </c>
    </row>
    <row r="182" spans="2:65" s="1" customFormat="1" ht="24.2" customHeight="1">
      <c r="B182" s="135"/>
      <c r="C182" s="149" t="s">
        <v>381</v>
      </c>
      <c r="D182" s="149" t="s">
        <v>318</v>
      </c>
      <c r="E182" s="150" t="s">
        <v>1712</v>
      </c>
      <c r="F182" s="151" t="s">
        <v>1713</v>
      </c>
      <c r="G182" s="152" t="s">
        <v>290</v>
      </c>
      <c r="H182" s="153">
        <v>6</v>
      </c>
      <c r="I182" s="154"/>
      <c r="J182" s="154">
        <f t="shared" si="40"/>
        <v>0</v>
      </c>
      <c r="K182" s="155"/>
      <c r="L182" s="156"/>
      <c r="M182" s="157" t="s">
        <v>1</v>
      </c>
      <c r="N182" s="158" t="s">
        <v>36</v>
      </c>
      <c r="O182" s="145">
        <v>0</v>
      </c>
      <c r="P182" s="145">
        <f t="shared" si="41"/>
        <v>0</v>
      </c>
      <c r="Q182" s="145">
        <v>0</v>
      </c>
      <c r="R182" s="145">
        <f t="shared" si="42"/>
        <v>0</v>
      </c>
      <c r="S182" s="145">
        <v>0</v>
      </c>
      <c r="T182" s="146">
        <f t="shared" si="43"/>
        <v>0</v>
      </c>
      <c r="AR182" s="147" t="s">
        <v>309</v>
      </c>
      <c r="AT182" s="147" t="s">
        <v>318</v>
      </c>
      <c r="AU182" s="147" t="s">
        <v>83</v>
      </c>
      <c r="AY182" s="13" t="s">
        <v>178</v>
      </c>
      <c r="BE182" s="148">
        <f t="shared" si="44"/>
        <v>0</v>
      </c>
      <c r="BF182" s="148">
        <f t="shared" si="45"/>
        <v>0</v>
      </c>
      <c r="BG182" s="148">
        <f t="shared" si="46"/>
        <v>0</v>
      </c>
      <c r="BH182" s="148">
        <f t="shared" si="47"/>
        <v>0</v>
      </c>
      <c r="BI182" s="148">
        <f t="shared" si="48"/>
        <v>0</v>
      </c>
      <c r="BJ182" s="13" t="s">
        <v>83</v>
      </c>
      <c r="BK182" s="148">
        <f t="shared" si="49"/>
        <v>0</v>
      </c>
      <c r="BL182" s="13" t="s">
        <v>242</v>
      </c>
      <c r="BM182" s="147" t="s">
        <v>571</v>
      </c>
    </row>
    <row r="183" spans="2:65" s="1" customFormat="1" ht="24.2" customHeight="1">
      <c r="B183" s="135"/>
      <c r="C183" s="149" t="s">
        <v>385</v>
      </c>
      <c r="D183" s="149" t="s">
        <v>318</v>
      </c>
      <c r="E183" s="150" t="s">
        <v>1714</v>
      </c>
      <c r="F183" s="151" t="s">
        <v>1715</v>
      </c>
      <c r="G183" s="152" t="s">
        <v>290</v>
      </c>
      <c r="H183" s="153">
        <v>4</v>
      </c>
      <c r="I183" s="154"/>
      <c r="J183" s="154">
        <f t="shared" si="40"/>
        <v>0</v>
      </c>
      <c r="K183" s="155"/>
      <c r="L183" s="156"/>
      <c r="M183" s="157" t="s">
        <v>1</v>
      </c>
      <c r="N183" s="158" t="s">
        <v>36</v>
      </c>
      <c r="O183" s="145">
        <v>0</v>
      </c>
      <c r="P183" s="145">
        <f t="shared" si="41"/>
        <v>0</v>
      </c>
      <c r="Q183" s="145">
        <v>0</v>
      </c>
      <c r="R183" s="145">
        <f t="shared" si="42"/>
        <v>0</v>
      </c>
      <c r="S183" s="145">
        <v>0</v>
      </c>
      <c r="T183" s="146">
        <f t="shared" si="43"/>
        <v>0</v>
      </c>
      <c r="AR183" s="147" t="s">
        <v>309</v>
      </c>
      <c r="AT183" s="147" t="s">
        <v>318</v>
      </c>
      <c r="AU183" s="147" t="s">
        <v>83</v>
      </c>
      <c r="AY183" s="13" t="s">
        <v>178</v>
      </c>
      <c r="BE183" s="148">
        <f t="shared" si="44"/>
        <v>0</v>
      </c>
      <c r="BF183" s="148">
        <f t="shared" si="45"/>
        <v>0</v>
      </c>
      <c r="BG183" s="148">
        <f t="shared" si="46"/>
        <v>0</v>
      </c>
      <c r="BH183" s="148">
        <f t="shared" si="47"/>
        <v>0</v>
      </c>
      <c r="BI183" s="148">
        <f t="shared" si="48"/>
        <v>0</v>
      </c>
      <c r="BJ183" s="13" t="s">
        <v>83</v>
      </c>
      <c r="BK183" s="148">
        <f t="shared" si="49"/>
        <v>0</v>
      </c>
      <c r="BL183" s="13" t="s">
        <v>242</v>
      </c>
      <c r="BM183" s="147" t="s">
        <v>580</v>
      </c>
    </row>
    <row r="184" spans="2:65" s="1" customFormat="1" ht="33" customHeight="1">
      <c r="B184" s="135"/>
      <c r="C184" s="136" t="s">
        <v>389</v>
      </c>
      <c r="D184" s="136" t="s">
        <v>180</v>
      </c>
      <c r="E184" s="137" t="s">
        <v>1716</v>
      </c>
      <c r="F184" s="138" t="s">
        <v>1717</v>
      </c>
      <c r="G184" s="139" t="s">
        <v>290</v>
      </c>
      <c r="H184" s="140">
        <v>4</v>
      </c>
      <c r="I184" s="141"/>
      <c r="J184" s="141">
        <f t="shared" si="40"/>
        <v>0</v>
      </c>
      <c r="K184" s="142"/>
      <c r="L184" s="25"/>
      <c r="M184" s="143" t="s">
        <v>1</v>
      </c>
      <c r="N184" s="144" t="s">
        <v>36</v>
      </c>
      <c r="O184" s="145">
        <v>0</v>
      </c>
      <c r="P184" s="145">
        <f t="shared" si="41"/>
        <v>0</v>
      </c>
      <c r="Q184" s="145">
        <v>0</v>
      </c>
      <c r="R184" s="145">
        <f t="shared" si="42"/>
        <v>0</v>
      </c>
      <c r="S184" s="145">
        <v>0</v>
      </c>
      <c r="T184" s="146">
        <f t="shared" si="43"/>
        <v>0</v>
      </c>
      <c r="AR184" s="147" t="s">
        <v>242</v>
      </c>
      <c r="AT184" s="147" t="s">
        <v>180</v>
      </c>
      <c r="AU184" s="147" t="s">
        <v>83</v>
      </c>
      <c r="AY184" s="13" t="s">
        <v>178</v>
      </c>
      <c r="BE184" s="148">
        <f t="shared" si="44"/>
        <v>0</v>
      </c>
      <c r="BF184" s="148">
        <f t="shared" si="45"/>
        <v>0</v>
      </c>
      <c r="BG184" s="148">
        <f t="shared" si="46"/>
        <v>0</v>
      </c>
      <c r="BH184" s="148">
        <f t="shared" si="47"/>
        <v>0</v>
      </c>
      <c r="BI184" s="148">
        <f t="shared" si="48"/>
        <v>0</v>
      </c>
      <c r="BJ184" s="13" t="s">
        <v>83</v>
      </c>
      <c r="BK184" s="148">
        <f t="shared" si="49"/>
        <v>0</v>
      </c>
      <c r="BL184" s="13" t="s">
        <v>242</v>
      </c>
      <c r="BM184" s="147" t="s">
        <v>590</v>
      </c>
    </row>
    <row r="185" spans="2:65" s="1" customFormat="1" ht="24.2" customHeight="1">
      <c r="B185" s="135"/>
      <c r="C185" s="149" t="s">
        <v>393</v>
      </c>
      <c r="D185" s="149" t="s">
        <v>318</v>
      </c>
      <c r="E185" s="150" t="s">
        <v>1718</v>
      </c>
      <c r="F185" s="151" t="s">
        <v>1719</v>
      </c>
      <c r="G185" s="152" t="s">
        <v>290</v>
      </c>
      <c r="H185" s="153">
        <v>2</v>
      </c>
      <c r="I185" s="154"/>
      <c r="J185" s="154">
        <f t="shared" si="40"/>
        <v>0</v>
      </c>
      <c r="K185" s="155"/>
      <c r="L185" s="156"/>
      <c r="M185" s="157" t="s">
        <v>1</v>
      </c>
      <c r="N185" s="158" t="s">
        <v>36</v>
      </c>
      <c r="O185" s="145">
        <v>0</v>
      </c>
      <c r="P185" s="145">
        <f t="shared" si="41"/>
        <v>0</v>
      </c>
      <c r="Q185" s="145">
        <v>0</v>
      </c>
      <c r="R185" s="145">
        <f t="shared" si="42"/>
        <v>0</v>
      </c>
      <c r="S185" s="145">
        <v>0</v>
      </c>
      <c r="T185" s="146">
        <f t="shared" si="43"/>
        <v>0</v>
      </c>
      <c r="AR185" s="147" t="s">
        <v>309</v>
      </c>
      <c r="AT185" s="147" t="s">
        <v>318</v>
      </c>
      <c r="AU185" s="147" t="s">
        <v>83</v>
      </c>
      <c r="AY185" s="13" t="s">
        <v>178</v>
      </c>
      <c r="BE185" s="148">
        <f t="shared" si="44"/>
        <v>0</v>
      </c>
      <c r="BF185" s="148">
        <f t="shared" si="45"/>
        <v>0</v>
      </c>
      <c r="BG185" s="148">
        <f t="shared" si="46"/>
        <v>0</v>
      </c>
      <c r="BH185" s="148">
        <f t="shared" si="47"/>
        <v>0</v>
      </c>
      <c r="BI185" s="148">
        <f t="shared" si="48"/>
        <v>0</v>
      </c>
      <c r="BJ185" s="13" t="s">
        <v>83</v>
      </c>
      <c r="BK185" s="148">
        <f t="shared" si="49"/>
        <v>0</v>
      </c>
      <c r="BL185" s="13" t="s">
        <v>242</v>
      </c>
      <c r="BM185" s="147" t="s">
        <v>597</v>
      </c>
    </row>
    <row r="186" spans="2:65" s="1" customFormat="1" ht="24.2" customHeight="1">
      <c r="B186" s="135"/>
      <c r="C186" s="149" t="s">
        <v>397</v>
      </c>
      <c r="D186" s="149" t="s">
        <v>318</v>
      </c>
      <c r="E186" s="150" t="s">
        <v>1720</v>
      </c>
      <c r="F186" s="151" t="s">
        <v>1721</v>
      </c>
      <c r="G186" s="152" t="s">
        <v>290</v>
      </c>
      <c r="H186" s="153">
        <v>2</v>
      </c>
      <c r="I186" s="154"/>
      <c r="J186" s="154">
        <f t="shared" si="40"/>
        <v>0</v>
      </c>
      <c r="K186" s="155"/>
      <c r="L186" s="156"/>
      <c r="M186" s="157" t="s">
        <v>1</v>
      </c>
      <c r="N186" s="158" t="s">
        <v>36</v>
      </c>
      <c r="O186" s="145">
        <v>0</v>
      </c>
      <c r="P186" s="145">
        <f t="shared" si="41"/>
        <v>0</v>
      </c>
      <c r="Q186" s="145">
        <v>0</v>
      </c>
      <c r="R186" s="145">
        <f t="shared" si="42"/>
        <v>0</v>
      </c>
      <c r="S186" s="145">
        <v>0</v>
      </c>
      <c r="T186" s="146">
        <f t="shared" si="43"/>
        <v>0</v>
      </c>
      <c r="AR186" s="147" t="s">
        <v>309</v>
      </c>
      <c r="AT186" s="147" t="s">
        <v>318</v>
      </c>
      <c r="AU186" s="147" t="s">
        <v>83</v>
      </c>
      <c r="AY186" s="13" t="s">
        <v>178</v>
      </c>
      <c r="BE186" s="148">
        <f t="shared" si="44"/>
        <v>0</v>
      </c>
      <c r="BF186" s="148">
        <f t="shared" si="45"/>
        <v>0</v>
      </c>
      <c r="BG186" s="148">
        <f t="shared" si="46"/>
        <v>0</v>
      </c>
      <c r="BH186" s="148">
        <f t="shared" si="47"/>
        <v>0</v>
      </c>
      <c r="BI186" s="148">
        <f t="shared" si="48"/>
        <v>0</v>
      </c>
      <c r="BJ186" s="13" t="s">
        <v>83</v>
      </c>
      <c r="BK186" s="148">
        <f t="shared" si="49"/>
        <v>0</v>
      </c>
      <c r="BL186" s="13" t="s">
        <v>242</v>
      </c>
      <c r="BM186" s="147" t="s">
        <v>605</v>
      </c>
    </row>
    <row r="187" spans="2:65" s="1" customFormat="1" ht="24.2" customHeight="1">
      <c r="B187" s="135"/>
      <c r="C187" s="136" t="s">
        <v>401</v>
      </c>
      <c r="D187" s="136" t="s">
        <v>180</v>
      </c>
      <c r="E187" s="137" t="s">
        <v>1722</v>
      </c>
      <c r="F187" s="138" t="s">
        <v>1723</v>
      </c>
      <c r="G187" s="139" t="s">
        <v>290</v>
      </c>
      <c r="H187" s="140">
        <v>6</v>
      </c>
      <c r="I187" s="141"/>
      <c r="J187" s="141">
        <f t="shared" si="40"/>
        <v>0</v>
      </c>
      <c r="K187" s="142"/>
      <c r="L187" s="25"/>
      <c r="M187" s="143" t="s">
        <v>1</v>
      </c>
      <c r="N187" s="144" t="s">
        <v>36</v>
      </c>
      <c r="O187" s="145">
        <v>0</v>
      </c>
      <c r="P187" s="145">
        <f t="shared" si="41"/>
        <v>0</v>
      </c>
      <c r="Q187" s="145">
        <v>0</v>
      </c>
      <c r="R187" s="145">
        <f t="shared" si="42"/>
        <v>0</v>
      </c>
      <c r="S187" s="145">
        <v>0</v>
      </c>
      <c r="T187" s="146">
        <f t="shared" si="43"/>
        <v>0</v>
      </c>
      <c r="AR187" s="147" t="s">
        <v>242</v>
      </c>
      <c r="AT187" s="147" t="s">
        <v>180</v>
      </c>
      <c r="AU187" s="147" t="s">
        <v>83</v>
      </c>
      <c r="AY187" s="13" t="s">
        <v>178</v>
      </c>
      <c r="BE187" s="148">
        <f t="shared" si="44"/>
        <v>0</v>
      </c>
      <c r="BF187" s="148">
        <f t="shared" si="45"/>
        <v>0</v>
      </c>
      <c r="BG187" s="148">
        <f t="shared" si="46"/>
        <v>0</v>
      </c>
      <c r="BH187" s="148">
        <f t="shared" si="47"/>
        <v>0</v>
      </c>
      <c r="BI187" s="148">
        <f t="shared" si="48"/>
        <v>0</v>
      </c>
      <c r="BJ187" s="13" t="s">
        <v>83</v>
      </c>
      <c r="BK187" s="148">
        <f t="shared" si="49"/>
        <v>0</v>
      </c>
      <c r="BL187" s="13" t="s">
        <v>242</v>
      </c>
      <c r="BM187" s="147" t="s">
        <v>613</v>
      </c>
    </row>
    <row r="188" spans="2:65" s="1" customFormat="1" ht="24.2" customHeight="1">
      <c r="B188" s="135"/>
      <c r="C188" s="149" t="s">
        <v>405</v>
      </c>
      <c r="D188" s="149" t="s">
        <v>318</v>
      </c>
      <c r="E188" s="150" t="s">
        <v>1724</v>
      </c>
      <c r="F188" s="151" t="s">
        <v>1725</v>
      </c>
      <c r="G188" s="152" t="s">
        <v>290</v>
      </c>
      <c r="H188" s="153">
        <v>2</v>
      </c>
      <c r="I188" s="154"/>
      <c r="J188" s="154">
        <f t="shared" si="40"/>
        <v>0</v>
      </c>
      <c r="K188" s="155"/>
      <c r="L188" s="156"/>
      <c r="M188" s="157" t="s">
        <v>1</v>
      </c>
      <c r="N188" s="158" t="s">
        <v>36</v>
      </c>
      <c r="O188" s="145">
        <v>0</v>
      </c>
      <c r="P188" s="145">
        <f t="shared" si="41"/>
        <v>0</v>
      </c>
      <c r="Q188" s="145">
        <v>0</v>
      </c>
      <c r="R188" s="145">
        <f t="shared" si="42"/>
        <v>0</v>
      </c>
      <c r="S188" s="145">
        <v>0</v>
      </c>
      <c r="T188" s="146">
        <f t="shared" si="43"/>
        <v>0</v>
      </c>
      <c r="AR188" s="147" t="s">
        <v>309</v>
      </c>
      <c r="AT188" s="147" t="s">
        <v>318</v>
      </c>
      <c r="AU188" s="147" t="s">
        <v>83</v>
      </c>
      <c r="AY188" s="13" t="s">
        <v>178</v>
      </c>
      <c r="BE188" s="148">
        <f t="shared" si="44"/>
        <v>0</v>
      </c>
      <c r="BF188" s="148">
        <f t="shared" si="45"/>
        <v>0</v>
      </c>
      <c r="BG188" s="148">
        <f t="shared" si="46"/>
        <v>0</v>
      </c>
      <c r="BH188" s="148">
        <f t="shared" si="47"/>
        <v>0</v>
      </c>
      <c r="BI188" s="148">
        <f t="shared" si="48"/>
        <v>0</v>
      </c>
      <c r="BJ188" s="13" t="s">
        <v>83</v>
      </c>
      <c r="BK188" s="148">
        <f t="shared" si="49"/>
        <v>0</v>
      </c>
      <c r="BL188" s="13" t="s">
        <v>242</v>
      </c>
      <c r="BM188" s="147" t="s">
        <v>622</v>
      </c>
    </row>
    <row r="189" spans="2:65" s="1" customFormat="1" ht="24.2" customHeight="1">
      <c r="B189" s="135"/>
      <c r="C189" s="149" t="s">
        <v>409</v>
      </c>
      <c r="D189" s="149" t="s">
        <v>318</v>
      </c>
      <c r="E189" s="150" t="s">
        <v>1726</v>
      </c>
      <c r="F189" s="151" t="s">
        <v>1727</v>
      </c>
      <c r="G189" s="152" t="s">
        <v>290</v>
      </c>
      <c r="H189" s="153">
        <v>1</v>
      </c>
      <c r="I189" s="154"/>
      <c r="J189" s="154">
        <f t="shared" si="40"/>
        <v>0</v>
      </c>
      <c r="K189" s="155"/>
      <c r="L189" s="156"/>
      <c r="M189" s="157" t="s">
        <v>1</v>
      </c>
      <c r="N189" s="158" t="s">
        <v>36</v>
      </c>
      <c r="O189" s="145">
        <v>0</v>
      </c>
      <c r="P189" s="145">
        <f t="shared" si="41"/>
        <v>0</v>
      </c>
      <c r="Q189" s="145">
        <v>0</v>
      </c>
      <c r="R189" s="145">
        <f t="shared" si="42"/>
        <v>0</v>
      </c>
      <c r="S189" s="145">
        <v>0</v>
      </c>
      <c r="T189" s="146">
        <f t="shared" si="43"/>
        <v>0</v>
      </c>
      <c r="AR189" s="147" t="s">
        <v>309</v>
      </c>
      <c r="AT189" s="147" t="s">
        <v>318</v>
      </c>
      <c r="AU189" s="147" t="s">
        <v>83</v>
      </c>
      <c r="AY189" s="13" t="s">
        <v>178</v>
      </c>
      <c r="BE189" s="148">
        <f t="shared" si="44"/>
        <v>0</v>
      </c>
      <c r="BF189" s="148">
        <f t="shared" si="45"/>
        <v>0</v>
      </c>
      <c r="BG189" s="148">
        <f t="shared" si="46"/>
        <v>0</v>
      </c>
      <c r="BH189" s="148">
        <f t="shared" si="47"/>
        <v>0</v>
      </c>
      <c r="BI189" s="148">
        <f t="shared" si="48"/>
        <v>0</v>
      </c>
      <c r="BJ189" s="13" t="s">
        <v>83</v>
      </c>
      <c r="BK189" s="148">
        <f t="shared" si="49"/>
        <v>0</v>
      </c>
      <c r="BL189" s="13" t="s">
        <v>242</v>
      </c>
      <c r="BM189" s="147" t="s">
        <v>640</v>
      </c>
    </row>
    <row r="190" spans="2:65" s="1" customFormat="1" ht="24.2" customHeight="1">
      <c r="B190" s="135"/>
      <c r="C190" s="149" t="s">
        <v>413</v>
      </c>
      <c r="D190" s="149" t="s">
        <v>318</v>
      </c>
      <c r="E190" s="150" t="s">
        <v>1728</v>
      </c>
      <c r="F190" s="151" t="s">
        <v>1729</v>
      </c>
      <c r="G190" s="152" t="s">
        <v>290</v>
      </c>
      <c r="H190" s="153">
        <v>1</v>
      </c>
      <c r="I190" s="154"/>
      <c r="J190" s="154">
        <f t="shared" si="40"/>
        <v>0</v>
      </c>
      <c r="K190" s="155"/>
      <c r="L190" s="156"/>
      <c r="M190" s="157" t="s">
        <v>1</v>
      </c>
      <c r="N190" s="158" t="s">
        <v>36</v>
      </c>
      <c r="O190" s="145">
        <v>0</v>
      </c>
      <c r="P190" s="145">
        <f t="shared" si="41"/>
        <v>0</v>
      </c>
      <c r="Q190" s="145">
        <v>0</v>
      </c>
      <c r="R190" s="145">
        <f t="shared" si="42"/>
        <v>0</v>
      </c>
      <c r="S190" s="145">
        <v>0</v>
      </c>
      <c r="T190" s="146">
        <f t="shared" si="43"/>
        <v>0</v>
      </c>
      <c r="AR190" s="147" t="s">
        <v>309</v>
      </c>
      <c r="AT190" s="147" t="s">
        <v>318</v>
      </c>
      <c r="AU190" s="147" t="s">
        <v>83</v>
      </c>
      <c r="AY190" s="13" t="s">
        <v>178</v>
      </c>
      <c r="BE190" s="148">
        <f t="shared" si="44"/>
        <v>0</v>
      </c>
      <c r="BF190" s="148">
        <f t="shared" si="45"/>
        <v>0</v>
      </c>
      <c r="BG190" s="148">
        <f t="shared" si="46"/>
        <v>0</v>
      </c>
      <c r="BH190" s="148">
        <f t="shared" si="47"/>
        <v>0</v>
      </c>
      <c r="BI190" s="148">
        <f t="shared" si="48"/>
        <v>0</v>
      </c>
      <c r="BJ190" s="13" t="s">
        <v>83</v>
      </c>
      <c r="BK190" s="148">
        <f t="shared" si="49"/>
        <v>0</v>
      </c>
      <c r="BL190" s="13" t="s">
        <v>242</v>
      </c>
      <c r="BM190" s="147" t="s">
        <v>648</v>
      </c>
    </row>
    <row r="191" spans="2:65" s="1" customFormat="1" ht="24.2" customHeight="1">
      <c r="B191" s="135"/>
      <c r="C191" s="149" t="s">
        <v>417</v>
      </c>
      <c r="D191" s="149" t="s">
        <v>318</v>
      </c>
      <c r="E191" s="150" t="s">
        <v>1730</v>
      </c>
      <c r="F191" s="151" t="s">
        <v>1731</v>
      </c>
      <c r="G191" s="152" t="s">
        <v>290</v>
      </c>
      <c r="H191" s="153">
        <v>1</v>
      </c>
      <c r="I191" s="154"/>
      <c r="J191" s="154">
        <f t="shared" si="40"/>
        <v>0</v>
      </c>
      <c r="K191" s="155"/>
      <c r="L191" s="156"/>
      <c r="M191" s="157" t="s">
        <v>1</v>
      </c>
      <c r="N191" s="158" t="s">
        <v>36</v>
      </c>
      <c r="O191" s="145">
        <v>0</v>
      </c>
      <c r="P191" s="145">
        <f t="shared" si="41"/>
        <v>0</v>
      </c>
      <c r="Q191" s="145">
        <v>0</v>
      </c>
      <c r="R191" s="145">
        <f t="shared" si="42"/>
        <v>0</v>
      </c>
      <c r="S191" s="145">
        <v>0</v>
      </c>
      <c r="T191" s="146">
        <f t="shared" si="43"/>
        <v>0</v>
      </c>
      <c r="AR191" s="147" t="s">
        <v>309</v>
      </c>
      <c r="AT191" s="147" t="s">
        <v>318</v>
      </c>
      <c r="AU191" s="147" t="s">
        <v>83</v>
      </c>
      <c r="AY191" s="13" t="s">
        <v>178</v>
      </c>
      <c r="BE191" s="148">
        <f t="shared" si="44"/>
        <v>0</v>
      </c>
      <c r="BF191" s="148">
        <f t="shared" si="45"/>
        <v>0</v>
      </c>
      <c r="BG191" s="148">
        <f t="shared" si="46"/>
        <v>0</v>
      </c>
      <c r="BH191" s="148">
        <f t="shared" si="47"/>
        <v>0</v>
      </c>
      <c r="BI191" s="148">
        <f t="shared" si="48"/>
        <v>0</v>
      </c>
      <c r="BJ191" s="13" t="s">
        <v>83</v>
      </c>
      <c r="BK191" s="148">
        <f t="shared" si="49"/>
        <v>0</v>
      </c>
      <c r="BL191" s="13" t="s">
        <v>242</v>
      </c>
      <c r="BM191" s="147" t="s">
        <v>656</v>
      </c>
    </row>
    <row r="192" spans="2:65" s="1" customFormat="1" ht="24.2" customHeight="1">
      <c r="B192" s="135"/>
      <c r="C192" s="149" t="s">
        <v>421</v>
      </c>
      <c r="D192" s="149" t="s">
        <v>318</v>
      </c>
      <c r="E192" s="150" t="s">
        <v>1732</v>
      </c>
      <c r="F192" s="151" t="s">
        <v>1733</v>
      </c>
      <c r="G192" s="152" t="s">
        <v>290</v>
      </c>
      <c r="H192" s="153">
        <v>1</v>
      </c>
      <c r="I192" s="154"/>
      <c r="J192" s="154">
        <f t="shared" si="40"/>
        <v>0</v>
      </c>
      <c r="K192" s="155"/>
      <c r="L192" s="156"/>
      <c r="M192" s="157" t="s">
        <v>1</v>
      </c>
      <c r="N192" s="158" t="s">
        <v>36</v>
      </c>
      <c r="O192" s="145">
        <v>0</v>
      </c>
      <c r="P192" s="145">
        <f t="shared" si="41"/>
        <v>0</v>
      </c>
      <c r="Q192" s="145">
        <v>0</v>
      </c>
      <c r="R192" s="145">
        <f t="shared" si="42"/>
        <v>0</v>
      </c>
      <c r="S192" s="145">
        <v>0</v>
      </c>
      <c r="T192" s="146">
        <f t="shared" si="43"/>
        <v>0</v>
      </c>
      <c r="AR192" s="147" t="s">
        <v>309</v>
      </c>
      <c r="AT192" s="147" t="s">
        <v>318</v>
      </c>
      <c r="AU192" s="147" t="s">
        <v>83</v>
      </c>
      <c r="AY192" s="13" t="s">
        <v>178</v>
      </c>
      <c r="BE192" s="148">
        <f t="shared" si="44"/>
        <v>0</v>
      </c>
      <c r="BF192" s="148">
        <f t="shared" si="45"/>
        <v>0</v>
      </c>
      <c r="BG192" s="148">
        <f t="shared" si="46"/>
        <v>0</v>
      </c>
      <c r="BH192" s="148">
        <f t="shared" si="47"/>
        <v>0</v>
      </c>
      <c r="BI192" s="148">
        <f t="shared" si="48"/>
        <v>0</v>
      </c>
      <c r="BJ192" s="13" t="s">
        <v>83</v>
      </c>
      <c r="BK192" s="148">
        <f t="shared" si="49"/>
        <v>0</v>
      </c>
      <c r="BL192" s="13" t="s">
        <v>242</v>
      </c>
      <c r="BM192" s="147" t="s">
        <v>678</v>
      </c>
    </row>
    <row r="193" spans="2:65" s="1" customFormat="1" ht="24.2" customHeight="1">
      <c r="B193" s="135"/>
      <c r="C193" s="136" t="s">
        <v>425</v>
      </c>
      <c r="D193" s="136" t="s">
        <v>180</v>
      </c>
      <c r="E193" s="137" t="s">
        <v>1734</v>
      </c>
      <c r="F193" s="138" t="s">
        <v>1735</v>
      </c>
      <c r="G193" s="139" t="s">
        <v>290</v>
      </c>
      <c r="H193" s="140">
        <v>9</v>
      </c>
      <c r="I193" s="141"/>
      <c r="J193" s="141">
        <f t="shared" si="40"/>
        <v>0</v>
      </c>
      <c r="K193" s="142"/>
      <c r="L193" s="25"/>
      <c r="M193" s="143" t="s">
        <v>1</v>
      </c>
      <c r="N193" s="144" t="s">
        <v>36</v>
      </c>
      <c r="O193" s="145">
        <v>0</v>
      </c>
      <c r="P193" s="145">
        <f t="shared" si="41"/>
        <v>0</v>
      </c>
      <c r="Q193" s="145">
        <v>0</v>
      </c>
      <c r="R193" s="145">
        <f t="shared" si="42"/>
        <v>0</v>
      </c>
      <c r="S193" s="145">
        <v>0</v>
      </c>
      <c r="T193" s="146">
        <f t="shared" si="43"/>
        <v>0</v>
      </c>
      <c r="AR193" s="147" t="s">
        <v>242</v>
      </c>
      <c r="AT193" s="147" t="s">
        <v>180</v>
      </c>
      <c r="AU193" s="147" t="s">
        <v>83</v>
      </c>
      <c r="AY193" s="13" t="s">
        <v>178</v>
      </c>
      <c r="BE193" s="148">
        <f t="shared" si="44"/>
        <v>0</v>
      </c>
      <c r="BF193" s="148">
        <f t="shared" si="45"/>
        <v>0</v>
      </c>
      <c r="BG193" s="148">
        <f t="shared" si="46"/>
        <v>0</v>
      </c>
      <c r="BH193" s="148">
        <f t="shared" si="47"/>
        <v>0</v>
      </c>
      <c r="BI193" s="148">
        <f t="shared" si="48"/>
        <v>0</v>
      </c>
      <c r="BJ193" s="13" t="s">
        <v>83</v>
      </c>
      <c r="BK193" s="148">
        <f t="shared" si="49"/>
        <v>0</v>
      </c>
      <c r="BL193" s="13" t="s">
        <v>242</v>
      </c>
      <c r="BM193" s="147" t="s">
        <v>686</v>
      </c>
    </row>
    <row r="194" spans="2:65" s="1" customFormat="1" ht="24.2" customHeight="1">
      <c r="B194" s="135"/>
      <c r="C194" s="149" t="s">
        <v>429</v>
      </c>
      <c r="D194" s="149" t="s">
        <v>318</v>
      </c>
      <c r="E194" s="150" t="s">
        <v>1736</v>
      </c>
      <c r="F194" s="151" t="s">
        <v>1737</v>
      </c>
      <c r="G194" s="152" t="s">
        <v>290</v>
      </c>
      <c r="H194" s="153">
        <v>3</v>
      </c>
      <c r="I194" s="154"/>
      <c r="J194" s="154">
        <f t="shared" si="40"/>
        <v>0</v>
      </c>
      <c r="K194" s="155"/>
      <c r="L194" s="156"/>
      <c r="M194" s="157" t="s">
        <v>1</v>
      </c>
      <c r="N194" s="158" t="s">
        <v>36</v>
      </c>
      <c r="O194" s="145">
        <v>0</v>
      </c>
      <c r="P194" s="145">
        <f t="shared" si="41"/>
        <v>0</v>
      </c>
      <c r="Q194" s="145">
        <v>0</v>
      </c>
      <c r="R194" s="145">
        <f t="shared" si="42"/>
        <v>0</v>
      </c>
      <c r="S194" s="145">
        <v>0</v>
      </c>
      <c r="T194" s="146">
        <f t="shared" si="43"/>
        <v>0</v>
      </c>
      <c r="AR194" s="147" t="s">
        <v>309</v>
      </c>
      <c r="AT194" s="147" t="s">
        <v>318</v>
      </c>
      <c r="AU194" s="147" t="s">
        <v>83</v>
      </c>
      <c r="AY194" s="13" t="s">
        <v>178</v>
      </c>
      <c r="BE194" s="148">
        <f t="shared" si="44"/>
        <v>0</v>
      </c>
      <c r="BF194" s="148">
        <f t="shared" si="45"/>
        <v>0</v>
      </c>
      <c r="BG194" s="148">
        <f t="shared" si="46"/>
        <v>0</v>
      </c>
      <c r="BH194" s="148">
        <f t="shared" si="47"/>
        <v>0</v>
      </c>
      <c r="BI194" s="148">
        <f t="shared" si="48"/>
        <v>0</v>
      </c>
      <c r="BJ194" s="13" t="s">
        <v>83</v>
      </c>
      <c r="BK194" s="148">
        <f t="shared" si="49"/>
        <v>0</v>
      </c>
      <c r="BL194" s="13" t="s">
        <v>242</v>
      </c>
      <c r="BM194" s="147" t="s">
        <v>700</v>
      </c>
    </row>
    <row r="195" spans="2:65" s="1" customFormat="1" ht="24.2" customHeight="1">
      <c r="B195" s="135"/>
      <c r="C195" s="149" t="s">
        <v>433</v>
      </c>
      <c r="D195" s="149" t="s">
        <v>318</v>
      </c>
      <c r="E195" s="150" t="s">
        <v>1738</v>
      </c>
      <c r="F195" s="151" t="s">
        <v>1739</v>
      </c>
      <c r="G195" s="152" t="s">
        <v>290</v>
      </c>
      <c r="H195" s="153">
        <v>1</v>
      </c>
      <c r="I195" s="154"/>
      <c r="J195" s="154">
        <f t="shared" si="40"/>
        <v>0</v>
      </c>
      <c r="K195" s="155"/>
      <c r="L195" s="156"/>
      <c r="M195" s="157" t="s">
        <v>1</v>
      </c>
      <c r="N195" s="158" t="s">
        <v>36</v>
      </c>
      <c r="O195" s="145">
        <v>0</v>
      </c>
      <c r="P195" s="145">
        <f t="shared" si="41"/>
        <v>0</v>
      </c>
      <c r="Q195" s="145">
        <v>0</v>
      </c>
      <c r="R195" s="145">
        <f t="shared" si="42"/>
        <v>0</v>
      </c>
      <c r="S195" s="145">
        <v>0</v>
      </c>
      <c r="T195" s="146">
        <f t="shared" si="43"/>
        <v>0</v>
      </c>
      <c r="AR195" s="147" t="s">
        <v>309</v>
      </c>
      <c r="AT195" s="147" t="s">
        <v>318</v>
      </c>
      <c r="AU195" s="147" t="s">
        <v>83</v>
      </c>
      <c r="AY195" s="13" t="s">
        <v>178</v>
      </c>
      <c r="BE195" s="148">
        <f t="shared" si="44"/>
        <v>0</v>
      </c>
      <c r="BF195" s="148">
        <f t="shared" si="45"/>
        <v>0</v>
      </c>
      <c r="BG195" s="148">
        <f t="shared" si="46"/>
        <v>0</v>
      </c>
      <c r="BH195" s="148">
        <f t="shared" si="47"/>
        <v>0</v>
      </c>
      <c r="BI195" s="148">
        <f t="shared" si="48"/>
        <v>0</v>
      </c>
      <c r="BJ195" s="13" t="s">
        <v>83</v>
      </c>
      <c r="BK195" s="148">
        <f t="shared" si="49"/>
        <v>0</v>
      </c>
      <c r="BL195" s="13" t="s">
        <v>242</v>
      </c>
      <c r="BM195" s="147" t="s">
        <v>708</v>
      </c>
    </row>
    <row r="196" spans="2:65" s="1" customFormat="1" ht="24.2" customHeight="1">
      <c r="B196" s="135"/>
      <c r="C196" s="149" t="s">
        <v>437</v>
      </c>
      <c r="D196" s="149" t="s">
        <v>318</v>
      </c>
      <c r="E196" s="150" t="s">
        <v>1740</v>
      </c>
      <c r="F196" s="151" t="s">
        <v>1741</v>
      </c>
      <c r="G196" s="152" t="s">
        <v>290</v>
      </c>
      <c r="H196" s="153">
        <v>4</v>
      </c>
      <c r="I196" s="154"/>
      <c r="J196" s="154">
        <f t="shared" si="40"/>
        <v>0</v>
      </c>
      <c r="K196" s="155"/>
      <c r="L196" s="156"/>
      <c r="M196" s="157" t="s">
        <v>1</v>
      </c>
      <c r="N196" s="158" t="s">
        <v>36</v>
      </c>
      <c r="O196" s="145">
        <v>0</v>
      </c>
      <c r="P196" s="145">
        <f t="shared" si="41"/>
        <v>0</v>
      </c>
      <c r="Q196" s="145">
        <v>0</v>
      </c>
      <c r="R196" s="145">
        <f t="shared" si="42"/>
        <v>0</v>
      </c>
      <c r="S196" s="145">
        <v>0</v>
      </c>
      <c r="T196" s="146">
        <f t="shared" si="43"/>
        <v>0</v>
      </c>
      <c r="AR196" s="147" t="s">
        <v>309</v>
      </c>
      <c r="AT196" s="147" t="s">
        <v>318</v>
      </c>
      <c r="AU196" s="147" t="s">
        <v>83</v>
      </c>
      <c r="AY196" s="13" t="s">
        <v>178</v>
      </c>
      <c r="BE196" s="148">
        <f t="shared" si="44"/>
        <v>0</v>
      </c>
      <c r="BF196" s="148">
        <f t="shared" si="45"/>
        <v>0</v>
      </c>
      <c r="BG196" s="148">
        <f t="shared" si="46"/>
        <v>0</v>
      </c>
      <c r="BH196" s="148">
        <f t="shared" si="47"/>
        <v>0</v>
      </c>
      <c r="BI196" s="148">
        <f t="shared" si="48"/>
        <v>0</v>
      </c>
      <c r="BJ196" s="13" t="s">
        <v>83</v>
      </c>
      <c r="BK196" s="148">
        <f t="shared" si="49"/>
        <v>0</v>
      </c>
      <c r="BL196" s="13" t="s">
        <v>242</v>
      </c>
      <c r="BM196" s="147" t="s">
        <v>716</v>
      </c>
    </row>
    <row r="197" spans="2:65" s="1" customFormat="1" ht="24.2" customHeight="1">
      <c r="B197" s="135"/>
      <c r="C197" s="149" t="s">
        <v>441</v>
      </c>
      <c r="D197" s="149" t="s">
        <v>318</v>
      </c>
      <c r="E197" s="150" t="s">
        <v>1742</v>
      </c>
      <c r="F197" s="151" t="s">
        <v>1743</v>
      </c>
      <c r="G197" s="152" t="s">
        <v>290</v>
      </c>
      <c r="H197" s="153">
        <v>1</v>
      </c>
      <c r="I197" s="154"/>
      <c r="J197" s="154">
        <f t="shared" si="40"/>
        <v>0</v>
      </c>
      <c r="K197" s="155"/>
      <c r="L197" s="156"/>
      <c r="M197" s="157" t="s">
        <v>1</v>
      </c>
      <c r="N197" s="158" t="s">
        <v>36</v>
      </c>
      <c r="O197" s="145">
        <v>0</v>
      </c>
      <c r="P197" s="145">
        <f t="shared" si="41"/>
        <v>0</v>
      </c>
      <c r="Q197" s="145">
        <v>0</v>
      </c>
      <c r="R197" s="145">
        <f t="shared" si="42"/>
        <v>0</v>
      </c>
      <c r="S197" s="145">
        <v>0</v>
      </c>
      <c r="T197" s="146">
        <f t="shared" si="43"/>
        <v>0</v>
      </c>
      <c r="AR197" s="147" t="s">
        <v>309</v>
      </c>
      <c r="AT197" s="147" t="s">
        <v>318</v>
      </c>
      <c r="AU197" s="147" t="s">
        <v>83</v>
      </c>
      <c r="AY197" s="13" t="s">
        <v>178</v>
      </c>
      <c r="BE197" s="148">
        <f t="shared" si="44"/>
        <v>0</v>
      </c>
      <c r="BF197" s="148">
        <f t="shared" si="45"/>
        <v>0</v>
      </c>
      <c r="BG197" s="148">
        <f t="shared" si="46"/>
        <v>0</v>
      </c>
      <c r="BH197" s="148">
        <f t="shared" si="47"/>
        <v>0</v>
      </c>
      <c r="BI197" s="148">
        <f t="shared" si="48"/>
        <v>0</v>
      </c>
      <c r="BJ197" s="13" t="s">
        <v>83</v>
      </c>
      <c r="BK197" s="148">
        <f t="shared" si="49"/>
        <v>0</v>
      </c>
      <c r="BL197" s="13" t="s">
        <v>242</v>
      </c>
      <c r="BM197" s="147" t="s">
        <v>724</v>
      </c>
    </row>
    <row r="198" spans="2:65" s="1" customFormat="1" ht="33" customHeight="1">
      <c r="B198" s="135"/>
      <c r="C198" s="136" t="s">
        <v>445</v>
      </c>
      <c r="D198" s="136" t="s">
        <v>180</v>
      </c>
      <c r="E198" s="137" t="s">
        <v>1744</v>
      </c>
      <c r="F198" s="138" t="s">
        <v>1745</v>
      </c>
      <c r="G198" s="139" t="s">
        <v>290</v>
      </c>
      <c r="H198" s="140">
        <v>5</v>
      </c>
      <c r="I198" s="141"/>
      <c r="J198" s="141">
        <f t="shared" si="40"/>
        <v>0</v>
      </c>
      <c r="K198" s="142"/>
      <c r="L198" s="25"/>
      <c r="M198" s="143" t="s">
        <v>1</v>
      </c>
      <c r="N198" s="144" t="s">
        <v>36</v>
      </c>
      <c r="O198" s="145">
        <v>0</v>
      </c>
      <c r="P198" s="145">
        <f t="shared" si="41"/>
        <v>0</v>
      </c>
      <c r="Q198" s="145">
        <v>0</v>
      </c>
      <c r="R198" s="145">
        <f t="shared" si="42"/>
        <v>0</v>
      </c>
      <c r="S198" s="145">
        <v>0</v>
      </c>
      <c r="T198" s="146">
        <f t="shared" si="43"/>
        <v>0</v>
      </c>
      <c r="AR198" s="147" t="s">
        <v>242</v>
      </c>
      <c r="AT198" s="147" t="s">
        <v>180</v>
      </c>
      <c r="AU198" s="147" t="s">
        <v>83</v>
      </c>
      <c r="AY198" s="13" t="s">
        <v>178</v>
      </c>
      <c r="BE198" s="148">
        <f t="shared" si="44"/>
        <v>0</v>
      </c>
      <c r="BF198" s="148">
        <f t="shared" si="45"/>
        <v>0</v>
      </c>
      <c r="BG198" s="148">
        <f t="shared" si="46"/>
        <v>0</v>
      </c>
      <c r="BH198" s="148">
        <f t="shared" si="47"/>
        <v>0</v>
      </c>
      <c r="BI198" s="148">
        <f t="shared" si="48"/>
        <v>0</v>
      </c>
      <c r="BJ198" s="13" t="s">
        <v>83</v>
      </c>
      <c r="BK198" s="148">
        <f t="shared" si="49"/>
        <v>0</v>
      </c>
      <c r="BL198" s="13" t="s">
        <v>242</v>
      </c>
      <c r="BM198" s="147" t="s">
        <v>731</v>
      </c>
    </row>
    <row r="199" spans="2:65" s="1" customFormat="1" ht="24.2" customHeight="1">
      <c r="B199" s="135"/>
      <c r="C199" s="149" t="s">
        <v>449</v>
      </c>
      <c r="D199" s="149" t="s">
        <v>318</v>
      </c>
      <c r="E199" s="150" t="s">
        <v>1746</v>
      </c>
      <c r="F199" s="151" t="s">
        <v>1747</v>
      </c>
      <c r="G199" s="152" t="s">
        <v>290</v>
      </c>
      <c r="H199" s="153">
        <v>2</v>
      </c>
      <c r="I199" s="154"/>
      <c r="J199" s="154">
        <f t="shared" si="40"/>
        <v>0</v>
      </c>
      <c r="K199" s="155"/>
      <c r="L199" s="156"/>
      <c r="M199" s="157" t="s">
        <v>1</v>
      </c>
      <c r="N199" s="158" t="s">
        <v>36</v>
      </c>
      <c r="O199" s="145">
        <v>0</v>
      </c>
      <c r="P199" s="145">
        <f t="shared" si="41"/>
        <v>0</v>
      </c>
      <c r="Q199" s="145">
        <v>0</v>
      </c>
      <c r="R199" s="145">
        <f t="shared" si="42"/>
        <v>0</v>
      </c>
      <c r="S199" s="145">
        <v>0</v>
      </c>
      <c r="T199" s="146">
        <f t="shared" si="43"/>
        <v>0</v>
      </c>
      <c r="AR199" s="147" t="s">
        <v>309</v>
      </c>
      <c r="AT199" s="147" t="s">
        <v>318</v>
      </c>
      <c r="AU199" s="147" t="s">
        <v>83</v>
      </c>
      <c r="AY199" s="13" t="s">
        <v>178</v>
      </c>
      <c r="BE199" s="148">
        <f t="shared" si="44"/>
        <v>0</v>
      </c>
      <c r="BF199" s="148">
        <f t="shared" si="45"/>
        <v>0</v>
      </c>
      <c r="BG199" s="148">
        <f t="shared" si="46"/>
        <v>0</v>
      </c>
      <c r="BH199" s="148">
        <f t="shared" si="47"/>
        <v>0</v>
      </c>
      <c r="BI199" s="148">
        <f t="shared" si="48"/>
        <v>0</v>
      </c>
      <c r="BJ199" s="13" t="s">
        <v>83</v>
      </c>
      <c r="BK199" s="148">
        <f t="shared" si="49"/>
        <v>0</v>
      </c>
      <c r="BL199" s="13" t="s">
        <v>242</v>
      </c>
      <c r="BM199" s="147" t="s">
        <v>739</v>
      </c>
    </row>
    <row r="200" spans="2:65" s="1" customFormat="1" ht="24.2" customHeight="1">
      <c r="B200" s="135"/>
      <c r="C200" s="149" t="s">
        <v>453</v>
      </c>
      <c r="D200" s="149" t="s">
        <v>318</v>
      </c>
      <c r="E200" s="150" t="s">
        <v>1748</v>
      </c>
      <c r="F200" s="151" t="s">
        <v>1749</v>
      </c>
      <c r="G200" s="152" t="s">
        <v>290</v>
      </c>
      <c r="H200" s="153">
        <v>3</v>
      </c>
      <c r="I200" s="154"/>
      <c r="J200" s="154">
        <f t="shared" si="40"/>
        <v>0</v>
      </c>
      <c r="K200" s="155"/>
      <c r="L200" s="156"/>
      <c r="M200" s="157" t="s">
        <v>1</v>
      </c>
      <c r="N200" s="158" t="s">
        <v>36</v>
      </c>
      <c r="O200" s="145">
        <v>0</v>
      </c>
      <c r="P200" s="145">
        <f t="shared" si="41"/>
        <v>0</v>
      </c>
      <c r="Q200" s="145">
        <v>0</v>
      </c>
      <c r="R200" s="145">
        <f t="shared" si="42"/>
        <v>0</v>
      </c>
      <c r="S200" s="145">
        <v>0</v>
      </c>
      <c r="T200" s="146">
        <f t="shared" si="43"/>
        <v>0</v>
      </c>
      <c r="AR200" s="147" t="s">
        <v>309</v>
      </c>
      <c r="AT200" s="147" t="s">
        <v>318</v>
      </c>
      <c r="AU200" s="147" t="s">
        <v>83</v>
      </c>
      <c r="AY200" s="13" t="s">
        <v>178</v>
      </c>
      <c r="BE200" s="148">
        <f t="shared" si="44"/>
        <v>0</v>
      </c>
      <c r="BF200" s="148">
        <f t="shared" si="45"/>
        <v>0</v>
      </c>
      <c r="BG200" s="148">
        <f t="shared" si="46"/>
        <v>0</v>
      </c>
      <c r="BH200" s="148">
        <f t="shared" si="47"/>
        <v>0</v>
      </c>
      <c r="BI200" s="148">
        <f t="shared" si="48"/>
        <v>0</v>
      </c>
      <c r="BJ200" s="13" t="s">
        <v>83</v>
      </c>
      <c r="BK200" s="148">
        <f t="shared" si="49"/>
        <v>0</v>
      </c>
      <c r="BL200" s="13" t="s">
        <v>242</v>
      </c>
      <c r="BM200" s="147" t="s">
        <v>747</v>
      </c>
    </row>
    <row r="201" spans="2:65" s="1" customFormat="1" ht="33" customHeight="1">
      <c r="B201" s="135"/>
      <c r="C201" s="136" t="s">
        <v>457</v>
      </c>
      <c r="D201" s="136" t="s">
        <v>180</v>
      </c>
      <c r="E201" s="137" t="s">
        <v>1750</v>
      </c>
      <c r="F201" s="138" t="s">
        <v>1751</v>
      </c>
      <c r="G201" s="139" t="s">
        <v>290</v>
      </c>
      <c r="H201" s="140">
        <v>12</v>
      </c>
      <c r="I201" s="141"/>
      <c r="J201" s="141">
        <f t="shared" si="40"/>
        <v>0</v>
      </c>
      <c r="K201" s="142"/>
      <c r="L201" s="25"/>
      <c r="M201" s="143" t="s">
        <v>1</v>
      </c>
      <c r="N201" s="144" t="s">
        <v>36</v>
      </c>
      <c r="O201" s="145">
        <v>0</v>
      </c>
      <c r="P201" s="145">
        <f t="shared" si="41"/>
        <v>0</v>
      </c>
      <c r="Q201" s="145">
        <v>0</v>
      </c>
      <c r="R201" s="145">
        <f t="shared" si="42"/>
        <v>0</v>
      </c>
      <c r="S201" s="145">
        <v>0</v>
      </c>
      <c r="T201" s="146">
        <f t="shared" si="43"/>
        <v>0</v>
      </c>
      <c r="AR201" s="147" t="s">
        <v>242</v>
      </c>
      <c r="AT201" s="147" t="s">
        <v>180</v>
      </c>
      <c r="AU201" s="147" t="s">
        <v>83</v>
      </c>
      <c r="AY201" s="13" t="s">
        <v>178</v>
      </c>
      <c r="BE201" s="148">
        <f t="shared" si="44"/>
        <v>0</v>
      </c>
      <c r="BF201" s="148">
        <f t="shared" si="45"/>
        <v>0</v>
      </c>
      <c r="BG201" s="148">
        <f t="shared" si="46"/>
        <v>0</v>
      </c>
      <c r="BH201" s="148">
        <f t="shared" si="47"/>
        <v>0</v>
      </c>
      <c r="BI201" s="148">
        <f t="shared" si="48"/>
        <v>0</v>
      </c>
      <c r="BJ201" s="13" t="s">
        <v>83</v>
      </c>
      <c r="BK201" s="148">
        <f t="shared" si="49"/>
        <v>0</v>
      </c>
      <c r="BL201" s="13" t="s">
        <v>242</v>
      </c>
      <c r="BM201" s="147" t="s">
        <v>755</v>
      </c>
    </row>
    <row r="202" spans="2:65" s="1" customFormat="1" ht="24.2" customHeight="1">
      <c r="B202" s="135"/>
      <c r="C202" s="149" t="s">
        <v>461</v>
      </c>
      <c r="D202" s="149" t="s">
        <v>318</v>
      </c>
      <c r="E202" s="150" t="s">
        <v>1752</v>
      </c>
      <c r="F202" s="151" t="s">
        <v>1753</v>
      </c>
      <c r="G202" s="152" t="s">
        <v>290</v>
      </c>
      <c r="H202" s="153">
        <v>1</v>
      </c>
      <c r="I202" s="154"/>
      <c r="J202" s="154">
        <f t="shared" si="40"/>
        <v>0</v>
      </c>
      <c r="K202" s="155"/>
      <c r="L202" s="156"/>
      <c r="M202" s="157" t="s">
        <v>1</v>
      </c>
      <c r="N202" s="158" t="s">
        <v>36</v>
      </c>
      <c r="O202" s="145">
        <v>0</v>
      </c>
      <c r="P202" s="145">
        <f t="shared" si="41"/>
        <v>0</v>
      </c>
      <c r="Q202" s="145">
        <v>0</v>
      </c>
      <c r="R202" s="145">
        <f t="shared" si="42"/>
        <v>0</v>
      </c>
      <c r="S202" s="145">
        <v>0</v>
      </c>
      <c r="T202" s="146">
        <f t="shared" si="43"/>
        <v>0</v>
      </c>
      <c r="AR202" s="147" t="s">
        <v>309</v>
      </c>
      <c r="AT202" s="147" t="s">
        <v>318</v>
      </c>
      <c r="AU202" s="147" t="s">
        <v>83</v>
      </c>
      <c r="AY202" s="13" t="s">
        <v>178</v>
      </c>
      <c r="BE202" s="148">
        <f t="shared" si="44"/>
        <v>0</v>
      </c>
      <c r="BF202" s="148">
        <f t="shared" si="45"/>
        <v>0</v>
      </c>
      <c r="BG202" s="148">
        <f t="shared" si="46"/>
        <v>0</v>
      </c>
      <c r="BH202" s="148">
        <f t="shared" si="47"/>
        <v>0</v>
      </c>
      <c r="BI202" s="148">
        <f t="shared" si="48"/>
        <v>0</v>
      </c>
      <c r="BJ202" s="13" t="s">
        <v>83</v>
      </c>
      <c r="BK202" s="148">
        <f t="shared" si="49"/>
        <v>0</v>
      </c>
      <c r="BL202" s="13" t="s">
        <v>242</v>
      </c>
      <c r="BM202" s="147" t="s">
        <v>763</v>
      </c>
    </row>
    <row r="203" spans="2:65" s="1" customFormat="1" ht="24.2" customHeight="1">
      <c r="B203" s="135"/>
      <c r="C203" s="149" t="s">
        <v>465</v>
      </c>
      <c r="D203" s="149" t="s">
        <v>318</v>
      </c>
      <c r="E203" s="150" t="s">
        <v>1754</v>
      </c>
      <c r="F203" s="151" t="s">
        <v>1755</v>
      </c>
      <c r="G203" s="152" t="s">
        <v>290</v>
      </c>
      <c r="H203" s="153">
        <v>1</v>
      </c>
      <c r="I203" s="154"/>
      <c r="J203" s="154">
        <f t="shared" si="40"/>
        <v>0</v>
      </c>
      <c r="K203" s="155"/>
      <c r="L203" s="156"/>
      <c r="M203" s="157" t="s">
        <v>1</v>
      </c>
      <c r="N203" s="158" t="s">
        <v>36</v>
      </c>
      <c r="O203" s="145">
        <v>0</v>
      </c>
      <c r="P203" s="145">
        <f t="shared" si="41"/>
        <v>0</v>
      </c>
      <c r="Q203" s="145">
        <v>0</v>
      </c>
      <c r="R203" s="145">
        <f t="shared" si="42"/>
        <v>0</v>
      </c>
      <c r="S203" s="145">
        <v>0</v>
      </c>
      <c r="T203" s="146">
        <f t="shared" si="43"/>
        <v>0</v>
      </c>
      <c r="AR203" s="147" t="s">
        <v>309</v>
      </c>
      <c r="AT203" s="147" t="s">
        <v>318</v>
      </c>
      <c r="AU203" s="147" t="s">
        <v>83</v>
      </c>
      <c r="AY203" s="13" t="s">
        <v>178</v>
      </c>
      <c r="BE203" s="148">
        <f t="shared" si="44"/>
        <v>0</v>
      </c>
      <c r="BF203" s="148">
        <f t="shared" si="45"/>
        <v>0</v>
      </c>
      <c r="BG203" s="148">
        <f t="shared" si="46"/>
        <v>0</v>
      </c>
      <c r="BH203" s="148">
        <f t="shared" si="47"/>
        <v>0</v>
      </c>
      <c r="BI203" s="148">
        <f t="shared" si="48"/>
        <v>0</v>
      </c>
      <c r="BJ203" s="13" t="s">
        <v>83</v>
      </c>
      <c r="BK203" s="148">
        <f t="shared" si="49"/>
        <v>0</v>
      </c>
      <c r="BL203" s="13" t="s">
        <v>242</v>
      </c>
      <c r="BM203" s="147" t="s">
        <v>769</v>
      </c>
    </row>
    <row r="204" spans="2:65" s="1" customFormat="1" ht="24.2" customHeight="1">
      <c r="B204" s="135"/>
      <c r="C204" s="149" t="s">
        <v>469</v>
      </c>
      <c r="D204" s="149" t="s">
        <v>318</v>
      </c>
      <c r="E204" s="150" t="s">
        <v>1756</v>
      </c>
      <c r="F204" s="151" t="s">
        <v>1757</v>
      </c>
      <c r="G204" s="152" t="s">
        <v>290</v>
      </c>
      <c r="H204" s="153">
        <v>5</v>
      </c>
      <c r="I204" s="154"/>
      <c r="J204" s="154">
        <f t="shared" si="40"/>
        <v>0</v>
      </c>
      <c r="K204" s="155"/>
      <c r="L204" s="156"/>
      <c r="M204" s="157" t="s">
        <v>1</v>
      </c>
      <c r="N204" s="158" t="s">
        <v>36</v>
      </c>
      <c r="O204" s="145">
        <v>0</v>
      </c>
      <c r="P204" s="145">
        <f t="shared" si="41"/>
        <v>0</v>
      </c>
      <c r="Q204" s="145">
        <v>0</v>
      </c>
      <c r="R204" s="145">
        <f t="shared" si="42"/>
        <v>0</v>
      </c>
      <c r="S204" s="145">
        <v>0</v>
      </c>
      <c r="T204" s="146">
        <f t="shared" si="43"/>
        <v>0</v>
      </c>
      <c r="AR204" s="147" t="s">
        <v>309</v>
      </c>
      <c r="AT204" s="147" t="s">
        <v>318</v>
      </c>
      <c r="AU204" s="147" t="s">
        <v>83</v>
      </c>
      <c r="AY204" s="13" t="s">
        <v>178</v>
      </c>
      <c r="BE204" s="148">
        <f t="shared" si="44"/>
        <v>0</v>
      </c>
      <c r="BF204" s="148">
        <f t="shared" si="45"/>
        <v>0</v>
      </c>
      <c r="BG204" s="148">
        <f t="shared" si="46"/>
        <v>0</v>
      </c>
      <c r="BH204" s="148">
        <f t="shared" si="47"/>
        <v>0</v>
      </c>
      <c r="BI204" s="148">
        <f t="shared" si="48"/>
        <v>0</v>
      </c>
      <c r="BJ204" s="13" t="s">
        <v>83</v>
      </c>
      <c r="BK204" s="148">
        <f t="shared" si="49"/>
        <v>0</v>
      </c>
      <c r="BL204" s="13" t="s">
        <v>242</v>
      </c>
      <c r="BM204" s="147" t="s">
        <v>777</v>
      </c>
    </row>
    <row r="205" spans="2:65" s="1" customFormat="1" ht="24.2" customHeight="1">
      <c r="B205" s="135"/>
      <c r="C205" s="149" t="s">
        <v>473</v>
      </c>
      <c r="D205" s="149" t="s">
        <v>318</v>
      </c>
      <c r="E205" s="150" t="s">
        <v>1758</v>
      </c>
      <c r="F205" s="151" t="s">
        <v>1759</v>
      </c>
      <c r="G205" s="152" t="s">
        <v>290</v>
      </c>
      <c r="H205" s="153">
        <v>5</v>
      </c>
      <c r="I205" s="154"/>
      <c r="J205" s="154">
        <f t="shared" si="40"/>
        <v>0</v>
      </c>
      <c r="K205" s="155"/>
      <c r="L205" s="156"/>
      <c r="M205" s="157" t="s">
        <v>1</v>
      </c>
      <c r="N205" s="158" t="s">
        <v>36</v>
      </c>
      <c r="O205" s="145">
        <v>0</v>
      </c>
      <c r="P205" s="145">
        <f t="shared" si="41"/>
        <v>0</v>
      </c>
      <c r="Q205" s="145">
        <v>0</v>
      </c>
      <c r="R205" s="145">
        <f t="shared" si="42"/>
        <v>0</v>
      </c>
      <c r="S205" s="145">
        <v>0</v>
      </c>
      <c r="T205" s="146">
        <f t="shared" si="43"/>
        <v>0</v>
      </c>
      <c r="AR205" s="147" t="s">
        <v>309</v>
      </c>
      <c r="AT205" s="147" t="s">
        <v>318</v>
      </c>
      <c r="AU205" s="147" t="s">
        <v>83</v>
      </c>
      <c r="AY205" s="13" t="s">
        <v>178</v>
      </c>
      <c r="BE205" s="148">
        <f t="shared" si="44"/>
        <v>0</v>
      </c>
      <c r="BF205" s="148">
        <f t="shared" si="45"/>
        <v>0</v>
      </c>
      <c r="BG205" s="148">
        <f t="shared" si="46"/>
        <v>0</v>
      </c>
      <c r="BH205" s="148">
        <f t="shared" si="47"/>
        <v>0</v>
      </c>
      <c r="BI205" s="148">
        <f t="shared" si="48"/>
        <v>0</v>
      </c>
      <c r="BJ205" s="13" t="s">
        <v>83</v>
      </c>
      <c r="BK205" s="148">
        <f t="shared" si="49"/>
        <v>0</v>
      </c>
      <c r="BL205" s="13" t="s">
        <v>242</v>
      </c>
      <c r="BM205" s="147" t="s">
        <v>785</v>
      </c>
    </row>
    <row r="206" spans="2:65" s="1" customFormat="1" ht="33" customHeight="1">
      <c r="B206" s="135"/>
      <c r="C206" s="136" t="s">
        <v>477</v>
      </c>
      <c r="D206" s="136" t="s">
        <v>180</v>
      </c>
      <c r="E206" s="137" t="s">
        <v>1760</v>
      </c>
      <c r="F206" s="138" t="s">
        <v>1761</v>
      </c>
      <c r="G206" s="139" t="s">
        <v>290</v>
      </c>
      <c r="H206" s="140">
        <v>3</v>
      </c>
      <c r="I206" s="141"/>
      <c r="J206" s="141">
        <f t="shared" si="40"/>
        <v>0</v>
      </c>
      <c r="K206" s="142"/>
      <c r="L206" s="25"/>
      <c r="M206" s="143" t="s">
        <v>1</v>
      </c>
      <c r="N206" s="144" t="s">
        <v>36</v>
      </c>
      <c r="O206" s="145">
        <v>0</v>
      </c>
      <c r="P206" s="145">
        <f t="shared" si="41"/>
        <v>0</v>
      </c>
      <c r="Q206" s="145">
        <v>0</v>
      </c>
      <c r="R206" s="145">
        <f t="shared" si="42"/>
        <v>0</v>
      </c>
      <c r="S206" s="145">
        <v>0</v>
      </c>
      <c r="T206" s="146">
        <f t="shared" si="43"/>
        <v>0</v>
      </c>
      <c r="AR206" s="147" t="s">
        <v>242</v>
      </c>
      <c r="AT206" s="147" t="s">
        <v>180</v>
      </c>
      <c r="AU206" s="147" t="s">
        <v>83</v>
      </c>
      <c r="AY206" s="13" t="s">
        <v>178</v>
      </c>
      <c r="BE206" s="148">
        <f t="shared" si="44"/>
        <v>0</v>
      </c>
      <c r="BF206" s="148">
        <f t="shared" si="45"/>
        <v>0</v>
      </c>
      <c r="BG206" s="148">
        <f t="shared" si="46"/>
        <v>0</v>
      </c>
      <c r="BH206" s="148">
        <f t="shared" si="47"/>
        <v>0</v>
      </c>
      <c r="BI206" s="148">
        <f t="shared" si="48"/>
        <v>0</v>
      </c>
      <c r="BJ206" s="13" t="s">
        <v>83</v>
      </c>
      <c r="BK206" s="148">
        <f t="shared" si="49"/>
        <v>0</v>
      </c>
      <c r="BL206" s="13" t="s">
        <v>242</v>
      </c>
      <c r="BM206" s="147" t="s">
        <v>793</v>
      </c>
    </row>
    <row r="207" spans="2:65" s="1" customFormat="1" ht="24.2" customHeight="1">
      <c r="B207" s="135"/>
      <c r="C207" s="149" t="s">
        <v>481</v>
      </c>
      <c r="D207" s="149" t="s">
        <v>318</v>
      </c>
      <c r="E207" s="150" t="s">
        <v>1762</v>
      </c>
      <c r="F207" s="151" t="s">
        <v>1763</v>
      </c>
      <c r="G207" s="152" t="s">
        <v>290</v>
      </c>
      <c r="H207" s="153">
        <v>2</v>
      </c>
      <c r="I207" s="154"/>
      <c r="J207" s="154">
        <f t="shared" si="40"/>
        <v>0</v>
      </c>
      <c r="K207" s="155"/>
      <c r="L207" s="156"/>
      <c r="M207" s="157" t="s">
        <v>1</v>
      </c>
      <c r="N207" s="158" t="s">
        <v>36</v>
      </c>
      <c r="O207" s="145">
        <v>0</v>
      </c>
      <c r="P207" s="145">
        <f t="shared" si="41"/>
        <v>0</v>
      </c>
      <c r="Q207" s="145">
        <v>0</v>
      </c>
      <c r="R207" s="145">
        <f t="shared" si="42"/>
        <v>0</v>
      </c>
      <c r="S207" s="145">
        <v>0</v>
      </c>
      <c r="T207" s="146">
        <f t="shared" si="43"/>
        <v>0</v>
      </c>
      <c r="AR207" s="147" t="s">
        <v>309</v>
      </c>
      <c r="AT207" s="147" t="s">
        <v>318</v>
      </c>
      <c r="AU207" s="147" t="s">
        <v>83</v>
      </c>
      <c r="AY207" s="13" t="s">
        <v>178</v>
      </c>
      <c r="BE207" s="148">
        <f t="shared" si="44"/>
        <v>0</v>
      </c>
      <c r="BF207" s="148">
        <f t="shared" si="45"/>
        <v>0</v>
      </c>
      <c r="BG207" s="148">
        <f t="shared" si="46"/>
        <v>0</v>
      </c>
      <c r="BH207" s="148">
        <f t="shared" si="47"/>
        <v>0</v>
      </c>
      <c r="BI207" s="148">
        <f t="shared" si="48"/>
        <v>0</v>
      </c>
      <c r="BJ207" s="13" t="s">
        <v>83</v>
      </c>
      <c r="BK207" s="148">
        <f t="shared" si="49"/>
        <v>0</v>
      </c>
      <c r="BL207" s="13" t="s">
        <v>242</v>
      </c>
      <c r="BM207" s="147" t="s">
        <v>801</v>
      </c>
    </row>
    <row r="208" spans="2:65" s="1" customFormat="1" ht="24.2" customHeight="1">
      <c r="B208" s="135"/>
      <c r="C208" s="149" t="s">
        <v>483</v>
      </c>
      <c r="D208" s="149" t="s">
        <v>318</v>
      </c>
      <c r="E208" s="150" t="s">
        <v>1764</v>
      </c>
      <c r="F208" s="151" t="s">
        <v>1765</v>
      </c>
      <c r="G208" s="152" t="s">
        <v>290</v>
      </c>
      <c r="H208" s="153">
        <v>1</v>
      </c>
      <c r="I208" s="154"/>
      <c r="J208" s="154">
        <f t="shared" si="40"/>
        <v>0</v>
      </c>
      <c r="K208" s="155"/>
      <c r="L208" s="156"/>
      <c r="M208" s="157" t="s">
        <v>1</v>
      </c>
      <c r="N208" s="158" t="s">
        <v>36</v>
      </c>
      <c r="O208" s="145">
        <v>0</v>
      </c>
      <c r="P208" s="145">
        <f t="shared" si="41"/>
        <v>0</v>
      </c>
      <c r="Q208" s="145">
        <v>0</v>
      </c>
      <c r="R208" s="145">
        <f t="shared" si="42"/>
        <v>0</v>
      </c>
      <c r="S208" s="145">
        <v>0</v>
      </c>
      <c r="T208" s="146">
        <f t="shared" si="43"/>
        <v>0</v>
      </c>
      <c r="AR208" s="147" t="s">
        <v>309</v>
      </c>
      <c r="AT208" s="147" t="s">
        <v>318</v>
      </c>
      <c r="AU208" s="147" t="s">
        <v>83</v>
      </c>
      <c r="AY208" s="13" t="s">
        <v>178</v>
      </c>
      <c r="BE208" s="148">
        <f t="shared" si="44"/>
        <v>0</v>
      </c>
      <c r="BF208" s="148">
        <f t="shared" si="45"/>
        <v>0</v>
      </c>
      <c r="BG208" s="148">
        <f t="shared" si="46"/>
        <v>0</v>
      </c>
      <c r="BH208" s="148">
        <f t="shared" si="47"/>
        <v>0</v>
      </c>
      <c r="BI208" s="148">
        <f t="shared" si="48"/>
        <v>0</v>
      </c>
      <c r="BJ208" s="13" t="s">
        <v>83</v>
      </c>
      <c r="BK208" s="148">
        <f t="shared" si="49"/>
        <v>0</v>
      </c>
      <c r="BL208" s="13" t="s">
        <v>242</v>
      </c>
      <c r="BM208" s="147" t="s">
        <v>809</v>
      </c>
    </row>
    <row r="209" spans="2:65" s="1" customFormat="1" ht="16.5" customHeight="1">
      <c r="B209" s="135"/>
      <c r="C209" s="149" t="s">
        <v>487</v>
      </c>
      <c r="D209" s="149" t="s">
        <v>318</v>
      </c>
      <c r="E209" s="150" t="s">
        <v>1766</v>
      </c>
      <c r="F209" s="151" t="s">
        <v>1767</v>
      </c>
      <c r="G209" s="152" t="s">
        <v>290</v>
      </c>
      <c r="H209" s="153">
        <v>91</v>
      </c>
      <c r="I209" s="154"/>
      <c r="J209" s="154">
        <f t="shared" si="40"/>
        <v>0</v>
      </c>
      <c r="K209" s="155"/>
      <c r="L209" s="156"/>
      <c r="M209" s="157" t="s">
        <v>1</v>
      </c>
      <c r="N209" s="158" t="s">
        <v>36</v>
      </c>
      <c r="O209" s="145">
        <v>0</v>
      </c>
      <c r="P209" s="145">
        <f t="shared" si="41"/>
        <v>0</v>
      </c>
      <c r="Q209" s="145">
        <v>0</v>
      </c>
      <c r="R209" s="145">
        <f t="shared" si="42"/>
        <v>0</v>
      </c>
      <c r="S209" s="145">
        <v>0</v>
      </c>
      <c r="T209" s="146">
        <f t="shared" si="43"/>
        <v>0</v>
      </c>
      <c r="AR209" s="147" t="s">
        <v>309</v>
      </c>
      <c r="AT209" s="147" t="s">
        <v>318</v>
      </c>
      <c r="AU209" s="147" t="s">
        <v>83</v>
      </c>
      <c r="AY209" s="13" t="s">
        <v>178</v>
      </c>
      <c r="BE209" s="148">
        <f t="shared" si="44"/>
        <v>0</v>
      </c>
      <c r="BF209" s="148">
        <f t="shared" si="45"/>
        <v>0</v>
      </c>
      <c r="BG209" s="148">
        <f t="shared" si="46"/>
        <v>0</v>
      </c>
      <c r="BH209" s="148">
        <f t="shared" si="47"/>
        <v>0</v>
      </c>
      <c r="BI209" s="148">
        <f t="shared" si="48"/>
        <v>0</v>
      </c>
      <c r="BJ209" s="13" t="s">
        <v>83</v>
      </c>
      <c r="BK209" s="148">
        <f t="shared" si="49"/>
        <v>0</v>
      </c>
      <c r="BL209" s="13" t="s">
        <v>242</v>
      </c>
      <c r="BM209" s="147" t="s">
        <v>817</v>
      </c>
    </row>
    <row r="210" spans="2:65" s="1" customFormat="1" ht="16.5" customHeight="1">
      <c r="B210" s="135"/>
      <c r="C210" s="149" t="s">
        <v>493</v>
      </c>
      <c r="D210" s="149" t="s">
        <v>318</v>
      </c>
      <c r="E210" s="150" t="s">
        <v>1768</v>
      </c>
      <c r="F210" s="151" t="s">
        <v>1769</v>
      </c>
      <c r="G210" s="152" t="s">
        <v>290</v>
      </c>
      <c r="H210" s="153">
        <v>24</v>
      </c>
      <c r="I210" s="154"/>
      <c r="J210" s="154">
        <f t="shared" si="40"/>
        <v>0</v>
      </c>
      <c r="K210" s="155"/>
      <c r="L210" s="156"/>
      <c r="M210" s="157" t="s">
        <v>1</v>
      </c>
      <c r="N210" s="158" t="s">
        <v>36</v>
      </c>
      <c r="O210" s="145">
        <v>0</v>
      </c>
      <c r="P210" s="145">
        <f t="shared" si="41"/>
        <v>0</v>
      </c>
      <c r="Q210" s="145">
        <v>0</v>
      </c>
      <c r="R210" s="145">
        <f t="shared" si="42"/>
        <v>0</v>
      </c>
      <c r="S210" s="145">
        <v>0</v>
      </c>
      <c r="T210" s="146">
        <f t="shared" si="43"/>
        <v>0</v>
      </c>
      <c r="AR210" s="147" t="s">
        <v>309</v>
      </c>
      <c r="AT210" s="147" t="s">
        <v>318</v>
      </c>
      <c r="AU210" s="147" t="s">
        <v>83</v>
      </c>
      <c r="AY210" s="13" t="s">
        <v>178</v>
      </c>
      <c r="BE210" s="148">
        <f t="shared" si="44"/>
        <v>0</v>
      </c>
      <c r="BF210" s="148">
        <f t="shared" si="45"/>
        <v>0</v>
      </c>
      <c r="BG210" s="148">
        <f t="shared" si="46"/>
        <v>0</v>
      </c>
      <c r="BH210" s="148">
        <f t="shared" si="47"/>
        <v>0</v>
      </c>
      <c r="BI210" s="148">
        <f t="shared" si="48"/>
        <v>0</v>
      </c>
      <c r="BJ210" s="13" t="s">
        <v>83</v>
      </c>
      <c r="BK210" s="148">
        <f t="shared" si="49"/>
        <v>0</v>
      </c>
      <c r="BL210" s="13" t="s">
        <v>242</v>
      </c>
      <c r="BM210" s="147" t="s">
        <v>825</v>
      </c>
    </row>
    <row r="211" spans="2:65" s="1" customFormat="1" ht="16.5" customHeight="1">
      <c r="B211" s="135"/>
      <c r="C211" s="149" t="s">
        <v>497</v>
      </c>
      <c r="D211" s="149" t="s">
        <v>318</v>
      </c>
      <c r="E211" s="150" t="s">
        <v>1770</v>
      </c>
      <c r="F211" s="151" t="s">
        <v>1771</v>
      </c>
      <c r="G211" s="152" t="s">
        <v>290</v>
      </c>
      <c r="H211" s="153">
        <v>4</v>
      </c>
      <c r="I211" s="154"/>
      <c r="J211" s="154">
        <f t="shared" si="40"/>
        <v>0</v>
      </c>
      <c r="K211" s="155"/>
      <c r="L211" s="156"/>
      <c r="M211" s="157" t="s">
        <v>1</v>
      </c>
      <c r="N211" s="158" t="s">
        <v>36</v>
      </c>
      <c r="O211" s="145">
        <v>0</v>
      </c>
      <c r="P211" s="145">
        <f t="shared" si="41"/>
        <v>0</v>
      </c>
      <c r="Q211" s="145">
        <v>0</v>
      </c>
      <c r="R211" s="145">
        <f t="shared" si="42"/>
        <v>0</v>
      </c>
      <c r="S211" s="145">
        <v>0</v>
      </c>
      <c r="T211" s="146">
        <f t="shared" si="43"/>
        <v>0</v>
      </c>
      <c r="AR211" s="147" t="s">
        <v>309</v>
      </c>
      <c r="AT211" s="147" t="s">
        <v>318</v>
      </c>
      <c r="AU211" s="147" t="s">
        <v>83</v>
      </c>
      <c r="AY211" s="13" t="s">
        <v>178</v>
      </c>
      <c r="BE211" s="148">
        <f t="shared" si="44"/>
        <v>0</v>
      </c>
      <c r="BF211" s="148">
        <f t="shared" si="45"/>
        <v>0</v>
      </c>
      <c r="BG211" s="148">
        <f t="shared" si="46"/>
        <v>0</v>
      </c>
      <c r="BH211" s="148">
        <f t="shared" si="47"/>
        <v>0</v>
      </c>
      <c r="BI211" s="148">
        <f t="shared" si="48"/>
        <v>0</v>
      </c>
      <c r="BJ211" s="13" t="s">
        <v>83</v>
      </c>
      <c r="BK211" s="148">
        <f t="shared" si="49"/>
        <v>0</v>
      </c>
      <c r="BL211" s="13" t="s">
        <v>242</v>
      </c>
      <c r="BM211" s="147" t="s">
        <v>833</v>
      </c>
    </row>
    <row r="212" spans="2:65" s="1" customFormat="1" ht="24.2" customHeight="1">
      <c r="B212" s="135"/>
      <c r="C212" s="136" t="s">
        <v>501</v>
      </c>
      <c r="D212" s="136" t="s">
        <v>180</v>
      </c>
      <c r="E212" s="137" t="s">
        <v>1772</v>
      </c>
      <c r="F212" s="138" t="s">
        <v>1773</v>
      </c>
      <c r="G212" s="139" t="s">
        <v>290</v>
      </c>
      <c r="H212" s="140">
        <v>2</v>
      </c>
      <c r="I212" s="141"/>
      <c r="J212" s="141">
        <f t="shared" si="40"/>
        <v>0</v>
      </c>
      <c r="K212" s="142"/>
      <c r="L212" s="25"/>
      <c r="M212" s="143" t="s">
        <v>1</v>
      </c>
      <c r="N212" s="144" t="s">
        <v>36</v>
      </c>
      <c r="O212" s="145">
        <v>0</v>
      </c>
      <c r="P212" s="145">
        <f t="shared" si="41"/>
        <v>0</v>
      </c>
      <c r="Q212" s="145">
        <v>0</v>
      </c>
      <c r="R212" s="145">
        <f t="shared" si="42"/>
        <v>0</v>
      </c>
      <c r="S212" s="145">
        <v>0</v>
      </c>
      <c r="T212" s="146">
        <f t="shared" si="43"/>
        <v>0</v>
      </c>
      <c r="AR212" s="147" t="s">
        <v>242</v>
      </c>
      <c r="AT212" s="147" t="s">
        <v>180</v>
      </c>
      <c r="AU212" s="147" t="s">
        <v>83</v>
      </c>
      <c r="AY212" s="13" t="s">
        <v>178</v>
      </c>
      <c r="BE212" s="148">
        <f t="shared" si="44"/>
        <v>0</v>
      </c>
      <c r="BF212" s="148">
        <f t="shared" si="45"/>
        <v>0</v>
      </c>
      <c r="BG212" s="148">
        <f t="shared" si="46"/>
        <v>0</v>
      </c>
      <c r="BH212" s="148">
        <f t="shared" si="47"/>
        <v>0</v>
      </c>
      <c r="BI212" s="148">
        <f t="shared" si="48"/>
        <v>0</v>
      </c>
      <c r="BJ212" s="13" t="s">
        <v>83</v>
      </c>
      <c r="BK212" s="148">
        <f t="shared" si="49"/>
        <v>0</v>
      </c>
      <c r="BL212" s="13" t="s">
        <v>242</v>
      </c>
      <c r="BM212" s="147" t="s">
        <v>843</v>
      </c>
    </row>
    <row r="213" spans="2:65" s="1" customFormat="1" ht="24.2" customHeight="1">
      <c r="B213" s="135"/>
      <c r="C213" s="136" t="s">
        <v>505</v>
      </c>
      <c r="D213" s="136" t="s">
        <v>180</v>
      </c>
      <c r="E213" s="137" t="s">
        <v>1774</v>
      </c>
      <c r="F213" s="138" t="s">
        <v>1775</v>
      </c>
      <c r="G213" s="139" t="s">
        <v>290</v>
      </c>
      <c r="H213" s="140">
        <v>50</v>
      </c>
      <c r="I213" s="141"/>
      <c r="J213" s="141">
        <f t="shared" si="40"/>
        <v>0</v>
      </c>
      <c r="K213" s="142"/>
      <c r="L213" s="25"/>
      <c r="M213" s="143" t="s">
        <v>1</v>
      </c>
      <c r="N213" s="144" t="s">
        <v>36</v>
      </c>
      <c r="O213" s="145">
        <v>0</v>
      </c>
      <c r="P213" s="145">
        <f t="shared" si="41"/>
        <v>0</v>
      </c>
      <c r="Q213" s="145">
        <v>0</v>
      </c>
      <c r="R213" s="145">
        <f t="shared" si="42"/>
        <v>0</v>
      </c>
      <c r="S213" s="145">
        <v>0</v>
      </c>
      <c r="T213" s="146">
        <f t="shared" si="43"/>
        <v>0</v>
      </c>
      <c r="AR213" s="147" t="s">
        <v>242</v>
      </c>
      <c r="AT213" s="147" t="s">
        <v>180</v>
      </c>
      <c r="AU213" s="147" t="s">
        <v>83</v>
      </c>
      <c r="AY213" s="13" t="s">
        <v>178</v>
      </c>
      <c r="BE213" s="148">
        <f t="shared" si="44"/>
        <v>0</v>
      </c>
      <c r="BF213" s="148">
        <f t="shared" si="45"/>
        <v>0</v>
      </c>
      <c r="BG213" s="148">
        <f t="shared" si="46"/>
        <v>0</v>
      </c>
      <c r="BH213" s="148">
        <f t="shared" si="47"/>
        <v>0</v>
      </c>
      <c r="BI213" s="148">
        <f t="shared" si="48"/>
        <v>0</v>
      </c>
      <c r="BJ213" s="13" t="s">
        <v>83</v>
      </c>
      <c r="BK213" s="148">
        <f t="shared" si="49"/>
        <v>0</v>
      </c>
      <c r="BL213" s="13" t="s">
        <v>242</v>
      </c>
      <c r="BM213" s="147" t="s">
        <v>853</v>
      </c>
    </row>
    <row r="214" spans="2:65" s="1" customFormat="1" ht="24.2" customHeight="1">
      <c r="B214" s="135"/>
      <c r="C214" s="136" t="s">
        <v>509</v>
      </c>
      <c r="D214" s="136" t="s">
        <v>180</v>
      </c>
      <c r="E214" s="137" t="s">
        <v>1776</v>
      </c>
      <c r="F214" s="138" t="s">
        <v>1777</v>
      </c>
      <c r="G214" s="139" t="s">
        <v>377</v>
      </c>
      <c r="H214" s="140">
        <v>256.43599999999998</v>
      </c>
      <c r="I214" s="141"/>
      <c r="J214" s="141">
        <f t="shared" si="40"/>
        <v>0</v>
      </c>
      <c r="K214" s="142"/>
      <c r="L214" s="25"/>
      <c r="M214" s="143" t="s">
        <v>1</v>
      </c>
      <c r="N214" s="144" t="s">
        <v>36</v>
      </c>
      <c r="O214" s="145">
        <v>0</v>
      </c>
      <c r="P214" s="145">
        <f t="shared" si="41"/>
        <v>0</v>
      </c>
      <c r="Q214" s="145">
        <v>0</v>
      </c>
      <c r="R214" s="145">
        <f t="shared" si="42"/>
        <v>0</v>
      </c>
      <c r="S214" s="145">
        <v>0</v>
      </c>
      <c r="T214" s="146">
        <f t="shared" si="43"/>
        <v>0</v>
      </c>
      <c r="AR214" s="147" t="s">
        <v>242</v>
      </c>
      <c r="AT214" s="147" t="s">
        <v>180</v>
      </c>
      <c r="AU214" s="147" t="s">
        <v>83</v>
      </c>
      <c r="AY214" s="13" t="s">
        <v>178</v>
      </c>
      <c r="BE214" s="148">
        <f t="shared" si="44"/>
        <v>0</v>
      </c>
      <c r="BF214" s="148">
        <f t="shared" si="45"/>
        <v>0</v>
      </c>
      <c r="BG214" s="148">
        <f t="shared" si="46"/>
        <v>0</v>
      </c>
      <c r="BH214" s="148">
        <f t="shared" si="47"/>
        <v>0</v>
      </c>
      <c r="BI214" s="148">
        <f t="shared" si="48"/>
        <v>0</v>
      </c>
      <c r="BJ214" s="13" t="s">
        <v>83</v>
      </c>
      <c r="BK214" s="148">
        <f t="shared" si="49"/>
        <v>0</v>
      </c>
      <c r="BL214" s="13" t="s">
        <v>242</v>
      </c>
      <c r="BM214" s="147" t="s">
        <v>861</v>
      </c>
    </row>
    <row r="215" spans="2:65" s="11" customFormat="1" ht="25.9" customHeight="1">
      <c r="B215" s="124"/>
      <c r="D215" s="125" t="s">
        <v>69</v>
      </c>
      <c r="E215" s="126" t="s">
        <v>1778</v>
      </c>
      <c r="F215" s="126" t="s">
        <v>1253</v>
      </c>
      <c r="J215" s="127">
        <f>BK215</f>
        <v>0</v>
      </c>
      <c r="L215" s="124"/>
      <c r="M215" s="128"/>
      <c r="P215" s="129">
        <f>SUM(P216:P222)</f>
        <v>0</v>
      </c>
      <c r="R215" s="129">
        <f>SUM(R216:R222)</f>
        <v>0</v>
      </c>
      <c r="T215" s="130">
        <f>SUM(T216:T222)</f>
        <v>0</v>
      </c>
      <c r="AR215" s="125" t="s">
        <v>184</v>
      </c>
      <c r="AT215" s="131" t="s">
        <v>69</v>
      </c>
      <c r="AU215" s="131" t="s">
        <v>70</v>
      </c>
      <c r="AY215" s="125" t="s">
        <v>178</v>
      </c>
      <c r="BK215" s="132">
        <f>SUM(BK216:BK222)</f>
        <v>0</v>
      </c>
    </row>
    <row r="216" spans="2:65" s="1" customFormat="1" ht="24.2" customHeight="1">
      <c r="B216" s="135"/>
      <c r="C216" s="136" t="s">
        <v>513</v>
      </c>
      <c r="D216" s="136" t="s">
        <v>180</v>
      </c>
      <c r="E216" s="137" t="s">
        <v>1779</v>
      </c>
      <c r="F216" s="138" t="s">
        <v>1780</v>
      </c>
      <c r="G216" s="139" t="s">
        <v>290</v>
      </c>
      <c r="H216" s="140">
        <v>15</v>
      </c>
      <c r="I216" s="141"/>
      <c r="J216" s="141">
        <f t="shared" ref="J216:J222" si="50">ROUND(I216*H216,2)</f>
        <v>0</v>
      </c>
      <c r="K216" s="142"/>
      <c r="L216" s="25"/>
      <c r="M216" s="143" t="s">
        <v>1</v>
      </c>
      <c r="N216" s="144" t="s">
        <v>36</v>
      </c>
      <c r="O216" s="145">
        <v>0</v>
      </c>
      <c r="P216" s="145">
        <f t="shared" ref="P216:P222" si="51">O216*H216</f>
        <v>0</v>
      </c>
      <c r="Q216" s="145">
        <v>0</v>
      </c>
      <c r="R216" s="145">
        <f t="shared" ref="R216:R222" si="52">Q216*H216</f>
        <v>0</v>
      </c>
      <c r="S216" s="145">
        <v>0</v>
      </c>
      <c r="T216" s="146">
        <f t="shared" ref="T216:T222" si="53">S216*H216</f>
        <v>0</v>
      </c>
      <c r="AR216" s="147" t="s">
        <v>1781</v>
      </c>
      <c r="AT216" s="147" t="s">
        <v>180</v>
      </c>
      <c r="AU216" s="147" t="s">
        <v>77</v>
      </c>
      <c r="AY216" s="13" t="s">
        <v>178</v>
      </c>
      <c r="BE216" s="148">
        <f t="shared" ref="BE216:BE222" si="54">IF(N216="základná",J216,0)</f>
        <v>0</v>
      </c>
      <c r="BF216" s="148">
        <f t="shared" ref="BF216:BF222" si="55">IF(N216="znížená",J216,0)</f>
        <v>0</v>
      </c>
      <c r="BG216" s="148">
        <f t="shared" ref="BG216:BG222" si="56">IF(N216="zákl. prenesená",J216,0)</f>
        <v>0</v>
      </c>
      <c r="BH216" s="148">
        <f t="shared" ref="BH216:BH222" si="57">IF(N216="zníž. prenesená",J216,0)</f>
        <v>0</v>
      </c>
      <c r="BI216" s="148">
        <f t="shared" ref="BI216:BI222" si="58">IF(N216="nulová",J216,0)</f>
        <v>0</v>
      </c>
      <c r="BJ216" s="13" t="s">
        <v>83</v>
      </c>
      <c r="BK216" s="148">
        <f t="shared" ref="BK216:BK222" si="59">ROUND(I216*H216,2)</f>
        <v>0</v>
      </c>
      <c r="BL216" s="13" t="s">
        <v>1781</v>
      </c>
      <c r="BM216" s="147" t="s">
        <v>869</v>
      </c>
    </row>
    <row r="217" spans="2:65" s="1" customFormat="1" ht="16.5" customHeight="1">
      <c r="B217" s="135"/>
      <c r="C217" s="136" t="s">
        <v>517</v>
      </c>
      <c r="D217" s="136" t="s">
        <v>180</v>
      </c>
      <c r="E217" s="137" t="s">
        <v>1782</v>
      </c>
      <c r="F217" s="138" t="s">
        <v>1783</v>
      </c>
      <c r="G217" s="139" t="s">
        <v>290</v>
      </c>
      <c r="H217" s="140">
        <v>1</v>
      </c>
      <c r="I217" s="141"/>
      <c r="J217" s="141">
        <f t="shared" si="50"/>
        <v>0</v>
      </c>
      <c r="K217" s="142"/>
      <c r="L217" s="25"/>
      <c r="M217" s="143" t="s">
        <v>1</v>
      </c>
      <c r="N217" s="144" t="s">
        <v>36</v>
      </c>
      <c r="O217" s="145">
        <v>0</v>
      </c>
      <c r="P217" s="145">
        <f t="shared" si="51"/>
        <v>0</v>
      </c>
      <c r="Q217" s="145">
        <v>0</v>
      </c>
      <c r="R217" s="145">
        <f t="shared" si="52"/>
        <v>0</v>
      </c>
      <c r="S217" s="145">
        <v>0</v>
      </c>
      <c r="T217" s="146">
        <f t="shared" si="53"/>
        <v>0</v>
      </c>
      <c r="AR217" s="147" t="s">
        <v>1781</v>
      </c>
      <c r="AT217" s="147" t="s">
        <v>180</v>
      </c>
      <c r="AU217" s="147" t="s">
        <v>77</v>
      </c>
      <c r="AY217" s="13" t="s">
        <v>178</v>
      </c>
      <c r="BE217" s="148">
        <f t="shared" si="54"/>
        <v>0</v>
      </c>
      <c r="BF217" s="148">
        <f t="shared" si="55"/>
        <v>0</v>
      </c>
      <c r="BG217" s="148">
        <f t="shared" si="56"/>
        <v>0</v>
      </c>
      <c r="BH217" s="148">
        <f t="shared" si="57"/>
        <v>0</v>
      </c>
      <c r="BI217" s="148">
        <f t="shared" si="58"/>
        <v>0</v>
      </c>
      <c r="BJ217" s="13" t="s">
        <v>83</v>
      </c>
      <c r="BK217" s="148">
        <f t="shared" si="59"/>
        <v>0</v>
      </c>
      <c r="BL217" s="13" t="s">
        <v>1781</v>
      </c>
      <c r="BM217" s="147" t="s">
        <v>877</v>
      </c>
    </row>
    <row r="218" spans="2:65" s="1" customFormat="1" ht="24.2" customHeight="1">
      <c r="B218" s="135"/>
      <c r="C218" s="136" t="s">
        <v>521</v>
      </c>
      <c r="D218" s="136" t="s">
        <v>180</v>
      </c>
      <c r="E218" s="137" t="s">
        <v>1784</v>
      </c>
      <c r="F218" s="138" t="s">
        <v>1785</v>
      </c>
      <c r="G218" s="139" t="s">
        <v>262</v>
      </c>
      <c r="H218" s="140">
        <v>50</v>
      </c>
      <c r="I218" s="141"/>
      <c r="J218" s="141">
        <f t="shared" si="50"/>
        <v>0</v>
      </c>
      <c r="K218" s="142"/>
      <c r="L218" s="25"/>
      <c r="M218" s="143" t="s">
        <v>1</v>
      </c>
      <c r="N218" s="144" t="s">
        <v>36</v>
      </c>
      <c r="O218" s="145">
        <v>0</v>
      </c>
      <c r="P218" s="145">
        <f t="shared" si="51"/>
        <v>0</v>
      </c>
      <c r="Q218" s="145">
        <v>0</v>
      </c>
      <c r="R218" s="145">
        <f t="shared" si="52"/>
        <v>0</v>
      </c>
      <c r="S218" s="145">
        <v>0</v>
      </c>
      <c r="T218" s="146">
        <f t="shared" si="53"/>
        <v>0</v>
      </c>
      <c r="AR218" s="147" t="s">
        <v>1781</v>
      </c>
      <c r="AT218" s="147" t="s">
        <v>180</v>
      </c>
      <c r="AU218" s="147" t="s">
        <v>77</v>
      </c>
      <c r="AY218" s="13" t="s">
        <v>178</v>
      </c>
      <c r="BE218" s="148">
        <f t="shared" si="54"/>
        <v>0</v>
      </c>
      <c r="BF218" s="148">
        <f t="shared" si="55"/>
        <v>0</v>
      </c>
      <c r="BG218" s="148">
        <f t="shared" si="56"/>
        <v>0</v>
      </c>
      <c r="BH218" s="148">
        <f t="shared" si="57"/>
        <v>0</v>
      </c>
      <c r="BI218" s="148">
        <f t="shared" si="58"/>
        <v>0</v>
      </c>
      <c r="BJ218" s="13" t="s">
        <v>83</v>
      </c>
      <c r="BK218" s="148">
        <f t="shared" si="59"/>
        <v>0</v>
      </c>
      <c r="BL218" s="13" t="s">
        <v>1781</v>
      </c>
      <c r="BM218" s="147" t="s">
        <v>887</v>
      </c>
    </row>
    <row r="219" spans="2:65" s="1" customFormat="1" ht="24.2" customHeight="1">
      <c r="B219" s="135"/>
      <c r="C219" s="136" t="s">
        <v>525</v>
      </c>
      <c r="D219" s="136" t="s">
        <v>180</v>
      </c>
      <c r="E219" s="137" t="s">
        <v>1786</v>
      </c>
      <c r="F219" s="138" t="s">
        <v>1787</v>
      </c>
      <c r="G219" s="139" t="s">
        <v>262</v>
      </c>
      <c r="H219" s="140">
        <v>15</v>
      </c>
      <c r="I219" s="141"/>
      <c r="J219" s="141">
        <f t="shared" si="50"/>
        <v>0</v>
      </c>
      <c r="K219" s="142"/>
      <c r="L219" s="25"/>
      <c r="M219" s="143" t="s">
        <v>1</v>
      </c>
      <c r="N219" s="144" t="s">
        <v>36</v>
      </c>
      <c r="O219" s="145">
        <v>0</v>
      </c>
      <c r="P219" s="145">
        <f t="shared" si="51"/>
        <v>0</v>
      </c>
      <c r="Q219" s="145">
        <v>0</v>
      </c>
      <c r="R219" s="145">
        <f t="shared" si="52"/>
        <v>0</v>
      </c>
      <c r="S219" s="145">
        <v>0</v>
      </c>
      <c r="T219" s="146">
        <f t="shared" si="53"/>
        <v>0</v>
      </c>
      <c r="AR219" s="147" t="s">
        <v>1781</v>
      </c>
      <c r="AT219" s="147" t="s">
        <v>180</v>
      </c>
      <c r="AU219" s="147" t="s">
        <v>77</v>
      </c>
      <c r="AY219" s="13" t="s">
        <v>178</v>
      </c>
      <c r="BE219" s="148">
        <f t="shared" si="54"/>
        <v>0</v>
      </c>
      <c r="BF219" s="148">
        <f t="shared" si="55"/>
        <v>0</v>
      </c>
      <c r="BG219" s="148">
        <f t="shared" si="56"/>
        <v>0</v>
      </c>
      <c r="BH219" s="148">
        <f t="shared" si="57"/>
        <v>0</v>
      </c>
      <c r="BI219" s="148">
        <f t="shared" si="58"/>
        <v>0</v>
      </c>
      <c r="BJ219" s="13" t="s">
        <v>83</v>
      </c>
      <c r="BK219" s="148">
        <f t="shared" si="59"/>
        <v>0</v>
      </c>
      <c r="BL219" s="13" t="s">
        <v>1781</v>
      </c>
      <c r="BM219" s="147" t="s">
        <v>897</v>
      </c>
    </row>
    <row r="220" spans="2:65" s="1" customFormat="1" ht="21.75" customHeight="1">
      <c r="B220" s="135"/>
      <c r="C220" s="136" t="s">
        <v>529</v>
      </c>
      <c r="D220" s="136" t="s">
        <v>180</v>
      </c>
      <c r="E220" s="137" t="s">
        <v>1788</v>
      </c>
      <c r="F220" s="138" t="s">
        <v>1789</v>
      </c>
      <c r="G220" s="139" t="s">
        <v>290</v>
      </c>
      <c r="H220" s="140">
        <v>10</v>
      </c>
      <c r="I220" s="141"/>
      <c r="J220" s="141">
        <f t="shared" si="50"/>
        <v>0</v>
      </c>
      <c r="K220" s="142"/>
      <c r="L220" s="25"/>
      <c r="M220" s="143" t="s">
        <v>1</v>
      </c>
      <c r="N220" s="144" t="s">
        <v>36</v>
      </c>
      <c r="O220" s="145">
        <v>0</v>
      </c>
      <c r="P220" s="145">
        <f t="shared" si="51"/>
        <v>0</v>
      </c>
      <c r="Q220" s="145">
        <v>0</v>
      </c>
      <c r="R220" s="145">
        <f t="shared" si="52"/>
        <v>0</v>
      </c>
      <c r="S220" s="145">
        <v>0</v>
      </c>
      <c r="T220" s="146">
        <f t="shared" si="53"/>
        <v>0</v>
      </c>
      <c r="AR220" s="147" t="s">
        <v>1781</v>
      </c>
      <c r="AT220" s="147" t="s">
        <v>180</v>
      </c>
      <c r="AU220" s="147" t="s">
        <v>77</v>
      </c>
      <c r="AY220" s="13" t="s">
        <v>178</v>
      </c>
      <c r="BE220" s="148">
        <f t="shared" si="54"/>
        <v>0</v>
      </c>
      <c r="BF220" s="148">
        <f t="shared" si="55"/>
        <v>0</v>
      </c>
      <c r="BG220" s="148">
        <f t="shared" si="56"/>
        <v>0</v>
      </c>
      <c r="BH220" s="148">
        <f t="shared" si="57"/>
        <v>0</v>
      </c>
      <c r="BI220" s="148">
        <f t="shared" si="58"/>
        <v>0</v>
      </c>
      <c r="BJ220" s="13" t="s">
        <v>83</v>
      </c>
      <c r="BK220" s="148">
        <f t="shared" si="59"/>
        <v>0</v>
      </c>
      <c r="BL220" s="13" t="s">
        <v>1781</v>
      </c>
      <c r="BM220" s="147" t="s">
        <v>905</v>
      </c>
    </row>
    <row r="221" spans="2:65" s="1" customFormat="1" ht="16.5" customHeight="1">
      <c r="B221" s="135"/>
      <c r="C221" s="136" t="s">
        <v>533</v>
      </c>
      <c r="D221" s="136" t="s">
        <v>180</v>
      </c>
      <c r="E221" s="137" t="s">
        <v>1790</v>
      </c>
      <c r="F221" s="138" t="s">
        <v>1791</v>
      </c>
      <c r="G221" s="139" t="s">
        <v>290</v>
      </c>
      <c r="H221" s="140">
        <v>1</v>
      </c>
      <c r="I221" s="141"/>
      <c r="J221" s="141">
        <f t="shared" si="50"/>
        <v>0</v>
      </c>
      <c r="K221" s="142"/>
      <c r="L221" s="25"/>
      <c r="M221" s="143" t="s">
        <v>1</v>
      </c>
      <c r="N221" s="144" t="s">
        <v>36</v>
      </c>
      <c r="O221" s="145">
        <v>0</v>
      </c>
      <c r="P221" s="145">
        <f t="shared" si="51"/>
        <v>0</v>
      </c>
      <c r="Q221" s="145">
        <v>0</v>
      </c>
      <c r="R221" s="145">
        <f t="shared" si="52"/>
        <v>0</v>
      </c>
      <c r="S221" s="145">
        <v>0</v>
      </c>
      <c r="T221" s="146">
        <f t="shared" si="53"/>
        <v>0</v>
      </c>
      <c r="AR221" s="147" t="s">
        <v>1781</v>
      </c>
      <c r="AT221" s="147" t="s">
        <v>180</v>
      </c>
      <c r="AU221" s="147" t="s">
        <v>77</v>
      </c>
      <c r="AY221" s="13" t="s">
        <v>178</v>
      </c>
      <c r="BE221" s="148">
        <f t="shared" si="54"/>
        <v>0</v>
      </c>
      <c r="BF221" s="148">
        <f t="shared" si="55"/>
        <v>0</v>
      </c>
      <c r="BG221" s="148">
        <f t="shared" si="56"/>
        <v>0</v>
      </c>
      <c r="BH221" s="148">
        <f t="shared" si="57"/>
        <v>0</v>
      </c>
      <c r="BI221" s="148">
        <f t="shared" si="58"/>
        <v>0</v>
      </c>
      <c r="BJ221" s="13" t="s">
        <v>83</v>
      </c>
      <c r="BK221" s="148">
        <f t="shared" si="59"/>
        <v>0</v>
      </c>
      <c r="BL221" s="13" t="s">
        <v>1781</v>
      </c>
      <c r="BM221" s="147" t="s">
        <v>915</v>
      </c>
    </row>
    <row r="222" spans="2:65" s="1" customFormat="1" ht="16.5" customHeight="1">
      <c r="B222" s="135"/>
      <c r="C222" s="136" t="s">
        <v>537</v>
      </c>
      <c r="D222" s="136" t="s">
        <v>180</v>
      </c>
      <c r="E222" s="137" t="s">
        <v>1792</v>
      </c>
      <c r="F222" s="138" t="s">
        <v>1793</v>
      </c>
      <c r="G222" s="139" t="s">
        <v>1101</v>
      </c>
      <c r="H222" s="140">
        <v>72</v>
      </c>
      <c r="I222" s="141"/>
      <c r="J222" s="141">
        <f t="shared" si="50"/>
        <v>0</v>
      </c>
      <c r="K222" s="142"/>
      <c r="L222" s="25"/>
      <c r="M222" s="159" t="s">
        <v>1</v>
      </c>
      <c r="N222" s="160" t="s">
        <v>36</v>
      </c>
      <c r="O222" s="161">
        <v>0</v>
      </c>
      <c r="P222" s="161">
        <f t="shared" si="51"/>
        <v>0</v>
      </c>
      <c r="Q222" s="161">
        <v>0</v>
      </c>
      <c r="R222" s="161">
        <f t="shared" si="52"/>
        <v>0</v>
      </c>
      <c r="S222" s="161">
        <v>0</v>
      </c>
      <c r="T222" s="162">
        <f t="shared" si="53"/>
        <v>0</v>
      </c>
      <c r="AR222" s="147" t="s">
        <v>1781</v>
      </c>
      <c r="AT222" s="147" t="s">
        <v>180</v>
      </c>
      <c r="AU222" s="147" t="s">
        <v>77</v>
      </c>
      <c r="AY222" s="13" t="s">
        <v>178</v>
      </c>
      <c r="BE222" s="148">
        <f t="shared" si="54"/>
        <v>0</v>
      </c>
      <c r="BF222" s="148">
        <f t="shared" si="55"/>
        <v>0</v>
      </c>
      <c r="BG222" s="148">
        <f t="shared" si="56"/>
        <v>0</v>
      </c>
      <c r="BH222" s="148">
        <f t="shared" si="57"/>
        <v>0</v>
      </c>
      <c r="BI222" s="148">
        <f t="shared" si="58"/>
        <v>0</v>
      </c>
      <c r="BJ222" s="13" t="s">
        <v>83</v>
      </c>
      <c r="BK222" s="148">
        <f t="shared" si="59"/>
        <v>0</v>
      </c>
      <c r="BL222" s="13" t="s">
        <v>1781</v>
      </c>
      <c r="BM222" s="147" t="s">
        <v>926</v>
      </c>
    </row>
    <row r="223" spans="2:65" s="1" customFormat="1" ht="6.95" customHeight="1">
      <c r="B223" s="40"/>
      <c r="C223" s="41"/>
      <c r="D223" s="41"/>
      <c r="E223" s="41"/>
      <c r="F223" s="41"/>
      <c r="G223" s="41"/>
      <c r="H223" s="41"/>
      <c r="I223" s="41"/>
      <c r="J223" s="41"/>
      <c r="K223" s="41"/>
      <c r="L223" s="25"/>
    </row>
  </sheetData>
  <autoFilter ref="C127:K222" xr:uid="{00000000-0009-0000-0000-000004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84"/>
  <sheetViews>
    <sheetView showGridLines="0" topLeftCell="A121" workbookViewId="0">
      <selection activeCell="I137" sqref="I13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ht="12" hidden="1" customHeight="1">
      <c r="B8" s="16"/>
      <c r="D8" s="22" t="s">
        <v>133</v>
      </c>
      <c r="L8" s="16"/>
    </row>
    <row r="9" spans="2:46" s="1" customFormat="1" ht="16.5" hidden="1" customHeight="1">
      <c r="B9" s="25"/>
      <c r="E9" s="219" t="s">
        <v>134</v>
      </c>
      <c r="F9" s="218"/>
      <c r="G9" s="218"/>
      <c r="H9" s="218"/>
      <c r="L9" s="25"/>
    </row>
    <row r="10" spans="2:46" s="1" customFormat="1" ht="12" hidden="1" customHeight="1">
      <c r="B10" s="25"/>
      <c r="D10" s="22" t="s">
        <v>135</v>
      </c>
      <c r="L10" s="25"/>
    </row>
    <row r="11" spans="2:46" s="1" customFormat="1" ht="16.5" hidden="1" customHeight="1">
      <c r="B11" s="25"/>
      <c r="E11" s="182" t="s">
        <v>1794</v>
      </c>
      <c r="F11" s="218"/>
      <c r="G11" s="218"/>
      <c r="H11" s="218"/>
      <c r="L11" s="25"/>
    </row>
    <row r="12" spans="2:46" s="1" customFormat="1" hidden="1">
      <c r="B12" s="25"/>
      <c r="L12" s="25"/>
    </row>
    <row r="13" spans="2:46" s="1" customFormat="1" ht="12" hidden="1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>
      <c r="B14" s="25"/>
      <c r="D14" s="22" t="s">
        <v>17</v>
      </c>
      <c r="F14" s="20" t="s">
        <v>18</v>
      </c>
      <c r="I14" s="22" t="s">
        <v>19</v>
      </c>
      <c r="J14" s="48" t="str">
        <f>'Rekapitulácia stavby'!AN8</f>
        <v>14. 11. 2025</v>
      </c>
      <c r="L14" s="25"/>
    </row>
    <row r="15" spans="2:46" s="1" customFormat="1" ht="10.9" hidden="1" customHeight="1">
      <c r="B15" s="25"/>
      <c r="L15" s="25"/>
    </row>
    <row r="16" spans="2:46" s="1" customFormat="1" ht="12" hidden="1" customHeight="1">
      <c r="B16" s="25"/>
      <c r="D16" s="22" t="s">
        <v>21</v>
      </c>
      <c r="I16" s="22" t="s">
        <v>22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>
      <c r="B17" s="25"/>
      <c r="E17" s="20" t="str">
        <f>IF('Rekapitulácia stavby'!E11="","",'Rekapitulácia stavby'!E11)</f>
        <v xml:space="preserve"> </v>
      </c>
      <c r="I17" s="22" t="s">
        <v>24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>
      <c r="B18" s="25"/>
      <c r="L18" s="25"/>
    </row>
    <row r="19" spans="2:12" s="1" customFormat="1" ht="12" hidden="1" customHeight="1">
      <c r="B19" s="25"/>
      <c r="D19" s="22" t="s">
        <v>25</v>
      </c>
      <c r="I19" s="22" t="s">
        <v>22</v>
      </c>
      <c r="J19" s="20" t="str">
        <f>'Rekapitulácia stavby'!AN13</f>
        <v/>
      </c>
      <c r="L19" s="25"/>
    </row>
    <row r="20" spans="2:12" s="1" customFormat="1" ht="18" hidden="1" customHeight="1">
      <c r="B20" s="25"/>
      <c r="E20" s="193" t="str">
        <f>'Rekapitulácia stavby'!E14</f>
        <v xml:space="preserve"> </v>
      </c>
      <c r="F20" s="193"/>
      <c r="G20" s="193"/>
      <c r="H20" s="193"/>
      <c r="I20" s="22" t="s">
        <v>24</v>
      </c>
      <c r="J20" s="20" t="str">
        <f>'Rekapitulácia stavby'!AN14</f>
        <v/>
      </c>
      <c r="L20" s="25"/>
    </row>
    <row r="21" spans="2:12" s="1" customFormat="1" ht="6.95" hidden="1" customHeight="1">
      <c r="B21" s="25"/>
      <c r="L21" s="25"/>
    </row>
    <row r="22" spans="2:12" s="1" customFormat="1" ht="12" hidden="1" customHeight="1">
      <c r="B22" s="25"/>
      <c r="D22" s="22" t="s">
        <v>26</v>
      </c>
      <c r="I22" s="22" t="s">
        <v>22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>
      <c r="B23" s="25"/>
      <c r="E23" s="20" t="str">
        <f>IF('Rekapitulácia stavby'!E17="","",'Rekapitulácia stavby'!E17)</f>
        <v xml:space="preserve"> </v>
      </c>
      <c r="I23" s="22" t="s">
        <v>24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>
      <c r="B24" s="25"/>
      <c r="L24" s="25"/>
    </row>
    <row r="25" spans="2:12" s="1" customFormat="1" ht="12" hidden="1" customHeight="1">
      <c r="B25" s="25"/>
      <c r="D25" s="22" t="s">
        <v>28</v>
      </c>
      <c r="I25" s="22" t="s">
        <v>22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>
      <c r="B26" s="25"/>
      <c r="E26" s="20" t="str">
        <f>IF('Rekapitulácia stavby'!E20="","",'Rekapitulácia stavby'!E20)</f>
        <v xml:space="preserve"> </v>
      </c>
      <c r="I26" s="22" t="s">
        <v>24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>
      <c r="B27" s="25"/>
      <c r="L27" s="25"/>
    </row>
    <row r="28" spans="2:12" s="1" customFormat="1" ht="12" hidden="1" customHeight="1">
      <c r="B28" s="25"/>
      <c r="D28" s="22" t="s">
        <v>29</v>
      </c>
      <c r="L28" s="25"/>
    </row>
    <row r="29" spans="2:12" s="7" customFormat="1" ht="16.5" hidden="1" customHeight="1">
      <c r="B29" s="90"/>
      <c r="E29" s="196" t="s">
        <v>1</v>
      </c>
      <c r="F29" s="196"/>
      <c r="G29" s="196"/>
      <c r="H29" s="196"/>
      <c r="L29" s="90"/>
    </row>
    <row r="30" spans="2:12" s="1" customFormat="1" ht="6.95" hidden="1" customHeight="1">
      <c r="B30" s="25"/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hidden="1" customHeight="1">
      <c r="B32" s="25"/>
      <c r="D32" s="91" t="s">
        <v>30</v>
      </c>
      <c r="J32" s="62">
        <f>ROUND(J135, 2)</f>
        <v>0</v>
      </c>
      <c r="L32" s="25"/>
    </row>
    <row r="33" spans="2:12" s="1" customFormat="1" ht="6.95" hidden="1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>
      <c r="B34" s="25"/>
      <c r="F34" s="28" t="s">
        <v>32</v>
      </c>
      <c r="I34" s="28" t="s">
        <v>31</v>
      </c>
      <c r="J34" s="28" t="s">
        <v>33</v>
      </c>
      <c r="L34" s="25"/>
    </row>
    <row r="35" spans="2:12" s="1" customFormat="1" ht="14.45" hidden="1" customHeight="1">
      <c r="B35" s="25"/>
      <c r="D35" s="51" t="s">
        <v>34</v>
      </c>
      <c r="E35" s="30" t="s">
        <v>35</v>
      </c>
      <c r="F35" s="92">
        <f>ROUND((SUM(BE135:BE383)),  2)</f>
        <v>0</v>
      </c>
      <c r="G35" s="93"/>
      <c r="H35" s="93"/>
      <c r="I35" s="94">
        <v>0.23</v>
      </c>
      <c r="J35" s="92">
        <f>ROUND(((SUM(BE135:BE383))*I35),  2)</f>
        <v>0</v>
      </c>
      <c r="L35" s="25"/>
    </row>
    <row r="36" spans="2:12" s="1" customFormat="1" ht="14.45" hidden="1" customHeight="1">
      <c r="B36" s="25"/>
      <c r="E36" s="30" t="s">
        <v>36</v>
      </c>
      <c r="F36" s="82">
        <f>ROUND((SUM(BF135:BF383)),  2)</f>
        <v>0</v>
      </c>
      <c r="I36" s="95">
        <v>0.23</v>
      </c>
      <c r="J36" s="82">
        <f>ROUND(((SUM(BF135:BF383))*I36),  2)</f>
        <v>0</v>
      </c>
      <c r="L36" s="25"/>
    </row>
    <row r="37" spans="2:12" s="1" customFormat="1" ht="14.45" hidden="1" customHeight="1">
      <c r="B37" s="25"/>
      <c r="E37" s="22" t="s">
        <v>37</v>
      </c>
      <c r="F37" s="82">
        <f>ROUND((SUM(BG135:BG383)),  2)</f>
        <v>0</v>
      </c>
      <c r="I37" s="95">
        <v>0.23</v>
      </c>
      <c r="J37" s="82">
        <f>0</f>
        <v>0</v>
      </c>
      <c r="L37" s="25"/>
    </row>
    <row r="38" spans="2:12" s="1" customFormat="1" ht="14.45" hidden="1" customHeight="1">
      <c r="B38" s="25"/>
      <c r="E38" s="22" t="s">
        <v>38</v>
      </c>
      <c r="F38" s="82">
        <f>ROUND((SUM(BH135:BH383)),  2)</f>
        <v>0</v>
      </c>
      <c r="I38" s="95">
        <v>0.23</v>
      </c>
      <c r="J38" s="82">
        <f>0</f>
        <v>0</v>
      </c>
      <c r="L38" s="25"/>
    </row>
    <row r="39" spans="2:12" s="1" customFormat="1" ht="14.45" hidden="1" customHeight="1">
      <c r="B39" s="25"/>
      <c r="E39" s="30" t="s">
        <v>39</v>
      </c>
      <c r="F39" s="92">
        <f>ROUND((SUM(BI135:BI383)),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>
      <c r="B40" s="25"/>
      <c r="L40" s="25"/>
    </row>
    <row r="41" spans="2:12" s="1" customFormat="1" ht="25.35" hidden="1" customHeight="1">
      <c r="B41" s="25"/>
      <c r="C41" s="96"/>
      <c r="D41" s="97" t="s">
        <v>40</v>
      </c>
      <c r="E41" s="53"/>
      <c r="F41" s="53"/>
      <c r="G41" s="98" t="s">
        <v>41</v>
      </c>
      <c r="H41" s="99" t="s">
        <v>42</v>
      </c>
      <c r="I41" s="53"/>
      <c r="J41" s="100">
        <f>SUM(J32:J39)</f>
        <v>0</v>
      </c>
      <c r="K41" s="101"/>
      <c r="L41" s="25"/>
    </row>
    <row r="42" spans="2:12" s="1" customFormat="1" ht="14.45" hidden="1" customHeight="1">
      <c r="B42" s="25"/>
      <c r="L42" s="25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137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12" ht="12" customHeight="1">
      <c r="B86" s="16"/>
      <c r="C86" s="22" t="s">
        <v>133</v>
      </c>
      <c r="L86" s="16"/>
    </row>
    <row r="87" spans="2:12" s="1" customFormat="1" ht="16.5" customHeight="1">
      <c r="B87" s="25"/>
      <c r="E87" s="219" t="s">
        <v>134</v>
      </c>
      <c r="F87" s="218"/>
      <c r="G87" s="218"/>
      <c r="H87" s="218"/>
      <c r="L87" s="25"/>
    </row>
    <row r="88" spans="2:12" s="1" customFormat="1" ht="12" customHeight="1">
      <c r="B88" s="25"/>
      <c r="C88" s="22" t="s">
        <v>135</v>
      </c>
      <c r="L88" s="25"/>
    </row>
    <row r="89" spans="2:12" s="1" customFormat="1" ht="16.5" customHeight="1">
      <c r="B89" s="25"/>
      <c r="E89" s="182" t="str">
        <f>E11</f>
        <v>06 - Elektroinštalácia</v>
      </c>
      <c r="F89" s="218"/>
      <c r="G89" s="218"/>
      <c r="H89" s="218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Rimavská Sobota</v>
      </c>
      <c r="I91" s="22" t="s">
        <v>19</v>
      </c>
      <c r="J91" s="48" t="str">
        <f>IF(J14="","",J14)</f>
        <v>14. 11. 2025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21</v>
      </c>
      <c r="F93" s="20" t="str">
        <f>E17</f>
        <v xml:space="preserve"> </v>
      </c>
      <c r="I93" s="22" t="s">
        <v>26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25</v>
      </c>
      <c r="F94" s="20" t="str">
        <f>IF(E20="","",E20)</f>
        <v xml:space="preserve"> </v>
      </c>
      <c r="I94" s="22" t="s">
        <v>28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4" t="s">
        <v>138</v>
      </c>
      <c r="D96" s="96"/>
      <c r="E96" s="96"/>
      <c r="F96" s="96"/>
      <c r="G96" s="96"/>
      <c r="H96" s="96"/>
      <c r="I96" s="96"/>
      <c r="J96" s="105" t="s">
        <v>139</v>
      </c>
      <c r="K96" s="96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6" t="s">
        <v>140</v>
      </c>
      <c r="J98" s="62">
        <f>J135</f>
        <v>0</v>
      </c>
      <c r="L98" s="25"/>
      <c r="AU98" s="13" t="s">
        <v>141</v>
      </c>
    </row>
    <row r="99" spans="2:47" s="8" customFormat="1" ht="24.95" customHeight="1">
      <c r="B99" s="107"/>
      <c r="D99" s="108" t="s">
        <v>1795</v>
      </c>
      <c r="E99" s="109"/>
      <c r="F99" s="109"/>
      <c r="G99" s="109"/>
      <c r="H99" s="109"/>
      <c r="I99" s="109"/>
      <c r="J99" s="110">
        <f>J136</f>
        <v>0</v>
      </c>
      <c r="L99" s="107"/>
    </row>
    <row r="100" spans="2:47" s="8" customFormat="1" ht="24.95" customHeight="1">
      <c r="B100" s="107"/>
      <c r="D100" s="108" t="s">
        <v>1796</v>
      </c>
      <c r="E100" s="109"/>
      <c r="F100" s="109"/>
      <c r="G100" s="109"/>
      <c r="H100" s="109"/>
      <c r="I100" s="109"/>
      <c r="J100" s="110">
        <f>J202</f>
        <v>0</v>
      </c>
      <c r="L100" s="107"/>
    </row>
    <row r="101" spans="2:47" s="8" customFormat="1" ht="24.95" customHeight="1">
      <c r="B101" s="107"/>
      <c r="D101" s="108" t="s">
        <v>1797</v>
      </c>
      <c r="E101" s="109"/>
      <c r="F101" s="109"/>
      <c r="G101" s="109"/>
      <c r="H101" s="109"/>
      <c r="I101" s="109"/>
      <c r="J101" s="110">
        <f>J212</f>
        <v>0</v>
      </c>
      <c r="L101" s="107"/>
    </row>
    <row r="102" spans="2:47" s="8" customFormat="1" ht="24.95" customHeight="1">
      <c r="B102" s="107"/>
      <c r="D102" s="108" t="s">
        <v>1798</v>
      </c>
      <c r="E102" s="109"/>
      <c r="F102" s="109"/>
      <c r="G102" s="109"/>
      <c r="H102" s="109"/>
      <c r="I102" s="109"/>
      <c r="J102" s="110">
        <f>J246</f>
        <v>0</v>
      </c>
      <c r="L102" s="107"/>
    </row>
    <row r="103" spans="2:47" s="8" customFormat="1" ht="24.95" customHeight="1">
      <c r="B103" s="107"/>
      <c r="D103" s="108" t="s">
        <v>1799</v>
      </c>
      <c r="E103" s="109"/>
      <c r="F103" s="109"/>
      <c r="G103" s="109"/>
      <c r="H103" s="109"/>
      <c r="I103" s="109"/>
      <c r="J103" s="110">
        <f>J250</f>
        <v>0</v>
      </c>
      <c r="L103" s="107"/>
    </row>
    <row r="104" spans="2:47" s="8" customFormat="1" ht="24.95" customHeight="1">
      <c r="B104" s="107"/>
      <c r="D104" s="108" t="s">
        <v>1800</v>
      </c>
      <c r="E104" s="109"/>
      <c r="F104" s="109"/>
      <c r="G104" s="109"/>
      <c r="H104" s="109"/>
      <c r="I104" s="109"/>
      <c r="J104" s="110">
        <f>J264</f>
        <v>0</v>
      </c>
      <c r="L104" s="107"/>
    </row>
    <row r="105" spans="2:47" s="8" customFormat="1" ht="24.95" customHeight="1">
      <c r="B105" s="107"/>
      <c r="D105" s="108" t="s">
        <v>1801</v>
      </c>
      <c r="E105" s="109"/>
      <c r="F105" s="109"/>
      <c r="G105" s="109"/>
      <c r="H105" s="109"/>
      <c r="I105" s="109"/>
      <c r="J105" s="110">
        <f>J283</f>
        <v>0</v>
      </c>
      <c r="L105" s="107"/>
    </row>
    <row r="106" spans="2:47" s="8" customFormat="1" ht="24.95" customHeight="1">
      <c r="B106" s="107"/>
      <c r="D106" s="108" t="s">
        <v>1802</v>
      </c>
      <c r="E106" s="109"/>
      <c r="F106" s="109"/>
      <c r="G106" s="109"/>
      <c r="H106" s="109"/>
      <c r="I106" s="109"/>
      <c r="J106" s="110">
        <f>J300</f>
        <v>0</v>
      </c>
      <c r="L106" s="107"/>
    </row>
    <row r="107" spans="2:47" s="8" customFormat="1" ht="24.95" customHeight="1">
      <c r="B107" s="107"/>
      <c r="D107" s="108" t="s">
        <v>1803</v>
      </c>
      <c r="E107" s="109"/>
      <c r="F107" s="109"/>
      <c r="G107" s="109"/>
      <c r="H107" s="109"/>
      <c r="I107" s="109"/>
      <c r="J107" s="110">
        <f>J318</f>
        <v>0</v>
      </c>
      <c r="L107" s="107"/>
    </row>
    <row r="108" spans="2:47" s="8" customFormat="1" ht="24.95" customHeight="1">
      <c r="B108" s="107"/>
      <c r="D108" s="108" t="s">
        <v>1804</v>
      </c>
      <c r="E108" s="109"/>
      <c r="F108" s="109"/>
      <c r="G108" s="109"/>
      <c r="H108" s="109"/>
      <c r="I108" s="109"/>
      <c r="J108" s="110">
        <f>J321</f>
        <v>0</v>
      </c>
      <c r="L108" s="107"/>
    </row>
    <row r="109" spans="2:47" s="8" customFormat="1" ht="24.95" customHeight="1">
      <c r="B109" s="107"/>
      <c r="D109" s="108" t="s">
        <v>1805</v>
      </c>
      <c r="E109" s="109"/>
      <c r="F109" s="109"/>
      <c r="G109" s="109"/>
      <c r="H109" s="109"/>
      <c r="I109" s="109"/>
      <c r="J109" s="110">
        <f>J330</f>
        <v>0</v>
      </c>
      <c r="L109" s="107"/>
    </row>
    <row r="110" spans="2:47" s="8" customFormat="1" ht="24.95" customHeight="1">
      <c r="B110" s="107"/>
      <c r="D110" s="108" t="s">
        <v>1806</v>
      </c>
      <c r="E110" s="109"/>
      <c r="F110" s="109"/>
      <c r="G110" s="109"/>
      <c r="H110" s="109"/>
      <c r="I110" s="109"/>
      <c r="J110" s="110">
        <f>J336</f>
        <v>0</v>
      </c>
      <c r="L110" s="107"/>
    </row>
    <row r="111" spans="2:47" s="8" customFormat="1" ht="24.95" customHeight="1">
      <c r="B111" s="107"/>
      <c r="D111" s="108" t="s">
        <v>1807</v>
      </c>
      <c r="E111" s="109"/>
      <c r="F111" s="109"/>
      <c r="G111" s="109"/>
      <c r="H111" s="109"/>
      <c r="I111" s="109"/>
      <c r="J111" s="110">
        <f>J347</f>
        <v>0</v>
      </c>
      <c r="L111" s="107"/>
    </row>
    <row r="112" spans="2:47" s="8" customFormat="1" ht="24.95" customHeight="1">
      <c r="B112" s="107"/>
      <c r="D112" s="108" t="s">
        <v>1808</v>
      </c>
      <c r="E112" s="109"/>
      <c r="F112" s="109"/>
      <c r="G112" s="109"/>
      <c r="H112" s="109"/>
      <c r="I112" s="109"/>
      <c r="J112" s="110">
        <f>J364</f>
        <v>0</v>
      </c>
      <c r="L112" s="107"/>
    </row>
    <row r="113" spans="2:12" s="8" customFormat="1" ht="24.95" customHeight="1">
      <c r="B113" s="107"/>
      <c r="D113" s="108" t="s">
        <v>1613</v>
      </c>
      <c r="E113" s="109"/>
      <c r="F113" s="109"/>
      <c r="G113" s="109"/>
      <c r="H113" s="109"/>
      <c r="I113" s="109"/>
      <c r="J113" s="110">
        <f>J379</f>
        <v>0</v>
      </c>
      <c r="L113" s="107"/>
    </row>
    <row r="114" spans="2:12" s="1" customFormat="1" ht="21.75" customHeight="1">
      <c r="B114" s="25"/>
      <c r="L114" s="25"/>
    </row>
    <row r="115" spans="2:12" s="1" customFormat="1" ht="6.95" customHeight="1"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25"/>
    </row>
    <row r="119" spans="2:12" s="1" customFormat="1" ht="6.95" customHeight="1">
      <c r="B119" s="42"/>
      <c r="C119" s="43"/>
      <c r="D119" s="43"/>
      <c r="E119" s="43"/>
      <c r="F119" s="43"/>
      <c r="G119" s="43"/>
      <c r="H119" s="43"/>
      <c r="I119" s="43"/>
      <c r="J119" s="43"/>
      <c r="K119" s="43"/>
      <c r="L119" s="25"/>
    </row>
    <row r="120" spans="2:12" s="1" customFormat="1" ht="24.95" customHeight="1">
      <c r="B120" s="25"/>
      <c r="C120" s="17" t="s">
        <v>164</v>
      </c>
      <c r="L120" s="25"/>
    </row>
    <row r="121" spans="2:12" s="1" customFormat="1" ht="6.95" customHeight="1">
      <c r="B121" s="25"/>
      <c r="L121" s="25"/>
    </row>
    <row r="122" spans="2:12" s="1" customFormat="1" ht="12" customHeight="1">
      <c r="B122" s="25"/>
      <c r="C122" s="22" t="s">
        <v>13</v>
      </c>
      <c r="L122" s="25"/>
    </row>
    <row r="123" spans="2:12" s="1" customFormat="1" ht="26.25" customHeight="1">
      <c r="B123" s="25"/>
      <c r="E123" s="219" t="str">
        <f>E7</f>
        <v>SOŠ Hnúšťa, vybudovanie tréningového centra v Rimavskej Sobote-úprava3</v>
      </c>
      <c r="F123" s="220"/>
      <c r="G123" s="220"/>
      <c r="H123" s="220"/>
      <c r="L123" s="25"/>
    </row>
    <row r="124" spans="2:12" ht="12" customHeight="1">
      <c r="B124" s="16"/>
      <c r="C124" s="22" t="s">
        <v>133</v>
      </c>
      <c r="L124" s="16"/>
    </row>
    <row r="125" spans="2:12" s="1" customFormat="1" ht="16.5" customHeight="1">
      <c r="B125" s="25"/>
      <c r="E125" s="219" t="s">
        <v>134</v>
      </c>
      <c r="F125" s="218"/>
      <c r="G125" s="218"/>
      <c r="H125" s="218"/>
      <c r="L125" s="25"/>
    </row>
    <row r="126" spans="2:12" s="1" customFormat="1" ht="12" customHeight="1">
      <c r="B126" s="25"/>
      <c r="C126" s="22" t="s">
        <v>135</v>
      </c>
      <c r="L126" s="25"/>
    </row>
    <row r="127" spans="2:12" s="1" customFormat="1" ht="16.5" customHeight="1">
      <c r="B127" s="25"/>
      <c r="E127" s="182" t="str">
        <f>E11</f>
        <v>06 - Elektroinštalácia</v>
      </c>
      <c r="F127" s="218"/>
      <c r="G127" s="218"/>
      <c r="H127" s="218"/>
      <c r="L127" s="25"/>
    </row>
    <row r="128" spans="2:12" s="1" customFormat="1" ht="6.95" customHeight="1">
      <c r="B128" s="25"/>
      <c r="L128" s="25"/>
    </row>
    <row r="129" spans="2:65" s="1" customFormat="1" ht="12" customHeight="1">
      <c r="B129" s="25"/>
      <c r="C129" s="22" t="s">
        <v>17</v>
      </c>
      <c r="F129" s="20" t="str">
        <f>F14</f>
        <v>Rimavská Sobota</v>
      </c>
      <c r="I129" s="22" t="s">
        <v>19</v>
      </c>
      <c r="J129" s="48" t="str">
        <f>IF(J14="","",J14)</f>
        <v>14. 11. 2025</v>
      </c>
      <c r="L129" s="25"/>
    </row>
    <row r="130" spans="2:65" s="1" customFormat="1" ht="6.95" customHeight="1">
      <c r="B130" s="25"/>
      <c r="L130" s="25"/>
    </row>
    <row r="131" spans="2:65" s="1" customFormat="1" ht="15.2" customHeight="1">
      <c r="B131" s="25"/>
      <c r="C131" s="22" t="s">
        <v>21</v>
      </c>
      <c r="F131" s="20" t="str">
        <f>E17</f>
        <v xml:space="preserve"> </v>
      </c>
      <c r="I131" s="22" t="s">
        <v>26</v>
      </c>
      <c r="J131" s="23" t="str">
        <f>E23</f>
        <v xml:space="preserve"> </v>
      </c>
      <c r="L131" s="25"/>
    </row>
    <row r="132" spans="2:65" s="1" customFormat="1" ht="15.2" customHeight="1">
      <c r="B132" s="25"/>
      <c r="C132" s="22" t="s">
        <v>25</v>
      </c>
      <c r="F132" s="20" t="str">
        <f>IF(E20="","",E20)</f>
        <v xml:space="preserve"> </v>
      </c>
      <c r="I132" s="22" t="s">
        <v>28</v>
      </c>
      <c r="J132" s="23" t="str">
        <f>E26</f>
        <v xml:space="preserve"> </v>
      </c>
      <c r="L132" s="25"/>
    </row>
    <row r="133" spans="2:65" s="1" customFormat="1" ht="10.35" customHeight="1">
      <c r="B133" s="25"/>
      <c r="L133" s="25"/>
    </row>
    <row r="134" spans="2:65" s="10" customFormat="1" ht="29.25" customHeight="1">
      <c r="B134" s="115"/>
      <c r="C134" s="116" t="s">
        <v>165</v>
      </c>
      <c r="D134" s="117" t="s">
        <v>55</v>
      </c>
      <c r="E134" s="117" t="s">
        <v>51</v>
      </c>
      <c r="F134" s="117" t="s">
        <v>52</v>
      </c>
      <c r="G134" s="117" t="s">
        <v>166</v>
      </c>
      <c r="H134" s="117" t="s">
        <v>167</v>
      </c>
      <c r="I134" s="117" t="s">
        <v>168</v>
      </c>
      <c r="J134" s="118" t="s">
        <v>139</v>
      </c>
      <c r="K134" s="119" t="s">
        <v>169</v>
      </c>
      <c r="L134" s="115"/>
      <c r="M134" s="55" t="s">
        <v>1</v>
      </c>
      <c r="N134" s="56" t="s">
        <v>34</v>
      </c>
      <c r="O134" s="56" t="s">
        <v>170</v>
      </c>
      <c r="P134" s="56" t="s">
        <v>171</v>
      </c>
      <c r="Q134" s="56" t="s">
        <v>172</v>
      </c>
      <c r="R134" s="56" t="s">
        <v>173</v>
      </c>
      <c r="S134" s="56" t="s">
        <v>174</v>
      </c>
      <c r="T134" s="57" t="s">
        <v>175</v>
      </c>
    </row>
    <row r="135" spans="2:65" s="1" customFormat="1" ht="22.9" customHeight="1">
      <c r="B135" s="25"/>
      <c r="C135" s="60" t="s">
        <v>140</v>
      </c>
      <c r="J135" s="120">
        <f>BK135</f>
        <v>0</v>
      </c>
      <c r="L135" s="25"/>
      <c r="M135" s="58"/>
      <c r="N135" s="49"/>
      <c r="O135" s="49"/>
      <c r="P135" s="121">
        <f>P136+P202+P212+P246+P250+P264+P283+P300+P318+P321+P330+P336+P347+P364+P379</f>
        <v>0</v>
      </c>
      <c r="Q135" s="49"/>
      <c r="R135" s="121">
        <f>R136+R202+R212+R246+R250+R264+R283+R300+R318+R321+R330+R336+R347+R364+R379</f>
        <v>0</v>
      </c>
      <c r="S135" s="49"/>
      <c r="T135" s="122">
        <f>T136+T202+T212+T246+T250+T264+T283+T300+T318+T321+T330+T336+T347+T364+T379</f>
        <v>0</v>
      </c>
      <c r="AT135" s="13" t="s">
        <v>69</v>
      </c>
      <c r="AU135" s="13" t="s">
        <v>141</v>
      </c>
      <c r="BK135" s="123">
        <f>BK136+BK202+BK212+BK246+BK250+BK264+BK283+BK300+BK318+BK321+BK330+BK336+BK347+BK364+BK379</f>
        <v>0</v>
      </c>
    </row>
    <row r="136" spans="2:65" s="11" customFormat="1" ht="25.9" customHeight="1">
      <c r="B136" s="124"/>
      <c r="D136" s="125" t="s">
        <v>69</v>
      </c>
      <c r="E136" s="126" t="s">
        <v>1809</v>
      </c>
      <c r="F136" s="126" t="s">
        <v>1810</v>
      </c>
      <c r="J136" s="127">
        <f>BK136</f>
        <v>0</v>
      </c>
      <c r="L136" s="124"/>
      <c r="M136" s="128"/>
      <c r="P136" s="129">
        <f>SUM(P137:P201)</f>
        <v>0</v>
      </c>
      <c r="R136" s="129">
        <f>SUM(R137:R201)</f>
        <v>0</v>
      </c>
      <c r="T136" s="130">
        <f>SUM(T137:T201)</f>
        <v>0</v>
      </c>
      <c r="AR136" s="125" t="s">
        <v>77</v>
      </c>
      <c r="AT136" s="131" t="s">
        <v>69</v>
      </c>
      <c r="AU136" s="131" t="s">
        <v>70</v>
      </c>
      <c r="AY136" s="125" t="s">
        <v>178</v>
      </c>
      <c r="BK136" s="132">
        <f>SUM(BK137:BK201)</f>
        <v>0</v>
      </c>
    </row>
    <row r="137" spans="2:65" s="1" customFormat="1" ht="16.5" customHeight="1">
      <c r="B137" s="135"/>
      <c r="C137" s="136" t="s">
        <v>70</v>
      </c>
      <c r="D137" s="136" t="s">
        <v>180</v>
      </c>
      <c r="E137" s="137" t="s">
        <v>1811</v>
      </c>
      <c r="F137" s="138" t="s">
        <v>1812</v>
      </c>
      <c r="G137" s="139" t="s">
        <v>290</v>
      </c>
      <c r="H137" s="140">
        <v>15</v>
      </c>
      <c r="I137" s="141"/>
      <c r="J137" s="141">
        <f t="shared" ref="J137:J168" si="0">ROUND(I137*H137,2)</f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 t="shared" ref="P137:P168" si="1">O137*H137</f>
        <v>0</v>
      </c>
      <c r="Q137" s="145">
        <v>0</v>
      </c>
      <c r="R137" s="145">
        <f t="shared" ref="R137:R168" si="2">Q137*H137</f>
        <v>0</v>
      </c>
      <c r="S137" s="145">
        <v>0</v>
      </c>
      <c r="T137" s="146">
        <f t="shared" ref="T137:T168" si="3">S137*H137</f>
        <v>0</v>
      </c>
      <c r="AR137" s="147" t="s">
        <v>184</v>
      </c>
      <c r="AT137" s="147" t="s">
        <v>180</v>
      </c>
      <c r="AU137" s="147" t="s">
        <v>77</v>
      </c>
      <c r="AY137" s="13" t="s">
        <v>178</v>
      </c>
      <c r="BE137" s="148">
        <f t="shared" ref="BE137:BE168" si="4">IF(N137="základná",J137,0)</f>
        <v>0</v>
      </c>
      <c r="BF137" s="148">
        <f t="shared" ref="BF137:BF168" si="5">IF(N137="znížená",J137,0)</f>
        <v>0</v>
      </c>
      <c r="BG137" s="148">
        <f t="shared" ref="BG137:BG168" si="6">IF(N137="zákl. prenesená",J137,0)</f>
        <v>0</v>
      </c>
      <c r="BH137" s="148">
        <f t="shared" ref="BH137:BH168" si="7">IF(N137="zníž. prenesená",J137,0)</f>
        <v>0</v>
      </c>
      <c r="BI137" s="148">
        <f t="shared" ref="BI137:BI168" si="8">IF(N137="nulová",J137,0)</f>
        <v>0</v>
      </c>
      <c r="BJ137" s="13" t="s">
        <v>83</v>
      </c>
      <c r="BK137" s="148">
        <f t="shared" ref="BK137:BK168" si="9">ROUND(I137*H137,2)</f>
        <v>0</v>
      </c>
      <c r="BL137" s="13" t="s">
        <v>184</v>
      </c>
      <c r="BM137" s="147" t="s">
        <v>200</v>
      </c>
    </row>
    <row r="138" spans="2:65" s="1" customFormat="1" ht="16.5" customHeight="1">
      <c r="B138" s="135"/>
      <c r="C138" s="136" t="s">
        <v>70</v>
      </c>
      <c r="D138" s="136" t="s">
        <v>180</v>
      </c>
      <c r="E138" s="137" t="s">
        <v>1813</v>
      </c>
      <c r="F138" s="138" t="s">
        <v>1814</v>
      </c>
      <c r="G138" s="139" t="s">
        <v>290</v>
      </c>
      <c r="H138" s="140">
        <v>6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184</v>
      </c>
      <c r="AT138" s="147" t="s">
        <v>180</v>
      </c>
      <c r="AU138" s="147" t="s">
        <v>77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184</v>
      </c>
      <c r="BM138" s="147" t="s">
        <v>208</v>
      </c>
    </row>
    <row r="139" spans="2:65" s="1" customFormat="1" ht="16.5" customHeight="1">
      <c r="B139" s="135"/>
      <c r="C139" s="136" t="s">
        <v>70</v>
      </c>
      <c r="D139" s="136" t="s">
        <v>180</v>
      </c>
      <c r="E139" s="137" t="s">
        <v>1815</v>
      </c>
      <c r="F139" s="138" t="s">
        <v>1816</v>
      </c>
      <c r="G139" s="139" t="s">
        <v>290</v>
      </c>
      <c r="H139" s="140">
        <v>10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184</v>
      </c>
      <c r="AT139" s="147" t="s">
        <v>180</v>
      </c>
      <c r="AU139" s="147" t="s">
        <v>77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184</v>
      </c>
      <c r="BM139" s="147" t="s">
        <v>218</v>
      </c>
    </row>
    <row r="140" spans="2:65" s="1" customFormat="1" ht="16.5" customHeight="1">
      <c r="B140" s="135"/>
      <c r="C140" s="136" t="s">
        <v>70</v>
      </c>
      <c r="D140" s="136" t="s">
        <v>180</v>
      </c>
      <c r="E140" s="137" t="s">
        <v>1817</v>
      </c>
      <c r="F140" s="138" t="s">
        <v>1818</v>
      </c>
      <c r="G140" s="139" t="s">
        <v>290</v>
      </c>
      <c r="H140" s="140">
        <v>1</v>
      </c>
      <c r="I140" s="141"/>
      <c r="J140" s="141">
        <f t="shared" si="0"/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184</v>
      </c>
      <c r="AT140" s="147" t="s">
        <v>180</v>
      </c>
      <c r="AU140" s="147" t="s">
        <v>77</v>
      </c>
      <c r="AY140" s="13" t="s">
        <v>178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83</v>
      </c>
      <c r="BK140" s="148">
        <f t="shared" si="9"/>
        <v>0</v>
      </c>
      <c r="BL140" s="13" t="s">
        <v>184</v>
      </c>
      <c r="BM140" s="147" t="s">
        <v>226</v>
      </c>
    </row>
    <row r="141" spans="2:65" s="1" customFormat="1" ht="16.5" customHeight="1">
      <c r="B141" s="135"/>
      <c r="C141" s="136" t="s">
        <v>70</v>
      </c>
      <c r="D141" s="136" t="s">
        <v>180</v>
      </c>
      <c r="E141" s="137" t="s">
        <v>1819</v>
      </c>
      <c r="F141" s="138" t="s">
        <v>1820</v>
      </c>
      <c r="G141" s="139" t="s">
        <v>290</v>
      </c>
      <c r="H141" s="140">
        <v>2</v>
      </c>
      <c r="I141" s="141"/>
      <c r="J141" s="141">
        <f t="shared" si="0"/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184</v>
      </c>
      <c r="AT141" s="147" t="s">
        <v>180</v>
      </c>
      <c r="AU141" s="147" t="s">
        <v>77</v>
      </c>
      <c r="AY141" s="13" t="s">
        <v>178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83</v>
      </c>
      <c r="BK141" s="148">
        <f t="shared" si="9"/>
        <v>0</v>
      </c>
      <c r="BL141" s="13" t="s">
        <v>184</v>
      </c>
      <c r="BM141" s="147" t="s">
        <v>234</v>
      </c>
    </row>
    <row r="142" spans="2:65" s="1" customFormat="1" ht="16.5" customHeight="1">
      <c r="B142" s="135"/>
      <c r="C142" s="136" t="s">
        <v>70</v>
      </c>
      <c r="D142" s="136" t="s">
        <v>180</v>
      </c>
      <c r="E142" s="137" t="s">
        <v>1821</v>
      </c>
      <c r="F142" s="138" t="s">
        <v>1822</v>
      </c>
      <c r="G142" s="139" t="s">
        <v>290</v>
      </c>
      <c r="H142" s="140">
        <v>2</v>
      </c>
      <c r="I142" s="141"/>
      <c r="J142" s="141">
        <f t="shared" si="0"/>
        <v>0</v>
      </c>
      <c r="K142" s="142"/>
      <c r="L142" s="25"/>
      <c r="M142" s="143" t="s">
        <v>1</v>
      </c>
      <c r="N142" s="144" t="s">
        <v>36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184</v>
      </c>
      <c r="AT142" s="147" t="s">
        <v>180</v>
      </c>
      <c r="AU142" s="147" t="s">
        <v>77</v>
      </c>
      <c r="AY142" s="13" t="s">
        <v>178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83</v>
      </c>
      <c r="BK142" s="148">
        <f t="shared" si="9"/>
        <v>0</v>
      </c>
      <c r="BL142" s="13" t="s">
        <v>184</v>
      </c>
      <c r="BM142" s="147" t="s">
        <v>242</v>
      </c>
    </row>
    <row r="143" spans="2:65" s="1" customFormat="1" ht="16.5" customHeight="1">
      <c r="B143" s="135"/>
      <c r="C143" s="136" t="s">
        <v>70</v>
      </c>
      <c r="D143" s="136" t="s">
        <v>180</v>
      </c>
      <c r="E143" s="137" t="s">
        <v>1823</v>
      </c>
      <c r="F143" s="138" t="s">
        <v>1824</v>
      </c>
      <c r="G143" s="139" t="s">
        <v>290</v>
      </c>
      <c r="H143" s="140">
        <v>2</v>
      </c>
      <c r="I143" s="141"/>
      <c r="J143" s="141">
        <f t="shared" si="0"/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184</v>
      </c>
      <c r="AT143" s="147" t="s">
        <v>180</v>
      </c>
      <c r="AU143" s="147" t="s">
        <v>77</v>
      </c>
      <c r="AY143" s="13" t="s">
        <v>178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83</v>
      </c>
      <c r="BK143" s="148">
        <f t="shared" si="9"/>
        <v>0</v>
      </c>
      <c r="BL143" s="13" t="s">
        <v>184</v>
      </c>
      <c r="BM143" s="147" t="s">
        <v>250</v>
      </c>
    </row>
    <row r="144" spans="2:65" s="1" customFormat="1" ht="16.5" customHeight="1">
      <c r="B144" s="135"/>
      <c r="C144" s="136" t="s">
        <v>70</v>
      </c>
      <c r="D144" s="136" t="s">
        <v>180</v>
      </c>
      <c r="E144" s="137" t="s">
        <v>1825</v>
      </c>
      <c r="F144" s="138" t="s">
        <v>1826</v>
      </c>
      <c r="G144" s="139" t="s">
        <v>290</v>
      </c>
      <c r="H144" s="140">
        <v>178</v>
      </c>
      <c r="I144" s="141"/>
      <c r="J144" s="141">
        <f t="shared" si="0"/>
        <v>0</v>
      </c>
      <c r="K144" s="142"/>
      <c r="L144" s="25"/>
      <c r="M144" s="143" t="s">
        <v>1</v>
      </c>
      <c r="N144" s="144" t="s">
        <v>36</v>
      </c>
      <c r="O144" s="145">
        <v>0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184</v>
      </c>
      <c r="AT144" s="147" t="s">
        <v>180</v>
      </c>
      <c r="AU144" s="147" t="s">
        <v>77</v>
      </c>
      <c r="AY144" s="13" t="s">
        <v>178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83</v>
      </c>
      <c r="BK144" s="148">
        <f t="shared" si="9"/>
        <v>0</v>
      </c>
      <c r="BL144" s="13" t="s">
        <v>184</v>
      </c>
      <c r="BM144" s="147" t="s">
        <v>259</v>
      </c>
    </row>
    <row r="145" spans="2:65" s="1" customFormat="1" ht="24.2" customHeight="1">
      <c r="B145" s="135"/>
      <c r="C145" s="136" t="s">
        <v>70</v>
      </c>
      <c r="D145" s="136" t="s">
        <v>180</v>
      </c>
      <c r="E145" s="137" t="s">
        <v>1827</v>
      </c>
      <c r="F145" s="138" t="s">
        <v>1828</v>
      </c>
      <c r="G145" s="139" t="s">
        <v>290</v>
      </c>
      <c r="H145" s="140">
        <v>48</v>
      </c>
      <c r="I145" s="141"/>
      <c r="J145" s="141">
        <f t="shared" si="0"/>
        <v>0</v>
      </c>
      <c r="K145" s="142"/>
      <c r="L145" s="25"/>
      <c r="M145" s="143" t="s">
        <v>1</v>
      </c>
      <c r="N145" s="144" t="s">
        <v>36</v>
      </c>
      <c r="O145" s="145">
        <v>0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184</v>
      </c>
      <c r="AT145" s="147" t="s">
        <v>180</v>
      </c>
      <c r="AU145" s="147" t="s">
        <v>77</v>
      </c>
      <c r="AY145" s="13" t="s">
        <v>178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83</v>
      </c>
      <c r="BK145" s="148">
        <f t="shared" si="9"/>
        <v>0</v>
      </c>
      <c r="BL145" s="13" t="s">
        <v>184</v>
      </c>
      <c r="BM145" s="147" t="s">
        <v>268</v>
      </c>
    </row>
    <row r="146" spans="2:65" s="1" customFormat="1" ht="16.5" customHeight="1">
      <c r="B146" s="135"/>
      <c r="C146" s="136" t="s">
        <v>70</v>
      </c>
      <c r="D146" s="136" t="s">
        <v>180</v>
      </c>
      <c r="E146" s="137" t="s">
        <v>1829</v>
      </c>
      <c r="F146" s="138" t="s">
        <v>1830</v>
      </c>
      <c r="G146" s="139" t="s">
        <v>290</v>
      </c>
      <c r="H146" s="140">
        <v>16</v>
      </c>
      <c r="I146" s="141"/>
      <c r="J146" s="141">
        <f t="shared" si="0"/>
        <v>0</v>
      </c>
      <c r="K146" s="142"/>
      <c r="L146" s="25"/>
      <c r="M146" s="143" t="s">
        <v>1</v>
      </c>
      <c r="N146" s="144" t="s">
        <v>36</v>
      </c>
      <c r="O146" s="145">
        <v>0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184</v>
      </c>
      <c r="AT146" s="147" t="s">
        <v>180</v>
      </c>
      <c r="AU146" s="147" t="s">
        <v>77</v>
      </c>
      <c r="AY146" s="13" t="s">
        <v>178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83</v>
      </c>
      <c r="BK146" s="148">
        <f t="shared" si="9"/>
        <v>0</v>
      </c>
      <c r="BL146" s="13" t="s">
        <v>184</v>
      </c>
      <c r="BM146" s="147" t="s">
        <v>275</v>
      </c>
    </row>
    <row r="147" spans="2:65" s="1" customFormat="1" ht="16.5" customHeight="1">
      <c r="B147" s="135"/>
      <c r="C147" s="136" t="s">
        <v>70</v>
      </c>
      <c r="D147" s="136" t="s">
        <v>180</v>
      </c>
      <c r="E147" s="137" t="s">
        <v>1831</v>
      </c>
      <c r="F147" s="138" t="s">
        <v>1832</v>
      </c>
      <c r="G147" s="139" t="s">
        <v>290</v>
      </c>
      <c r="H147" s="140">
        <v>55</v>
      </c>
      <c r="I147" s="141"/>
      <c r="J147" s="141">
        <f t="shared" si="0"/>
        <v>0</v>
      </c>
      <c r="K147" s="142"/>
      <c r="L147" s="25"/>
      <c r="M147" s="143" t="s">
        <v>1</v>
      </c>
      <c r="N147" s="144" t="s">
        <v>36</v>
      </c>
      <c r="O147" s="145">
        <v>0</v>
      </c>
      <c r="P147" s="145">
        <f t="shared" si="1"/>
        <v>0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184</v>
      </c>
      <c r="AT147" s="147" t="s">
        <v>180</v>
      </c>
      <c r="AU147" s="147" t="s">
        <v>77</v>
      </c>
      <c r="AY147" s="13" t="s">
        <v>178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83</v>
      </c>
      <c r="BK147" s="148">
        <f t="shared" si="9"/>
        <v>0</v>
      </c>
      <c r="BL147" s="13" t="s">
        <v>184</v>
      </c>
      <c r="BM147" s="147" t="s">
        <v>283</v>
      </c>
    </row>
    <row r="148" spans="2:65" s="1" customFormat="1" ht="16.5" customHeight="1">
      <c r="B148" s="135"/>
      <c r="C148" s="136" t="s">
        <v>70</v>
      </c>
      <c r="D148" s="136" t="s">
        <v>180</v>
      </c>
      <c r="E148" s="137" t="s">
        <v>1833</v>
      </c>
      <c r="F148" s="138" t="s">
        <v>1834</v>
      </c>
      <c r="G148" s="139" t="s">
        <v>290</v>
      </c>
      <c r="H148" s="140">
        <v>26</v>
      </c>
      <c r="I148" s="141"/>
      <c r="J148" s="141">
        <f t="shared" si="0"/>
        <v>0</v>
      </c>
      <c r="K148" s="142"/>
      <c r="L148" s="25"/>
      <c r="M148" s="143" t="s">
        <v>1</v>
      </c>
      <c r="N148" s="144" t="s">
        <v>36</v>
      </c>
      <c r="O148" s="145">
        <v>0</v>
      </c>
      <c r="P148" s="145">
        <f t="shared" si="1"/>
        <v>0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184</v>
      </c>
      <c r="AT148" s="147" t="s">
        <v>180</v>
      </c>
      <c r="AU148" s="147" t="s">
        <v>77</v>
      </c>
      <c r="AY148" s="13" t="s">
        <v>178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83</v>
      </c>
      <c r="BK148" s="148">
        <f t="shared" si="9"/>
        <v>0</v>
      </c>
      <c r="BL148" s="13" t="s">
        <v>184</v>
      </c>
      <c r="BM148" s="147" t="s">
        <v>293</v>
      </c>
    </row>
    <row r="149" spans="2:65" s="1" customFormat="1" ht="16.5" customHeight="1">
      <c r="B149" s="135"/>
      <c r="C149" s="136" t="s">
        <v>70</v>
      </c>
      <c r="D149" s="136" t="s">
        <v>180</v>
      </c>
      <c r="E149" s="137" t="s">
        <v>1835</v>
      </c>
      <c r="F149" s="138" t="s">
        <v>1836</v>
      </c>
      <c r="G149" s="139" t="s">
        <v>290</v>
      </c>
      <c r="H149" s="140">
        <v>70</v>
      </c>
      <c r="I149" s="141"/>
      <c r="J149" s="141">
        <f t="shared" si="0"/>
        <v>0</v>
      </c>
      <c r="K149" s="142"/>
      <c r="L149" s="25"/>
      <c r="M149" s="143" t="s">
        <v>1</v>
      </c>
      <c r="N149" s="144" t="s">
        <v>36</v>
      </c>
      <c r="O149" s="145">
        <v>0</v>
      </c>
      <c r="P149" s="145">
        <f t="shared" si="1"/>
        <v>0</v>
      </c>
      <c r="Q149" s="145">
        <v>0</v>
      </c>
      <c r="R149" s="145">
        <f t="shared" si="2"/>
        <v>0</v>
      </c>
      <c r="S149" s="145">
        <v>0</v>
      </c>
      <c r="T149" s="146">
        <f t="shared" si="3"/>
        <v>0</v>
      </c>
      <c r="AR149" s="147" t="s">
        <v>184</v>
      </c>
      <c r="AT149" s="147" t="s">
        <v>180</v>
      </c>
      <c r="AU149" s="147" t="s">
        <v>77</v>
      </c>
      <c r="AY149" s="13" t="s">
        <v>178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3" t="s">
        <v>83</v>
      </c>
      <c r="BK149" s="148">
        <f t="shared" si="9"/>
        <v>0</v>
      </c>
      <c r="BL149" s="13" t="s">
        <v>184</v>
      </c>
      <c r="BM149" s="147" t="s">
        <v>301</v>
      </c>
    </row>
    <row r="150" spans="2:65" s="1" customFormat="1" ht="21.75" customHeight="1">
      <c r="B150" s="135"/>
      <c r="C150" s="136" t="s">
        <v>70</v>
      </c>
      <c r="D150" s="136" t="s">
        <v>180</v>
      </c>
      <c r="E150" s="137" t="s">
        <v>1837</v>
      </c>
      <c r="F150" s="138" t="s">
        <v>1838</v>
      </c>
      <c r="G150" s="139" t="s">
        <v>290</v>
      </c>
      <c r="H150" s="140">
        <v>284</v>
      </c>
      <c r="I150" s="141"/>
      <c r="J150" s="141">
        <f t="shared" si="0"/>
        <v>0</v>
      </c>
      <c r="K150" s="142"/>
      <c r="L150" s="25"/>
      <c r="M150" s="143" t="s">
        <v>1</v>
      </c>
      <c r="N150" s="144" t="s">
        <v>36</v>
      </c>
      <c r="O150" s="145">
        <v>0</v>
      </c>
      <c r="P150" s="145">
        <f t="shared" si="1"/>
        <v>0</v>
      </c>
      <c r="Q150" s="145">
        <v>0</v>
      </c>
      <c r="R150" s="145">
        <f t="shared" si="2"/>
        <v>0</v>
      </c>
      <c r="S150" s="145">
        <v>0</v>
      </c>
      <c r="T150" s="146">
        <f t="shared" si="3"/>
        <v>0</v>
      </c>
      <c r="AR150" s="147" t="s">
        <v>184</v>
      </c>
      <c r="AT150" s="147" t="s">
        <v>180</v>
      </c>
      <c r="AU150" s="147" t="s">
        <v>77</v>
      </c>
      <c r="AY150" s="13" t="s">
        <v>178</v>
      </c>
      <c r="BE150" s="148">
        <f t="shared" si="4"/>
        <v>0</v>
      </c>
      <c r="BF150" s="148">
        <f t="shared" si="5"/>
        <v>0</v>
      </c>
      <c r="BG150" s="148">
        <f t="shared" si="6"/>
        <v>0</v>
      </c>
      <c r="BH150" s="148">
        <f t="shared" si="7"/>
        <v>0</v>
      </c>
      <c r="BI150" s="148">
        <f t="shared" si="8"/>
        <v>0</v>
      </c>
      <c r="BJ150" s="13" t="s">
        <v>83</v>
      </c>
      <c r="BK150" s="148">
        <f t="shared" si="9"/>
        <v>0</v>
      </c>
      <c r="BL150" s="13" t="s">
        <v>184</v>
      </c>
      <c r="BM150" s="147" t="s">
        <v>309</v>
      </c>
    </row>
    <row r="151" spans="2:65" s="1" customFormat="1" ht="16.5" customHeight="1">
      <c r="B151" s="135"/>
      <c r="C151" s="136" t="s">
        <v>70</v>
      </c>
      <c r="D151" s="136" t="s">
        <v>180</v>
      </c>
      <c r="E151" s="137" t="s">
        <v>1839</v>
      </c>
      <c r="F151" s="138" t="s">
        <v>1840</v>
      </c>
      <c r="G151" s="139" t="s">
        <v>290</v>
      </c>
      <c r="H151" s="140">
        <v>17</v>
      </c>
      <c r="I151" s="141"/>
      <c r="J151" s="141">
        <f t="shared" si="0"/>
        <v>0</v>
      </c>
      <c r="K151" s="142"/>
      <c r="L151" s="25"/>
      <c r="M151" s="143" t="s">
        <v>1</v>
      </c>
      <c r="N151" s="144" t="s">
        <v>36</v>
      </c>
      <c r="O151" s="145">
        <v>0</v>
      </c>
      <c r="P151" s="145">
        <f t="shared" si="1"/>
        <v>0</v>
      </c>
      <c r="Q151" s="145">
        <v>0</v>
      </c>
      <c r="R151" s="145">
        <f t="shared" si="2"/>
        <v>0</v>
      </c>
      <c r="S151" s="145">
        <v>0</v>
      </c>
      <c r="T151" s="146">
        <f t="shared" si="3"/>
        <v>0</v>
      </c>
      <c r="AR151" s="147" t="s">
        <v>184</v>
      </c>
      <c r="AT151" s="147" t="s">
        <v>180</v>
      </c>
      <c r="AU151" s="147" t="s">
        <v>77</v>
      </c>
      <c r="AY151" s="13" t="s">
        <v>178</v>
      </c>
      <c r="BE151" s="148">
        <f t="shared" si="4"/>
        <v>0</v>
      </c>
      <c r="BF151" s="148">
        <f t="shared" si="5"/>
        <v>0</v>
      </c>
      <c r="BG151" s="148">
        <f t="shared" si="6"/>
        <v>0</v>
      </c>
      <c r="BH151" s="148">
        <f t="shared" si="7"/>
        <v>0</v>
      </c>
      <c r="BI151" s="148">
        <f t="shared" si="8"/>
        <v>0</v>
      </c>
      <c r="BJ151" s="13" t="s">
        <v>83</v>
      </c>
      <c r="BK151" s="148">
        <f t="shared" si="9"/>
        <v>0</v>
      </c>
      <c r="BL151" s="13" t="s">
        <v>184</v>
      </c>
      <c r="BM151" s="147" t="s">
        <v>317</v>
      </c>
    </row>
    <row r="152" spans="2:65" s="1" customFormat="1" ht="16.5" customHeight="1">
      <c r="B152" s="135"/>
      <c r="C152" s="136" t="s">
        <v>70</v>
      </c>
      <c r="D152" s="136" t="s">
        <v>180</v>
      </c>
      <c r="E152" s="137" t="s">
        <v>1841</v>
      </c>
      <c r="F152" s="138" t="s">
        <v>1842</v>
      </c>
      <c r="G152" s="139" t="s">
        <v>290</v>
      </c>
      <c r="H152" s="140">
        <v>6</v>
      </c>
      <c r="I152" s="141"/>
      <c r="J152" s="141">
        <f t="shared" si="0"/>
        <v>0</v>
      </c>
      <c r="K152" s="142"/>
      <c r="L152" s="25"/>
      <c r="M152" s="143" t="s">
        <v>1</v>
      </c>
      <c r="N152" s="144" t="s">
        <v>36</v>
      </c>
      <c r="O152" s="145">
        <v>0</v>
      </c>
      <c r="P152" s="145">
        <f t="shared" si="1"/>
        <v>0</v>
      </c>
      <c r="Q152" s="145">
        <v>0</v>
      </c>
      <c r="R152" s="145">
        <f t="shared" si="2"/>
        <v>0</v>
      </c>
      <c r="S152" s="145">
        <v>0</v>
      </c>
      <c r="T152" s="146">
        <f t="shared" si="3"/>
        <v>0</v>
      </c>
      <c r="AR152" s="147" t="s">
        <v>184</v>
      </c>
      <c r="AT152" s="147" t="s">
        <v>180</v>
      </c>
      <c r="AU152" s="147" t="s">
        <v>77</v>
      </c>
      <c r="AY152" s="13" t="s">
        <v>178</v>
      </c>
      <c r="BE152" s="148">
        <f t="shared" si="4"/>
        <v>0</v>
      </c>
      <c r="BF152" s="148">
        <f t="shared" si="5"/>
        <v>0</v>
      </c>
      <c r="BG152" s="148">
        <f t="shared" si="6"/>
        <v>0</v>
      </c>
      <c r="BH152" s="148">
        <f t="shared" si="7"/>
        <v>0</v>
      </c>
      <c r="BI152" s="148">
        <f t="shared" si="8"/>
        <v>0</v>
      </c>
      <c r="BJ152" s="13" t="s">
        <v>83</v>
      </c>
      <c r="BK152" s="148">
        <f t="shared" si="9"/>
        <v>0</v>
      </c>
      <c r="BL152" s="13" t="s">
        <v>184</v>
      </c>
      <c r="BM152" s="147" t="s">
        <v>326</v>
      </c>
    </row>
    <row r="153" spans="2:65" s="1" customFormat="1" ht="21.75" customHeight="1">
      <c r="B153" s="135"/>
      <c r="C153" s="136" t="s">
        <v>70</v>
      </c>
      <c r="D153" s="136" t="s">
        <v>180</v>
      </c>
      <c r="E153" s="137" t="s">
        <v>1843</v>
      </c>
      <c r="F153" s="138" t="s">
        <v>1844</v>
      </c>
      <c r="G153" s="139" t="s">
        <v>290</v>
      </c>
      <c r="H153" s="140">
        <v>20</v>
      </c>
      <c r="I153" s="141"/>
      <c r="J153" s="141">
        <f t="shared" si="0"/>
        <v>0</v>
      </c>
      <c r="K153" s="142"/>
      <c r="L153" s="25"/>
      <c r="M153" s="143" t="s">
        <v>1</v>
      </c>
      <c r="N153" s="144" t="s">
        <v>36</v>
      </c>
      <c r="O153" s="145">
        <v>0</v>
      </c>
      <c r="P153" s="145">
        <f t="shared" si="1"/>
        <v>0</v>
      </c>
      <c r="Q153" s="145">
        <v>0</v>
      </c>
      <c r="R153" s="145">
        <f t="shared" si="2"/>
        <v>0</v>
      </c>
      <c r="S153" s="145">
        <v>0</v>
      </c>
      <c r="T153" s="146">
        <f t="shared" si="3"/>
        <v>0</v>
      </c>
      <c r="AR153" s="147" t="s">
        <v>184</v>
      </c>
      <c r="AT153" s="147" t="s">
        <v>180</v>
      </c>
      <c r="AU153" s="147" t="s">
        <v>77</v>
      </c>
      <c r="AY153" s="13" t="s">
        <v>178</v>
      </c>
      <c r="BE153" s="148">
        <f t="shared" si="4"/>
        <v>0</v>
      </c>
      <c r="BF153" s="148">
        <f t="shared" si="5"/>
        <v>0</v>
      </c>
      <c r="BG153" s="148">
        <f t="shared" si="6"/>
        <v>0</v>
      </c>
      <c r="BH153" s="148">
        <f t="shared" si="7"/>
        <v>0</v>
      </c>
      <c r="BI153" s="148">
        <f t="shared" si="8"/>
        <v>0</v>
      </c>
      <c r="BJ153" s="13" t="s">
        <v>83</v>
      </c>
      <c r="BK153" s="148">
        <f t="shared" si="9"/>
        <v>0</v>
      </c>
      <c r="BL153" s="13" t="s">
        <v>184</v>
      </c>
      <c r="BM153" s="147" t="s">
        <v>335</v>
      </c>
    </row>
    <row r="154" spans="2:65" s="1" customFormat="1" ht="16.5" customHeight="1">
      <c r="B154" s="135"/>
      <c r="C154" s="136" t="s">
        <v>70</v>
      </c>
      <c r="D154" s="136" t="s">
        <v>180</v>
      </c>
      <c r="E154" s="137" t="s">
        <v>1845</v>
      </c>
      <c r="F154" s="138" t="s">
        <v>1846</v>
      </c>
      <c r="G154" s="139" t="s">
        <v>290</v>
      </c>
      <c r="H154" s="140">
        <v>35</v>
      </c>
      <c r="I154" s="141"/>
      <c r="J154" s="141">
        <f t="shared" si="0"/>
        <v>0</v>
      </c>
      <c r="K154" s="142"/>
      <c r="L154" s="25"/>
      <c r="M154" s="143" t="s">
        <v>1</v>
      </c>
      <c r="N154" s="144" t="s">
        <v>36</v>
      </c>
      <c r="O154" s="145">
        <v>0</v>
      </c>
      <c r="P154" s="145">
        <f t="shared" si="1"/>
        <v>0</v>
      </c>
      <c r="Q154" s="145">
        <v>0</v>
      </c>
      <c r="R154" s="145">
        <f t="shared" si="2"/>
        <v>0</v>
      </c>
      <c r="S154" s="145">
        <v>0</v>
      </c>
      <c r="T154" s="146">
        <f t="shared" si="3"/>
        <v>0</v>
      </c>
      <c r="AR154" s="147" t="s">
        <v>184</v>
      </c>
      <c r="AT154" s="147" t="s">
        <v>180</v>
      </c>
      <c r="AU154" s="147" t="s">
        <v>77</v>
      </c>
      <c r="AY154" s="13" t="s">
        <v>178</v>
      </c>
      <c r="BE154" s="148">
        <f t="shared" si="4"/>
        <v>0</v>
      </c>
      <c r="BF154" s="148">
        <f t="shared" si="5"/>
        <v>0</v>
      </c>
      <c r="BG154" s="148">
        <f t="shared" si="6"/>
        <v>0</v>
      </c>
      <c r="BH154" s="148">
        <f t="shared" si="7"/>
        <v>0</v>
      </c>
      <c r="BI154" s="148">
        <f t="shared" si="8"/>
        <v>0</v>
      </c>
      <c r="BJ154" s="13" t="s">
        <v>83</v>
      </c>
      <c r="BK154" s="148">
        <f t="shared" si="9"/>
        <v>0</v>
      </c>
      <c r="BL154" s="13" t="s">
        <v>184</v>
      </c>
      <c r="BM154" s="147" t="s">
        <v>344</v>
      </c>
    </row>
    <row r="155" spans="2:65" s="1" customFormat="1" ht="16.5" customHeight="1">
      <c r="B155" s="135"/>
      <c r="C155" s="136" t="s">
        <v>70</v>
      </c>
      <c r="D155" s="136" t="s">
        <v>180</v>
      </c>
      <c r="E155" s="137" t="s">
        <v>1847</v>
      </c>
      <c r="F155" s="138" t="s">
        <v>1848</v>
      </c>
      <c r="G155" s="139" t="s">
        <v>290</v>
      </c>
      <c r="H155" s="140">
        <v>8</v>
      </c>
      <c r="I155" s="141"/>
      <c r="J155" s="141">
        <f t="shared" si="0"/>
        <v>0</v>
      </c>
      <c r="K155" s="142"/>
      <c r="L155" s="25"/>
      <c r="M155" s="143" t="s">
        <v>1</v>
      </c>
      <c r="N155" s="144" t="s">
        <v>36</v>
      </c>
      <c r="O155" s="145">
        <v>0</v>
      </c>
      <c r="P155" s="145">
        <f t="shared" si="1"/>
        <v>0</v>
      </c>
      <c r="Q155" s="145">
        <v>0</v>
      </c>
      <c r="R155" s="145">
        <f t="shared" si="2"/>
        <v>0</v>
      </c>
      <c r="S155" s="145">
        <v>0</v>
      </c>
      <c r="T155" s="146">
        <f t="shared" si="3"/>
        <v>0</v>
      </c>
      <c r="AR155" s="147" t="s">
        <v>184</v>
      </c>
      <c r="AT155" s="147" t="s">
        <v>180</v>
      </c>
      <c r="AU155" s="147" t="s">
        <v>77</v>
      </c>
      <c r="AY155" s="13" t="s">
        <v>178</v>
      </c>
      <c r="BE155" s="148">
        <f t="shared" si="4"/>
        <v>0</v>
      </c>
      <c r="BF155" s="148">
        <f t="shared" si="5"/>
        <v>0</v>
      </c>
      <c r="BG155" s="148">
        <f t="shared" si="6"/>
        <v>0</v>
      </c>
      <c r="BH155" s="148">
        <f t="shared" si="7"/>
        <v>0</v>
      </c>
      <c r="BI155" s="148">
        <f t="shared" si="8"/>
        <v>0</v>
      </c>
      <c r="BJ155" s="13" t="s">
        <v>83</v>
      </c>
      <c r="BK155" s="148">
        <f t="shared" si="9"/>
        <v>0</v>
      </c>
      <c r="BL155" s="13" t="s">
        <v>184</v>
      </c>
      <c r="BM155" s="147" t="s">
        <v>358</v>
      </c>
    </row>
    <row r="156" spans="2:65" s="1" customFormat="1" ht="16.5" customHeight="1">
      <c r="B156" s="135"/>
      <c r="C156" s="136" t="s">
        <v>70</v>
      </c>
      <c r="D156" s="136" t="s">
        <v>180</v>
      </c>
      <c r="E156" s="137" t="s">
        <v>1849</v>
      </c>
      <c r="F156" s="138" t="s">
        <v>1850</v>
      </c>
      <c r="G156" s="139" t="s">
        <v>290</v>
      </c>
      <c r="H156" s="140">
        <v>1</v>
      </c>
      <c r="I156" s="141"/>
      <c r="J156" s="141">
        <f t="shared" si="0"/>
        <v>0</v>
      </c>
      <c r="K156" s="142"/>
      <c r="L156" s="25"/>
      <c r="M156" s="143" t="s">
        <v>1</v>
      </c>
      <c r="N156" s="144" t="s">
        <v>36</v>
      </c>
      <c r="O156" s="145">
        <v>0</v>
      </c>
      <c r="P156" s="145">
        <f t="shared" si="1"/>
        <v>0</v>
      </c>
      <c r="Q156" s="145">
        <v>0</v>
      </c>
      <c r="R156" s="145">
        <f t="shared" si="2"/>
        <v>0</v>
      </c>
      <c r="S156" s="145">
        <v>0</v>
      </c>
      <c r="T156" s="146">
        <f t="shared" si="3"/>
        <v>0</v>
      </c>
      <c r="AR156" s="147" t="s">
        <v>184</v>
      </c>
      <c r="AT156" s="147" t="s">
        <v>180</v>
      </c>
      <c r="AU156" s="147" t="s">
        <v>77</v>
      </c>
      <c r="AY156" s="13" t="s">
        <v>178</v>
      </c>
      <c r="BE156" s="148">
        <f t="shared" si="4"/>
        <v>0</v>
      </c>
      <c r="BF156" s="148">
        <f t="shared" si="5"/>
        <v>0</v>
      </c>
      <c r="BG156" s="148">
        <f t="shared" si="6"/>
        <v>0</v>
      </c>
      <c r="BH156" s="148">
        <f t="shared" si="7"/>
        <v>0</v>
      </c>
      <c r="BI156" s="148">
        <f t="shared" si="8"/>
        <v>0</v>
      </c>
      <c r="BJ156" s="13" t="s">
        <v>83</v>
      </c>
      <c r="BK156" s="148">
        <f t="shared" si="9"/>
        <v>0</v>
      </c>
      <c r="BL156" s="13" t="s">
        <v>184</v>
      </c>
      <c r="BM156" s="147" t="s">
        <v>366</v>
      </c>
    </row>
    <row r="157" spans="2:65" s="1" customFormat="1" ht="16.5" customHeight="1">
      <c r="B157" s="135"/>
      <c r="C157" s="136" t="s">
        <v>70</v>
      </c>
      <c r="D157" s="136" t="s">
        <v>180</v>
      </c>
      <c r="E157" s="137" t="s">
        <v>1851</v>
      </c>
      <c r="F157" s="138" t="s">
        <v>1852</v>
      </c>
      <c r="G157" s="139" t="s">
        <v>290</v>
      </c>
      <c r="H157" s="140">
        <v>690</v>
      </c>
      <c r="I157" s="141"/>
      <c r="J157" s="141">
        <f t="shared" si="0"/>
        <v>0</v>
      </c>
      <c r="K157" s="142"/>
      <c r="L157" s="25"/>
      <c r="M157" s="143" t="s">
        <v>1</v>
      </c>
      <c r="N157" s="144" t="s">
        <v>36</v>
      </c>
      <c r="O157" s="145">
        <v>0</v>
      </c>
      <c r="P157" s="145">
        <f t="shared" si="1"/>
        <v>0</v>
      </c>
      <c r="Q157" s="145">
        <v>0</v>
      </c>
      <c r="R157" s="145">
        <f t="shared" si="2"/>
        <v>0</v>
      </c>
      <c r="S157" s="145">
        <v>0</v>
      </c>
      <c r="T157" s="146">
        <f t="shared" si="3"/>
        <v>0</v>
      </c>
      <c r="AR157" s="147" t="s">
        <v>184</v>
      </c>
      <c r="AT157" s="147" t="s">
        <v>180</v>
      </c>
      <c r="AU157" s="147" t="s">
        <v>77</v>
      </c>
      <c r="AY157" s="13" t="s">
        <v>178</v>
      </c>
      <c r="BE157" s="148">
        <f t="shared" si="4"/>
        <v>0</v>
      </c>
      <c r="BF157" s="148">
        <f t="shared" si="5"/>
        <v>0</v>
      </c>
      <c r="BG157" s="148">
        <f t="shared" si="6"/>
        <v>0</v>
      </c>
      <c r="BH157" s="148">
        <f t="shared" si="7"/>
        <v>0</v>
      </c>
      <c r="BI157" s="148">
        <f t="shared" si="8"/>
        <v>0</v>
      </c>
      <c r="BJ157" s="13" t="s">
        <v>83</v>
      </c>
      <c r="BK157" s="148">
        <f t="shared" si="9"/>
        <v>0</v>
      </c>
      <c r="BL157" s="13" t="s">
        <v>184</v>
      </c>
      <c r="BM157" s="147" t="s">
        <v>374</v>
      </c>
    </row>
    <row r="158" spans="2:65" s="1" customFormat="1" ht="16.5" customHeight="1">
      <c r="B158" s="135"/>
      <c r="C158" s="136" t="s">
        <v>70</v>
      </c>
      <c r="D158" s="136" t="s">
        <v>180</v>
      </c>
      <c r="E158" s="137" t="s">
        <v>1853</v>
      </c>
      <c r="F158" s="138" t="s">
        <v>1854</v>
      </c>
      <c r="G158" s="139" t="s">
        <v>329</v>
      </c>
      <c r="H158" s="140">
        <v>35</v>
      </c>
      <c r="I158" s="141"/>
      <c r="J158" s="141">
        <f t="shared" si="0"/>
        <v>0</v>
      </c>
      <c r="K158" s="142"/>
      <c r="L158" s="25"/>
      <c r="M158" s="143" t="s">
        <v>1</v>
      </c>
      <c r="N158" s="144" t="s">
        <v>36</v>
      </c>
      <c r="O158" s="145">
        <v>0</v>
      </c>
      <c r="P158" s="145">
        <f t="shared" si="1"/>
        <v>0</v>
      </c>
      <c r="Q158" s="145">
        <v>0</v>
      </c>
      <c r="R158" s="145">
        <f t="shared" si="2"/>
        <v>0</v>
      </c>
      <c r="S158" s="145">
        <v>0</v>
      </c>
      <c r="T158" s="146">
        <f t="shared" si="3"/>
        <v>0</v>
      </c>
      <c r="AR158" s="147" t="s">
        <v>184</v>
      </c>
      <c r="AT158" s="147" t="s">
        <v>180</v>
      </c>
      <c r="AU158" s="147" t="s">
        <v>77</v>
      </c>
      <c r="AY158" s="13" t="s">
        <v>178</v>
      </c>
      <c r="BE158" s="148">
        <f t="shared" si="4"/>
        <v>0</v>
      </c>
      <c r="BF158" s="148">
        <f t="shared" si="5"/>
        <v>0</v>
      </c>
      <c r="BG158" s="148">
        <f t="shared" si="6"/>
        <v>0</v>
      </c>
      <c r="BH158" s="148">
        <f t="shared" si="7"/>
        <v>0</v>
      </c>
      <c r="BI158" s="148">
        <f t="shared" si="8"/>
        <v>0</v>
      </c>
      <c r="BJ158" s="13" t="s">
        <v>83</v>
      </c>
      <c r="BK158" s="148">
        <f t="shared" si="9"/>
        <v>0</v>
      </c>
      <c r="BL158" s="13" t="s">
        <v>184</v>
      </c>
      <c r="BM158" s="147" t="s">
        <v>385</v>
      </c>
    </row>
    <row r="159" spans="2:65" s="1" customFormat="1" ht="16.5" customHeight="1">
      <c r="B159" s="135"/>
      <c r="C159" s="136" t="s">
        <v>70</v>
      </c>
      <c r="D159" s="136" t="s">
        <v>180</v>
      </c>
      <c r="E159" s="137" t="s">
        <v>1855</v>
      </c>
      <c r="F159" s="138" t="s">
        <v>1856</v>
      </c>
      <c r="G159" s="139" t="s">
        <v>329</v>
      </c>
      <c r="H159" s="140">
        <v>20</v>
      </c>
      <c r="I159" s="141"/>
      <c r="J159" s="141">
        <f t="shared" si="0"/>
        <v>0</v>
      </c>
      <c r="K159" s="142"/>
      <c r="L159" s="25"/>
      <c r="M159" s="143" t="s">
        <v>1</v>
      </c>
      <c r="N159" s="144" t="s">
        <v>36</v>
      </c>
      <c r="O159" s="145">
        <v>0</v>
      </c>
      <c r="P159" s="145">
        <f t="shared" si="1"/>
        <v>0</v>
      </c>
      <c r="Q159" s="145">
        <v>0</v>
      </c>
      <c r="R159" s="145">
        <f t="shared" si="2"/>
        <v>0</v>
      </c>
      <c r="S159" s="145">
        <v>0</v>
      </c>
      <c r="T159" s="146">
        <f t="shared" si="3"/>
        <v>0</v>
      </c>
      <c r="AR159" s="147" t="s">
        <v>184</v>
      </c>
      <c r="AT159" s="147" t="s">
        <v>180</v>
      </c>
      <c r="AU159" s="147" t="s">
        <v>77</v>
      </c>
      <c r="AY159" s="13" t="s">
        <v>178</v>
      </c>
      <c r="BE159" s="148">
        <f t="shared" si="4"/>
        <v>0</v>
      </c>
      <c r="BF159" s="148">
        <f t="shared" si="5"/>
        <v>0</v>
      </c>
      <c r="BG159" s="148">
        <f t="shared" si="6"/>
        <v>0</v>
      </c>
      <c r="BH159" s="148">
        <f t="shared" si="7"/>
        <v>0</v>
      </c>
      <c r="BI159" s="148">
        <f t="shared" si="8"/>
        <v>0</v>
      </c>
      <c r="BJ159" s="13" t="s">
        <v>83</v>
      </c>
      <c r="BK159" s="148">
        <f t="shared" si="9"/>
        <v>0</v>
      </c>
      <c r="BL159" s="13" t="s">
        <v>184</v>
      </c>
      <c r="BM159" s="147" t="s">
        <v>393</v>
      </c>
    </row>
    <row r="160" spans="2:65" s="1" customFormat="1" ht="16.5" customHeight="1">
      <c r="B160" s="135"/>
      <c r="C160" s="136" t="s">
        <v>70</v>
      </c>
      <c r="D160" s="136" t="s">
        <v>180</v>
      </c>
      <c r="E160" s="137" t="s">
        <v>1857</v>
      </c>
      <c r="F160" s="138" t="s">
        <v>1858</v>
      </c>
      <c r="G160" s="139" t="s">
        <v>329</v>
      </c>
      <c r="H160" s="140">
        <v>200</v>
      </c>
      <c r="I160" s="141"/>
      <c r="J160" s="141">
        <f t="shared" si="0"/>
        <v>0</v>
      </c>
      <c r="K160" s="142"/>
      <c r="L160" s="25"/>
      <c r="M160" s="143" t="s">
        <v>1</v>
      </c>
      <c r="N160" s="144" t="s">
        <v>36</v>
      </c>
      <c r="O160" s="145">
        <v>0</v>
      </c>
      <c r="P160" s="145">
        <f t="shared" si="1"/>
        <v>0</v>
      </c>
      <c r="Q160" s="145">
        <v>0</v>
      </c>
      <c r="R160" s="145">
        <f t="shared" si="2"/>
        <v>0</v>
      </c>
      <c r="S160" s="145">
        <v>0</v>
      </c>
      <c r="T160" s="146">
        <f t="shared" si="3"/>
        <v>0</v>
      </c>
      <c r="AR160" s="147" t="s">
        <v>184</v>
      </c>
      <c r="AT160" s="147" t="s">
        <v>180</v>
      </c>
      <c r="AU160" s="147" t="s">
        <v>77</v>
      </c>
      <c r="AY160" s="13" t="s">
        <v>178</v>
      </c>
      <c r="BE160" s="148">
        <f t="shared" si="4"/>
        <v>0</v>
      </c>
      <c r="BF160" s="148">
        <f t="shared" si="5"/>
        <v>0</v>
      </c>
      <c r="BG160" s="148">
        <f t="shared" si="6"/>
        <v>0</v>
      </c>
      <c r="BH160" s="148">
        <f t="shared" si="7"/>
        <v>0</v>
      </c>
      <c r="BI160" s="148">
        <f t="shared" si="8"/>
        <v>0</v>
      </c>
      <c r="BJ160" s="13" t="s">
        <v>83</v>
      </c>
      <c r="BK160" s="148">
        <f t="shared" si="9"/>
        <v>0</v>
      </c>
      <c r="BL160" s="13" t="s">
        <v>184</v>
      </c>
      <c r="BM160" s="147" t="s">
        <v>401</v>
      </c>
    </row>
    <row r="161" spans="2:65" s="1" customFormat="1" ht="16.5" customHeight="1">
      <c r="B161" s="135"/>
      <c r="C161" s="136" t="s">
        <v>70</v>
      </c>
      <c r="D161" s="136" t="s">
        <v>180</v>
      </c>
      <c r="E161" s="137" t="s">
        <v>1859</v>
      </c>
      <c r="F161" s="138" t="s">
        <v>1860</v>
      </c>
      <c r="G161" s="139" t="s">
        <v>329</v>
      </c>
      <c r="H161" s="140">
        <v>2550</v>
      </c>
      <c r="I161" s="141"/>
      <c r="J161" s="141">
        <f t="shared" si="0"/>
        <v>0</v>
      </c>
      <c r="K161" s="142"/>
      <c r="L161" s="25"/>
      <c r="M161" s="143" t="s">
        <v>1</v>
      </c>
      <c r="N161" s="144" t="s">
        <v>36</v>
      </c>
      <c r="O161" s="145">
        <v>0</v>
      </c>
      <c r="P161" s="145">
        <f t="shared" si="1"/>
        <v>0</v>
      </c>
      <c r="Q161" s="145">
        <v>0</v>
      </c>
      <c r="R161" s="145">
        <f t="shared" si="2"/>
        <v>0</v>
      </c>
      <c r="S161" s="145">
        <v>0</v>
      </c>
      <c r="T161" s="146">
        <f t="shared" si="3"/>
        <v>0</v>
      </c>
      <c r="AR161" s="147" t="s">
        <v>184</v>
      </c>
      <c r="AT161" s="147" t="s">
        <v>180</v>
      </c>
      <c r="AU161" s="147" t="s">
        <v>77</v>
      </c>
      <c r="AY161" s="13" t="s">
        <v>178</v>
      </c>
      <c r="BE161" s="148">
        <f t="shared" si="4"/>
        <v>0</v>
      </c>
      <c r="BF161" s="148">
        <f t="shared" si="5"/>
        <v>0</v>
      </c>
      <c r="BG161" s="148">
        <f t="shared" si="6"/>
        <v>0</v>
      </c>
      <c r="BH161" s="148">
        <f t="shared" si="7"/>
        <v>0</v>
      </c>
      <c r="BI161" s="148">
        <f t="shared" si="8"/>
        <v>0</v>
      </c>
      <c r="BJ161" s="13" t="s">
        <v>83</v>
      </c>
      <c r="BK161" s="148">
        <f t="shared" si="9"/>
        <v>0</v>
      </c>
      <c r="BL161" s="13" t="s">
        <v>184</v>
      </c>
      <c r="BM161" s="147" t="s">
        <v>409</v>
      </c>
    </row>
    <row r="162" spans="2:65" s="1" customFormat="1" ht="16.5" customHeight="1">
      <c r="B162" s="135"/>
      <c r="C162" s="136" t="s">
        <v>70</v>
      </c>
      <c r="D162" s="136" t="s">
        <v>180</v>
      </c>
      <c r="E162" s="137" t="s">
        <v>1861</v>
      </c>
      <c r="F162" s="138" t="s">
        <v>1862</v>
      </c>
      <c r="G162" s="139" t="s">
        <v>329</v>
      </c>
      <c r="H162" s="140">
        <v>820</v>
      </c>
      <c r="I162" s="141"/>
      <c r="J162" s="141">
        <f t="shared" si="0"/>
        <v>0</v>
      </c>
      <c r="K162" s="142"/>
      <c r="L162" s="25"/>
      <c r="M162" s="143" t="s">
        <v>1</v>
      </c>
      <c r="N162" s="144" t="s">
        <v>36</v>
      </c>
      <c r="O162" s="145">
        <v>0</v>
      </c>
      <c r="P162" s="145">
        <f t="shared" si="1"/>
        <v>0</v>
      </c>
      <c r="Q162" s="145">
        <v>0</v>
      </c>
      <c r="R162" s="145">
        <f t="shared" si="2"/>
        <v>0</v>
      </c>
      <c r="S162" s="145">
        <v>0</v>
      </c>
      <c r="T162" s="146">
        <f t="shared" si="3"/>
        <v>0</v>
      </c>
      <c r="AR162" s="147" t="s">
        <v>184</v>
      </c>
      <c r="AT162" s="147" t="s">
        <v>180</v>
      </c>
      <c r="AU162" s="147" t="s">
        <v>77</v>
      </c>
      <c r="AY162" s="13" t="s">
        <v>178</v>
      </c>
      <c r="BE162" s="148">
        <f t="shared" si="4"/>
        <v>0</v>
      </c>
      <c r="BF162" s="148">
        <f t="shared" si="5"/>
        <v>0</v>
      </c>
      <c r="BG162" s="148">
        <f t="shared" si="6"/>
        <v>0</v>
      </c>
      <c r="BH162" s="148">
        <f t="shared" si="7"/>
        <v>0</v>
      </c>
      <c r="BI162" s="148">
        <f t="shared" si="8"/>
        <v>0</v>
      </c>
      <c r="BJ162" s="13" t="s">
        <v>83</v>
      </c>
      <c r="BK162" s="148">
        <f t="shared" si="9"/>
        <v>0</v>
      </c>
      <c r="BL162" s="13" t="s">
        <v>184</v>
      </c>
      <c r="BM162" s="147" t="s">
        <v>417</v>
      </c>
    </row>
    <row r="163" spans="2:65" s="1" customFormat="1" ht="16.5" customHeight="1">
      <c r="B163" s="135"/>
      <c r="C163" s="136" t="s">
        <v>70</v>
      </c>
      <c r="D163" s="136" t="s">
        <v>180</v>
      </c>
      <c r="E163" s="137" t="s">
        <v>1863</v>
      </c>
      <c r="F163" s="138" t="s">
        <v>1864</v>
      </c>
      <c r="G163" s="139" t="s">
        <v>329</v>
      </c>
      <c r="H163" s="140">
        <v>3650</v>
      </c>
      <c r="I163" s="141"/>
      <c r="J163" s="141">
        <f t="shared" si="0"/>
        <v>0</v>
      </c>
      <c r="K163" s="142"/>
      <c r="L163" s="25"/>
      <c r="M163" s="143" t="s">
        <v>1</v>
      </c>
      <c r="N163" s="144" t="s">
        <v>36</v>
      </c>
      <c r="O163" s="145">
        <v>0</v>
      </c>
      <c r="P163" s="145">
        <f t="shared" si="1"/>
        <v>0</v>
      </c>
      <c r="Q163" s="145">
        <v>0</v>
      </c>
      <c r="R163" s="145">
        <f t="shared" si="2"/>
        <v>0</v>
      </c>
      <c r="S163" s="145">
        <v>0</v>
      </c>
      <c r="T163" s="146">
        <f t="shared" si="3"/>
        <v>0</v>
      </c>
      <c r="AR163" s="147" t="s">
        <v>184</v>
      </c>
      <c r="AT163" s="147" t="s">
        <v>180</v>
      </c>
      <c r="AU163" s="147" t="s">
        <v>77</v>
      </c>
      <c r="AY163" s="13" t="s">
        <v>178</v>
      </c>
      <c r="BE163" s="148">
        <f t="shared" si="4"/>
        <v>0</v>
      </c>
      <c r="BF163" s="148">
        <f t="shared" si="5"/>
        <v>0</v>
      </c>
      <c r="BG163" s="148">
        <f t="shared" si="6"/>
        <v>0</v>
      </c>
      <c r="BH163" s="148">
        <f t="shared" si="7"/>
        <v>0</v>
      </c>
      <c r="BI163" s="148">
        <f t="shared" si="8"/>
        <v>0</v>
      </c>
      <c r="BJ163" s="13" t="s">
        <v>83</v>
      </c>
      <c r="BK163" s="148">
        <f t="shared" si="9"/>
        <v>0</v>
      </c>
      <c r="BL163" s="13" t="s">
        <v>184</v>
      </c>
      <c r="BM163" s="147" t="s">
        <v>425</v>
      </c>
    </row>
    <row r="164" spans="2:65" s="1" customFormat="1" ht="16.5" customHeight="1">
      <c r="B164" s="135"/>
      <c r="C164" s="136" t="s">
        <v>70</v>
      </c>
      <c r="D164" s="136" t="s">
        <v>180</v>
      </c>
      <c r="E164" s="137" t="s">
        <v>1865</v>
      </c>
      <c r="F164" s="138" t="s">
        <v>1866</v>
      </c>
      <c r="G164" s="139" t="s">
        <v>329</v>
      </c>
      <c r="H164" s="140">
        <v>1100</v>
      </c>
      <c r="I164" s="141"/>
      <c r="J164" s="141">
        <f t="shared" si="0"/>
        <v>0</v>
      </c>
      <c r="K164" s="142"/>
      <c r="L164" s="25"/>
      <c r="M164" s="143" t="s">
        <v>1</v>
      </c>
      <c r="N164" s="144" t="s">
        <v>36</v>
      </c>
      <c r="O164" s="145">
        <v>0</v>
      </c>
      <c r="P164" s="145">
        <f t="shared" si="1"/>
        <v>0</v>
      </c>
      <c r="Q164" s="145">
        <v>0</v>
      </c>
      <c r="R164" s="145">
        <f t="shared" si="2"/>
        <v>0</v>
      </c>
      <c r="S164" s="145">
        <v>0</v>
      </c>
      <c r="T164" s="146">
        <f t="shared" si="3"/>
        <v>0</v>
      </c>
      <c r="AR164" s="147" t="s">
        <v>184</v>
      </c>
      <c r="AT164" s="147" t="s">
        <v>180</v>
      </c>
      <c r="AU164" s="147" t="s">
        <v>77</v>
      </c>
      <c r="AY164" s="13" t="s">
        <v>178</v>
      </c>
      <c r="BE164" s="148">
        <f t="shared" si="4"/>
        <v>0</v>
      </c>
      <c r="BF164" s="148">
        <f t="shared" si="5"/>
        <v>0</v>
      </c>
      <c r="BG164" s="148">
        <f t="shared" si="6"/>
        <v>0</v>
      </c>
      <c r="BH164" s="148">
        <f t="shared" si="7"/>
        <v>0</v>
      </c>
      <c r="BI164" s="148">
        <f t="shared" si="8"/>
        <v>0</v>
      </c>
      <c r="BJ164" s="13" t="s">
        <v>83</v>
      </c>
      <c r="BK164" s="148">
        <f t="shared" si="9"/>
        <v>0</v>
      </c>
      <c r="BL164" s="13" t="s">
        <v>184</v>
      </c>
      <c r="BM164" s="147" t="s">
        <v>433</v>
      </c>
    </row>
    <row r="165" spans="2:65" s="1" customFormat="1" ht="16.5" customHeight="1">
      <c r="B165" s="135"/>
      <c r="C165" s="136" t="s">
        <v>70</v>
      </c>
      <c r="D165" s="136" t="s">
        <v>180</v>
      </c>
      <c r="E165" s="137" t="s">
        <v>1867</v>
      </c>
      <c r="F165" s="138" t="s">
        <v>1868</v>
      </c>
      <c r="G165" s="139" t="s">
        <v>329</v>
      </c>
      <c r="H165" s="140">
        <v>230</v>
      </c>
      <c r="I165" s="141"/>
      <c r="J165" s="141">
        <f t="shared" si="0"/>
        <v>0</v>
      </c>
      <c r="K165" s="142"/>
      <c r="L165" s="25"/>
      <c r="M165" s="143" t="s">
        <v>1</v>
      </c>
      <c r="N165" s="144" t="s">
        <v>36</v>
      </c>
      <c r="O165" s="145">
        <v>0</v>
      </c>
      <c r="P165" s="145">
        <f t="shared" si="1"/>
        <v>0</v>
      </c>
      <c r="Q165" s="145">
        <v>0</v>
      </c>
      <c r="R165" s="145">
        <f t="shared" si="2"/>
        <v>0</v>
      </c>
      <c r="S165" s="145">
        <v>0</v>
      </c>
      <c r="T165" s="146">
        <f t="shared" si="3"/>
        <v>0</v>
      </c>
      <c r="AR165" s="147" t="s">
        <v>184</v>
      </c>
      <c r="AT165" s="147" t="s">
        <v>180</v>
      </c>
      <c r="AU165" s="147" t="s">
        <v>77</v>
      </c>
      <c r="AY165" s="13" t="s">
        <v>178</v>
      </c>
      <c r="BE165" s="148">
        <f t="shared" si="4"/>
        <v>0</v>
      </c>
      <c r="BF165" s="148">
        <f t="shared" si="5"/>
        <v>0</v>
      </c>
      <c r="BG165" s="148">
        <f t="shared" si="6"/>
        <v>0</v>
      </c>
      <c r="BH165" s="148">
        <f t="shared" si="7"/>
        <v>0</v>
      </c>
      <c r="BI165" s="148">
        <f t="shared" si="8"/>
        <v>0</v>
      </c>
      <c r="BJ165" s="13" t="s">
        <v>83</v>
      </c>
      <c r="BK165" s="148">
        <f t="shared" si="9"/>
        <v>0</v>
      </c>
      <c r="BL165" s="13" t="s">
        <v>184</v>
      </c>
      <c r="BM165" s="147" t="s">
        <v>441</v>
      </c>
    </row>
    <row r="166" spans="2:65" s="1" customFormat="1" ht="16.5" customHeight="1">
      <c r="B166" s="135"/>
      <c r="C166" s="136" t="s">
        <v>70</v>
      </c>
      <c r="D166" s="136" t="s">
        <v>180</v>
      </c>
      <c r="E166" s="137" t="s">
        <v>1869</v>
      </c>
      <c r="F166" s="138" t="s">
        <v>1870</v>
      </c>
      <c r="G166" s="139" t="s">
        <v>329</v>
      </c>
      <c r="H166" s="140">
        <v>1890</v>
      </c>
      <c r="I166" s="141"/>
      <c r="J166" s="141">
        <f t="shared" si="0"/>
        <v>0</v>
      </c>
      <c r="K166" s="142"/>
      <c r="L166" s="25"/>
      <c r="M166" s="143" t="s">
        <v>1</v>
      </c>
      <c r="N166" s="144" t="s">
        <v>36</v>
      </c>
      <c r="O166" s="145">
        <v>0</v>
      </c>
      <c r="P166" s="145">
        <f t="shared" si="1"/>
        <v>0</v>
      </c>
      <c r="Q166" s="145">
        <v>0</v>
      </c>
      <c r="R166" s="145">
        <f t="shared" si="2"/>
        <v>0</v>
      </c>
      <c r="S166" s="145">
        <v>0</v>
      </c>
      <c r="T166" s="146">
        <f t="shared" si="3"/>
        <v>0</v>
      </c>
      <c r="AR166" s="147" t="s">
        <v>184</v>
      </c>
      <c r="AT166" s="147" t="s">
        <v>180</v>
      </c>
      <c r="AU166" s="147" t="s">
        <v>77</v>
      </c>
      <c r="AY166" s="13" t="s">
        <v>178</v>
      </c>
      <c r="BE166" s="148">
        <f t="shared" si="4"/>
        <v>0</v>
      </c>
      <c r="BF166" s="148">
        <f t="shared" si="5"/>
        <v>0</v>
      </c>
      <c r="BG166" s="148">
        <f t="shared" si="6"/>
        <v>0</v>
      </c>
      <c r="BH166" s="148">
        <f t="shared" si="7"/>
        <v>0</v>
      </c>
      <c r="BI166" s="148">
        <f t="shared" si="8"/>
        <v>0</v>
      </c>
      <c r="BJ166" s="13" t="s">
        <v>83</v>
      </c>
      <c r="BK166" s="148">
        <f t="shared" si="9"/>
        <v>0</v>
      </c>
      <c r="BL166" s="13" t="s">
        <v>184</v>
      </c>
      <c r="BM166" s="147" t="s">
        <v>449</v>
      </c>
    </row>
    <row r="167" spans="2:65" s="1" customFormat="1" ht="16.5" customHeight="1">
      <c r="B167" s="135"/>
      <c r="C167" s="136" t="s">
        <v>70</v>
      </c>
      <c r="D167" s="136" t="s">
        <v>180</v>
      </c>
      <c r="E167" s="137" t="s">
        <v>1871</v>
      </c>
      <c r="F167" s="138" t="s">
        <v>1872</v>
      </c>
      <c r="G167" s="139" t="s">
        <v>329</v>
      </c>
      <c r="H167" s="140">
        <v>120</v>
      </c>
      <c r="I167" s="141"/>
      <c r="J167" s="141">
        <f t="shared" si="0"/>
        <v>0</v>
      </c>
      <c r="K167" s="142"/>
      <c r="L167" s="25"/>
      <c r="M167" s="143" t="s">
        <v>1</v>
      </c>
      <c r="N167" s="144" t="s">
        <v>36</v>
      </c>
      <c r="O167" s="145">
        <v>0</v>
      </c>
      <c r="P167" s="145">
        <f t="shared" si="1"/>
        <v>0</v>
      </c>
      <c r="Q167" s="145">
        <v>0</v>
      </c>
      <c r="R167" s="145">
        <f t="shared" si="2"/>
        <v>0</v>
      </c>
      <c r="S167" s="145">
        <v>0</v>
      </c>
      <c r="T167" s="146">
        <f t="shared" si="3"/>
        <v>0</v>
      </c>
      <c r="AR167" s="147" t="s">
        <v>184</v>
      </c>
      <c r="AT167" s="147" t="s">
        <v>180</v>
      </c>
      <c r="AU167" s="147" t="s">
        <v>77</v>
      </c>
      <c r="AY167" s="13" t="s">
        <v>178</v>
      </c>
      <c r="BE167" s="148">
        <f t="shared" si="4"/>
        <v>0</v>
      </c>
      <c r="BF167" s="148">
        <f t="shared" si="5"/>
        <v>0</v>
      </c>
      <c r="BG167" s="148">
        <f t="shared" si="6"/>
        <v>0</v>
      </c>
      <c r="BH167" s="148">
        <f t="shared" si="7"/>
        <v>0</v>
      </c>
      <c r="BI167" s="148">
        <f t="shared" si="8"/>
        <v>0</v>
      </c>
      <c r="BJ167" s="13" t="s">
        <v>83</v>
      </c>
      <c r="BK167" s="148">
        <f t="shared" si="9"/>
        <v>0</v>
      </c>
      <c r="BL167" s="13" t="s">
        <v>184</v>
      </c>
      <c r="BM167" s="147" t="s">
        <v>457</v>
      </c>
    </row>
    <row r="168" spans="2:65" s="1" customFormat="1" ht="16.5" customHeight="1">
      <c r="B168" s="135"/>
      <c r="C168" s="136" t="s">
        <v>70</v>
      </c>
      <c r="D168" s="136" t="s">
        <v>180</v>
      </c>
      <c r="E168" s="137" t="s">
        <v>1873</v>
      </c>
      <c r="F168" s="138" t="s">
        <v>1874</v>
      </c>
      <c r="G168" s="139" t="s">
        <v>329</v>
      </c>
      <c r="H168" s="140">
        <v>120</v>
      </c>
      <c r="I168" s="141"/>
      <c r="J168" s="141">
        <f t="shared" si="0"/>
        <v>0</v>
      </c>
      <c r="K168" s="142"/>
      <c r="L168" s="25"/>
      <c r="M168" s="143" t="s">
        <v>1</v>
      </c>
      <c r="N168" s="144" t="s">
        <v>36</v>
      </c>
      <c r="O168" s="145">
        <v>0</v>
      </c>
      <c r="P168" s="145">
        <f t="shared" si="1"/>
        <v>0</v>
      </c>
      <c r="Q168" s="145">
        <v>0</v>
      </c>
      <c r="R168" s="145">
        <f t="shared" si="2"/>
        <v>0</v>
      </c>
      <c r="S168" s="145">
        <v>0</v>
      </c>
      <c r="T168" s="146">
        <f t="shared" si="3"/>
        <v>0</v>
      </c>
      <c r="AR168" s="147" t="s">
        <v>184</v>
      </c>
      <c r="AT168" s="147" t="s">
        <v>180</v>
      </c>
      <c r="AU168" s="147" t="s">
        <v>77</v>
      </c>
      <c r="AY168" s="13" t="s">
        <v>178</v>
      </c>
      <c r="BE168" s="148">
        <f t="shared" si="4"/>
        <v>0</v>
      </c>
      <c r="BF168" s="148">
        <f t="shared" si="5"/>
        <v>0</v>
      </c>
      <c r="BG168" s="148">
        <f t="shared" si="6"/>
        <v>0</v>
      </c>
      <c r="BH168" s="148">
        <f t="shared" si="7"/>
        <v>0</v>
      </c>
      <c r="BI168" s="148">
        <f t="shared" si="8"/>
        <v>0</v>
      </c>
      <c r="BJ168" s="13" t="s">
        <v>83</v>
      </c>
      <c r="BK168" s="148">
        <f t="shared" si="9"/>
        <v>0</v>
      </c>
      <c r="BL168" s="13" t="s">
        <v>184</v>
      </c>
      <c r="BM168" s="147" t="s">
        <v>465</v>
      </c>
    </row>
    <row r="169" spans="2:65" s="1" customFormat="1" ht="16.5" customHeight="1">
      <c r="B169" s="135"/>
      <c r="C169" s="136" t="s">
        <v>70</v>
      </c>
      <c r="D169" s="136" t="s">
        <v>180</v>
      </c>
      <c r="E169" s="137" t="s">
        <v>1875</v>
      </c>
      <c r="F169" s="138" t="s">
        <v>1876</v>
      </c>
      <c r="G169" s="139" t="s">
        <v>329</v>
      </c>
      <c r="H169" s="140">
        <v>150</v>
      </c>
      <c r="I169" s="141"/>
      <c r="J169" s="141">
        <f t="shared" ref="J169:J200" si="10">ROUND(I169*H169,2)</f>
        <v>0</v>
      </c>
      <c r="K169" s="142"/>
      <c r="L169" s="25"/>
      <c r="M169" s="143" t="s">
        <v>1</v>
      </c>
      <c r="N169" s="144" t="s">
        <v>36</v>
      </c>
      <c r="O169" s="145">
        <v>0</v>
      </c>
      <c r="P169" s="145">
        <f t="shared" ref="P169:P200" si="11">O169*H169</f>
        <v>0</v>
      </c>
      <c r="Q169" s="145">
        <v>0</v>
      </c>
      <c r="R169" s="145">
        <f t="shared" ref="R169:R200" si="12">Q169*H169</f>
        <v>0</v>
      </c>
      <c r="S169" s="145">
        <v>0</v>
      </c>
      <c r="T169" s="146">
        <f t="shared" ref="T169:T200" si="13">S169*H169</f>
        <v>0</v>
      </c>
      <c r="AR169" s="147" t="s">
        <v>184</v>
      </c>
      <c r="AT169" s="147" t="s">
        <v>180</v>
      </c>
      <c r="AU169" s="147" t="s">
        <v>77</v>
      </c>
      <c r="AY169" s="13" t="s">
        <v>178</v>
      </c>
      <c r="BE169" s="148">
        <f t="shared" ref="BE169:BE201" si="14">IF(N169="základná",J169,0)</f>
        <v>0</v>
      </c>
      <c r="BF169" s="148">
        <f t="shared" ref="BF169:BF201" si="15">IF(N169="znížená",J169,0)</f>
        <v>0</v>
      </c>
      <c r="BG169" s="148">
        <f t="shared" ref="BG169:BG201" si="16">IF(N169="zákl. prenesená",J169,0)</f>
        <v>0</v>
      </c>
      <c r="BH169" s="148">
        <f t="shared" ref="BH169:BH201" si="17">IF(N169="zníž. prenesená",J169,0)</f>
        <v>0</v>
      </c>
      <c r="BI169" s="148">
        <f t="shared" ref="BI169:BI201" si="18">IF(N169="nulová",J169,0)</f>
        <v>0</v>
      </c>
      <c r="BJ169" s="13" t="s">
        <v>83</v>
      </c>
      <c r="BK169" s="148">
        <f t="shared" ref="BK169:BK201" si="19">ROUND(I169*H169,2)</f>
        <v>0</v>
      </c>
      <c r="BL169" s="13" t="s">
        <v>184</v>
      </c>
      <c r="BM169" s="147" t="s">
        <v>473</v>
      </c>
    </row>
    <row r="170" spans="2:65" s="1" customFormat="1" ht="16.5" customHeight="1">
      <c r="B170" s="135"/>
      <c r="C170" s="136" t="s">
        <v>70</v>
      </c>
      <c r="D170" s="136" t="s">
        <v>180</v>
      </c>
      <c r="E170" s="137" t="s">
        <v>1877</v>
      </c>
      <c r="F170" s="138" t="s">
        <v>1878</v>
      </c>
      <c r="G170" s="139" t="s">
        <v>329</v>
      </c>
      <c r="H170" s="140">
        <v>120</v>
      </c>
      <c r="I170" s="141"/>
      <c r="J170" s="141">
        <f t="shared" si="10"/>
        <v>0</v>
      </c>
      <c r="K170" s="142"/>
      <c r="L170" s="25"/>
      <c r="M170" s="143" t="s">
        <v>1</v>
      </c>
      <c r="N170" s="144" t="s">
        <v>36</v>
      </c>
      <c r="O170" s="145">
        <v>0</v>
      </c>
      <c r="P170" s="145">
        <f t="shared" si="11"/>
        <v>0</v>
      </c>
      <c r="Q170" s="145">
        <v>0</v>
      </c>
      <c r="R170" s="145">
        <f t="shared" si="12"/>
        <v>0</v>
      </c>
      <c r="S170" s="145">
        <v>0</v>
      </c>
      <c r="T170" s="146">
        <f t="shared" si="13"/>
        <v>0</v>
      </c>
      <c r="AR170" s="147" t="s">
        <v>184</v>
      </c>
      <c r="AT170" s="147" t="s">
        <v>180</v>
      </c>
      <c r="AU170" s="147" t="s">
        <v>77</v>
      </c>
      <c r="AY170" s="13" t="s">
        <v>178</v>
      </c>
      <c r="BE170" s="148">
        <f t="shared" si="14"/>
        <v>0</v>
      </c>
      <c r="BF170" s="148">
        <f t="shared" si="15"/>
        <v>0</v>
      </c>
      <c r="BG170" s="148">
        <f t="shared" si="16"/>
        <v>0</v>
      </c>
      <c r="BH170" s="148">
        <f t="shared" si="17"/>
        <v>0</v>
      </c>
      <c r="BI170" s="148">
        <f t="shared" si="18"/>
        <v>0</v>
      </c>
      <c r="BJ170" s="13" t="s">
        <v>83</v>
      </c>
      <c r="BK170" s="148">
        <f t="shared" si="19"/>
        <v>0</v>
      </c>
      <c r="BL170" s="13" t="s">
        <v>184</v>
      </c>
      <c r="BM170" s="147" t="s">
        <v>481</v>
      </c>
    </row>
    <row r="171" spans="2:65" s="1" customFormat="1" ht="16.5" customHeight="1">
      <c r="B171" s="135"/>
      <c r="C171" s="136" t="s">
        <v>70</v>
      </c>
      <c r="D171" s="136" t="s">
        <v>180</v>
      </c>
      <c r="E171" s="137" t="s">
        <v>1879</v>
      </c>
      <c r="F171" s="138" t="s">
        <v>1880</v>
      </c>
      <c r="G171" s="139" t="s">
        <v>329</v>
      </c>
      <c r="H171" s="140">
        <v>15</v>
      </c>
      <c r="I171" s="141"/>
      <c r="J171" s="141">
        <f t="shared" si="10"/>
        <v>0</v>
      </c>
      <c r="K171" s="142"/>
      <c r="L171" s="25"/>
      <c r="M171" s="143" t="s">
        <v>1</v>
      </c>
      <c r="N171" s="144" t="s">
        <v>36</v>
      </c>
      <c r="O171" s="145">
        <v>0</v>
      </c>
      <c r="P171" s="145">
        <f t="shared" si="11"/>
        <v>0</v>
      </c>
      <c r="Q171" s="145">
        <v>0</v>
      </c>
      <c r="R171" s="145">
        <f t="shared" si="12"/>
        <v>0</v>
      </c>
      <c r="S171" s="145">
        <v>0</v>
      </c>
      <c r="T171" s="146">
        <f t="shared" si="13"/>
        <v>0</v>
      </c>
      <c r="AR171" s="147" t="s">
        <v>184</v>
      </c>
      <c r="AT171" s="147" t="s">
        <v>180</v>
      </c>
      <c r="AU171" s="147" t="s">
        <v>77</v>
      </c>
      <c r="AY171" s="13" t="s">
        <v>178</v>
      </c>
      <c r="BE171" s="148">
        <f t="shared" si="14"/>
        <v>0</v>
      </c>
      <c r="BF171" s="148">
        <f t="shared" si="15"/>
        <v>0</v>
      </c>
      <c r="BG171" s="148">
        <f t="shared" si="16"/>
        <v>0</v>
      </c>
      <c r="BH171" s="148">
        <f t="shared" si="17"/>
        <v>0</v>
      </c>
      <c r="BI171" s="148">
        <f t="shared" si="18"/>
        <v>0</v>
      </c>
      <c r="BJ171" s="13" t="s">
        <v>83</v>
      </c>
      <c r="BK171" s="148">
        <f t="shared" si="19"/>
        <v>0</v>
      </c>
      <c r="BL171" s="13" t="s">
        <v>184</v>
      </c>
      <c r="BM171" s="147" t="s">
        <v>487</v>
      </c>
    </row>
    <row r="172" spans="2:65" s="1" customFormat="1" ht="16.5" customHeight="1">
      <c r="B172" s="135"/>
      <c r="C172" s="136" t="s">
        <v>70</v>
      </c>
      <c r="D172" s="136" t="s">
        <v>180</v>
      </c>
      <c r="E172" s="137" t="s">
        <v>1881</v>
      </c>
      <c r="F172" s="138" t="s">
        <v>1882</v>
      </c>
      <c r="G172" s="139" t="s">
        <v>329</v>
      </c>
      <c r="H172" s="140">
        <v>40</v>
      </c>
      <c r="I172" s="141"/>
      <c r="J172" s="141">
        <f t="shared" si="10"/>
        <v>0</v>
      </c>
      <c r="K172" s="142"/>
      <c r="L172" s="25"/>
      <c r="M172" s="143" t="s">
        <v>1</v>
      </c>
      <c r="N172" s="144" t="s">
        <v>36</v>
      </c>
      <c r="O172" s="145">
        <v>0</v>
      </c>
      <c r="P172" s="145">
        <f t="shared" si="11"/>
        <v>0</v>
      </c>
      <c r="Q172" s="145">
        <v>0</v>
      </c>
      <c r="R172" s="145">
        <f t="shared" si="12"/>
        <v>0</v>
      </c>
      <c r="S172" s="145">
        <v>0</v>
      </c>
      <c r="T172" s="146">
        <f t="shared" si="13"/>
        <v>0</v>
      </c>
      <c r="AR172" s="147" t="s">
        <v>184</v>
      </c>
      <c r="AT172" s="147" t="s">
        <v>180</v>
      </c>
      <c r="AU172" s="147" t="s">
        <v>77</v>
      </c>
      <c r="AY172" s="13" t="s">
        <v>178</v>
      </c>
      <c r="BE172" s="148">
        <f t="shared" si="14"/>
        <v>0</v>
      </c>
      <c r="BF172" s="148">
        <f t="shared" si="15"/>
        <v>0</v>
      </c>
      <c r="BG172" s="148">
        <f t="shared" si="16"/>
        <v>0</v>
      </c>
      <c r="BH172" s="148">
        <f t="shared" si="17"/>
        <v>0</v>
      </c>
      <c r="BI172" s="148">
        <f t="shared" si="18"/>
        <v>0</v>
      </c>
      <c r="BJ172" s="13" t="s">
        <v>83</v>
      </c>
      <c r="BK172" s="148">
        <f t="shared" si="19"/>
        <v>0</v>
      </c>
      <c r="BL172" s="13" t="s">
        <v>184</v>
      </c>
      <c r="BM172" s="147" t="s">
        <v>497</v>
      </c>
    </row>
    <row r="173" spans="2:65" s="1" customFormat="1" ht="16.5" customHeight="1">
      <c r="B173" s="135"/>
      <c r="C173" s="136" t="s">
        <v>70</v>
      </c>
      <c r="D173" s="136" t="s">
        <v>180</v>
      </c>
      <c r="E173" s="137" t="s">
        <v>1883</v>
      </c>
      <c r="F173" s="138" t="s">
        <v>1884</v>
      </c>
      <c r="G173" s="139" t="s">
        <v>329</v>
      </c>
      <c r="H173" s="140">
        <v>85</v>
      </c>
      <c r="I173" s="141"/>
      <c r="J173" s="141">
        <f t="shared" si="10"/>
        <v>0</v>
      </c>
      <c r="K173" s="142"/>
      <c r="L173" s="25"/>
      <c r="M173" s="143" t="s">
        <v>1</v>
      </c>
      <c r="N173" s="144" t="s">
        <v>36</v>
      </c>
      <c r="O173" s="145">
        <v>0</v>
      </c>
      <c r="P173" s="145">
        <f t="shared" si="11"/>
        <v>0</v>
      </c>
      <c r="Q173" s="145">
        <v>0</v>
      </c>
      <c r="R173" s="145">
        <f t="shared" si="12"/>
        <v>0</v>
      </c>
      <c r="S173" s="145">
        <v>0</v>
      </c>
      <c r="T173" s="146">
        <f t="shared" si="13"/>
        <v>0</v>
      </c>
      <c r="AR173" s="147" t="s">
        <v>184</v>
      </c>
      <c r="AT173" s="147" t="s">
        <v>180</v>
      </c>
      <c r="AU173" s="147" t="s">
        <v>77</v>
      </c>
      <c r="AY173" s="13" t="s">
        <v>178</v>
      </c>
      <c r="BE173" s="148">
        <f t="shared" si="14"/>
        <v>0</v>
      </c>
      <c r="BF173" s="148">
        <f t="shared" si="15"/>
        <v>0</v>
      </c>
      <c r="BG173" s="148">
        <f t="shared" si="16"/>
        <v>0</v>
      </c>
      <c r="BH173" s="148">
        <f t="shared" si="17"/>
        <v>0</v>
      </c>
      <c r="BI173" s="148">
        <f t="shared" si="18"/>
        <v>0</v>
      </c>
      <c r="BJ173" s="13" t="s">
        <v>83</v>
      </c>
      <c r="BK173" s="148">
        <f t="shared" si="19"/>
        <v>0</v>
      </c>
      <c r="BL173" s="13" t="s">
        <v>184</v>
      </c>
      <c r="BM173" s="147" t="s">
        <v>505</v>
      </c>
    </row>
    <row r="174" spans="2:65" s="1" customFormat="1" ht="16.5" customHeight="1">
      <c r="B174" s="135"/>
      <c r="C174" s="136" t="s">
        <v>70</v>
      </c>
      <c r="D174" s="136" t="s">
        <v>180</v>
      </c>
      <c r="E174" s="137" t="s">
        <v>1885</v>
      </c>
      <c r="F174" s="138" t="s">
        <v>1886</v>
      </c>
      <c r="G174" s="139" t="s">
        <v>329</v>
      </c>
      <c r="H174" s="140">
        <v>850</v>
      </c>
      <c r="I174" s="141"/>
      <c r="J174" s="141">
        <f t="shared" si="10"/>
        <v>0</v>
      </c>
      <c r="K174" s="142"/>
      <c r="L174" s="25"/>
      <c r="M174" s="143" t="s">
        <v>1</v>
      </c>
      <c r="N174" s="144" t="s">
        <v>36</v>
      </c>
      <c r="O174" s="145">
        <v>0</v>
      </c>
      <c r="P174" s="145">
        <f t="shared" si="11"/>
        <v>0</v>
      </c>
      <c r="Q174" s="145">
        <v>0</v>
      </c>
      <c r="R174" s="145">
        <f t="shared" si="12"/>
        <v>0</v>
      </c>
      <c r="S174" s="145">
        <v>0</v>
      </c>
      <c r="T174" s="146">
        <f t="shared" si="13"/>
        <v>0</v>
      </c>
      <c r="AR174" s="147" t="s">
        <v>184</v>
      </c>
      <c r="AT174" s="147" t="s">
        <v>180</v>
      </c>
      <c r="AU174" s="147" t="s">
        <v>77</v>
      </c>
      <c r="AY174" s="13" t="s">
        <v>178</v>
      </c>
      <c r="BE174" s="148">
        <f t="shared" si="14"/>
        <v>0</v>
      </c>
      <c r="BF174" s="148">
        <f t="shared" si="15"/>
        <v>0</v>
      </c>
      <c r="BG174" s="148">
        <f t="shared" si="16"/>
        <v>0</v>
      </c>
      <c r="BH174" s="148">
        <f t="shared" si="17"/>
        <v>0</v>
      </c>
      <c r="BI174" s="148">
        <f t="shared" si="18"/>
        <v>0</v>
      </c>
      <c r="BJ174" s="13" t="s">
        <v>83</v>
      </c>
      <c r="BK174" s="148">
        <f t="shared" si="19"/>
        <v>0</v>
      </c>
      <c r="BL174" s="13" t="s">
        <v>184</v>
      </c>
      <c r="BM174" s="147" t="s">
        <v>513</v>
      </c>
    </row>
    <row r="175" spans="2:65" s="1" customFormat="1" ht="16.5" customHeight="1">
      <c r="B175" s="135"/>
      <c r="C175" s="136" t="s">
        <v>70</v>
      </c>
      <c r="D175" s="136" t="s">
        <v>180</v>
      </c>
      <c r="E175" s="137" t="s">
        <v>1887</v>
      </c>
      <c r="F175" s="138" t="s">
        <v>1888</v>
      </c>
      <c r="G175" s="139" t="s">
        <v>329</v>
      </c>
      <c r="H175" s="140">
        <v>250</v>
      </c>
      <c r="I175" s="141"/>
      <c r="J175" s="141">
        <f t="shared" si="10"/>
        <v>0</v>
      </c>
      <c r="K175" s="142"/>
      <c r="L175" s="25"/>
      <c r="M175" s="143" t="s">
        <v>1</v>
      </c>
      <c r="N175" s="144" t="s">
        <v>36</v>
      </c>
      <c r="O175" s="145">
        <v>0</v>
      </c>
      <c r="P175" s="145">
        <f t="shared" si="11"/>
        <v>0</v>
      </c>
      <c r="Q175" s="145">
        <v>0</v>
      </c>
      <c r="R175" s="145">
        <f t="shared" si="12"/>
        <v>0</v>
      </c>
      <c r="S175" s="145">
        <v>0</v>
      </c>
      <c r="T175" s="146">
        <f t="shared" si="13"/>
        <v>0</v>
      </c>
      <c r="AR175" s="147" t="s">
        <v>184</v>
      </c>
      <c r="AT175" s="147" t="s">
        <v>180</v>
      </c>
      <c r="AU175" s="147" t="s">
        <v>77</v>
      </c>
      <c r="AY175" s="13" t="s">
        <v>178</v>
      </c>
      <c r="BE175" s="148">
        <f t="shared" si="14"/>
        <v>0</v>
      </c>
      <c r="BF175" s="148">
        <f t="shared" si="15"/>
        <v>0</v>
      </c>
      <c r="BG175" s="148">
        <f t="shared" si="16"/>
        <v>0</v>
      </c>
      <c r="BH175" s="148">
        <f t="shared" si="17"/>
        <v>0</v>
      </c>
      <c r="BI175" s="148">
        <f t="shared" si="18"/>
        <v>0</v>
      </c>
      <c r="BJ175" s="13" t="s">
        <v>83</v>
      </c>
      <c r="BK175" s="148">
        <f t="shared" si="19"/>
        <v>0</v>
      </c>
      <c r="BL175" s="13" t="s">
        <v>184</v>
      </c>
      <c r="BM175" s="147" t="s">
        <v>521</v>
      </c>
    </row>
    <row r="176" spans="2:65" s="1" customFormat="1" ht="16.5" customHeight="1">
      <c r="B176" s="135"/>
      <c r="C176" s="136" t="s">
        <v>70</v>
      </c>
      <c r="D176" s="136" t="s">
        <v>180</v>
      </c>
      <c r="E176" s="137" t="s">
        <v>1889</v>
      </c>
      <c r="F176" s="138" t="s">
        <v>1890</v>
      </c>
      <c r="G176" s="139" t="s">
        <v>329</v>
      </c>
      <c r="H176" s="140">
        <v>160</v>
      </c>
      <c r="I176" s="141"/>
      <c r="J176" s="141">
        <f t="shared" si="10"/>
        <v>0</v>
      </c>
      <c r="K176" s="142"/>
      <c r="L176" s="25"/>
      <c r="M176" s="143" t="s">
        <v>1</v>
      </c>
      <c r="N176" s="144" t="s">
        <v>36</v>
      </c>
      <c r="O176" s="145">
        <v>0</v>
      </c>
      <c r="P176" s="145">
        <f t="shared" si="11"/>
        <v>0</v>
      </c>
      <c r="Q176" s="145">
        <v>0</v>
      </c>
      <c r="R176" s="145">
        <f t="shared" si="12"/>
        <v>0</v>
      </c>
      <c r="S176" s="145">
        <v>0</v>
      </c>
      <c r="T176" s="146">
        <f t="shared" si="13"/>
        <v>0</v>
      </c>
      <c r="AR176" s="147" t="s">
        <v>184</v>
      </c>
      <c r="AT176" s="147" t="s">
        <v>180</v>
      </c>
      <c r="AU176" s="147" t="s">
        <v>77</v>
      </c>
      <c r="AY176" s="13" t="s">
        <v>178</v>
      </c>
      <c r="BE176" s="148">
        <f t="shared" si="14"/>
        <v>0</v>
      </c>
      <c r="BF176" s="148">
        <f t="shared" si="15"/>
        <v>0</v>
      </c>
      <c r="BG176" s="148">
        <f t="shared" si="16"/>
        <v>0</v>
      </c>
      <c r="BH176" s="148">
        <f t="shared" si="17"/>
        <v>0</v>
      </c>
      <c r="BI176" s="148">
        <f t="shared" si="18"/>
        <v>0</v>
      </c>
      <c r="BJ176" s="13" t="s">
        <v>83</v>
      </c>
      <c r="BK176" s="148">
        <f t="shared" si="19"/>
        <v>0</v>
      </c>
      <c r="BL176" s="13" t="s">
        <v>184</v>
      </c>
      <c r="BM176" s="147" t="s">
        <v>529</v>
      </c>
    </row>
    <row r="177" spans="2:65" s="1" customFormat="1" ht="16.5" customHeight="1">
      <c r="B177" s="135"/>
      <c r="C177" s="136" t="s">
        <v>70</v>
      </c>
      <c r="D177" s="136" t="s">
        <v>180</v>
      </c>
      <c r="E177" s="137" t="s">
        <v>1891</v>
      </c>
      <c r="F177" s="138" t="s">
        <v>1892</v>
      </c>
      <c r="G177" s="139" t="s">
        <v>329</v>
      </c>
      <c r="H177" s="140">
        <v>48</v>
      </c>
      <c r="I177" s="141"/>
      <c r="J177" s="141">
        <f t="shared" si="10"/>
        <v>0</v>
      </c>
      <c r="K177" s="142"/>
      <c r="L177" s="25"/>
      <c r="M177" s="143" t="s">
        <v>1</v>
      </c>
      <c r="N177" s="144" t="s">
        <v>36</v>
      </c>
      <c r="O177" s="145">
        <v>0</v>
      </c>
      <c r="P177" s="145">
        <f t="shared" si="11"/>
        <v>0</v>
      </c>
      <c r="Q177" s="145">
        <v>0</v>
      </c>
      <c r="R177" s="145">
        <f t="shared" si="12"/>
        <v>0</v>
      </c>
      <c r="S177" s="145">
        <v>0</v>
      </c>
      <c r="T177" s="146">
        <f t="shared" si="13"/>
        <v>0</v>
      </c>
      <c r="AR177" s="147" t="s">
        <v>184</v>
      </c>
      <c r="AT177" s="147" t="s">
        <v>180</v>
      </c>
      <c r="AU177" s="147" t="s">
        <v>77</v>
      </c>
      <c r="AY177" s="13" t="s">
        <v>178</v>
      </c>
      <c r="BE177" s="148">
        <f t="shared" si="14"/>
        <v>0</v>
      </c>
      <c r="BF177" s="148">
        <f t="shared" si="15"/>
        <v>0</v>
      </c>
      <c r="BG177" s="148">
        <f t="shared" si="16"/>
        <v>0</v>
      </c>
      <c r="BH177" s="148">
        <f t="shared" si="17"/>
        <v>0</v>
      </c>
      <c r="BI177" s="148">
        <f t="shared" si="18"/>
        <v>0</v>
      </c>
      <c r="BJ177" s="13" t="s">
        <v>83</v>
      </c>
      <c r="BK177" s="148">
        <f t="shared" si="19"/>
        <v>0</v>
      </c>
      <c r="BL177" s="13" t="s">
        <v>184</v>
      </c>
      <c r="BM177" s="147" t="s">
        <v>537</v>
      </c>
    </row>
    <row r="178" spans="2:65" s="1" customFormat="1" ht="16.5" customHeight="1">
      <c r="B178" s="135"/>
      <c r="C178" s="136" t="s">
        <v>70</v>
      </c>
      <c r="D178" s="136" t="s">
        <v>180</v>
      </c>
      <c r="E178" s="137" t="s">
        <v>1893</v>
      </c>
      <c r="F178" s="138" t="s">
        <v>1894</v>
      </c>
      <c r="G178" s="139" t="s">
        <v>329</v>
      </c>
      <c r="H178" s="140">
        <v>7</v>
      </c>
      <c r="I178" s="141"/>
      <c r="J178" s="141">
        <f t="shared" si="10"/>
        <v>0</v>
      </c>
      <c r="K178" s="142"/>
      <c r="L178" s="25"/>
      <c r="M178" s="143" t="s">
        <v>1</v>
      </c>
      <c r="N178" s="144" t="s">
        <v>36</v>
      </c>
      <c r="O178" s="145">
        <v>0</v>
      </c>
      <c r="P178" s="145">
        <f t="shared" si="11"/>
        <v>0</v>
      </c>
      <c r="Q178" s="145">
        <v>0</v>
      </c>
      <c r="R178" s="145">
        <f t="shared" si="12"/>
        <v>0</v>
      </c>
      <c r="S178" s="145">
        <v>0</v>
      </c>
      <c r="T178" s="146">
        <f t="shared" si="13"/>
        <v>0</v>
      </c>
      <c r="AR178" s="147" t="s">
        <v>184</v>
      </c>
      <c r="AT178" s="147" t="s">
        <v>180</v>
      </c>
      <c r="AU178" s="147" t="s">
        <v>77</v>
      </c>
      <c r="AY178" s="13" t="s">
        <v>178</v>
      </c>
      <c r="BE178" s="148">
        <f t="shared" si="14"/>
        <v>0</v>
      </c>
      <c r="BF178" s="148">
        <f t="shared" si="15"/>
        <v>0</v>
      </c>
      <c r="BG178" s="148">
        <f t="shared" si="16"/>
        <v>0</v>
      </c>
      <c r="BH178" s="148">
        <f t="shared" si="17"/>
        <v>0</v>
      </c>
      <c r="BI178" s="148">
        <f t="shared" si="18"/>
        <v>0</v>
      </c>
      <c r="BJ178" s="13" t="s">
        <v>83</v>
      </c>
      <c r="BK178" s="148">
        <f t="shared" si="19"/>
        <v>0</v>
      </c>
      <c r="BL178" s="13" t="s">
        <v>184</v>
      </c>
      <c r="BM178" s="147" t="s">
        <v>545</v>
      </c>
    </row>
    <row r="179" spans="2:65" s="1" customFormat="1" ht="16.5" customHeight="1">
      <c r="B179" s="135"/>
      <c r="C179" s="136" t="s">
        <v>70</v>
      </c>
      <c r="D179" s="136" t="s">
        <v>180</v>
      </c>
      <c r="E179" s="137" t="s">
        <v>1895</v>
      </c>
      <c r="F179" s="138" t="s">
        <v>1896</v>
      </c>
      <c r="G179" s="139" t="s">
        <v>329</v>
      </c>
      <c r="H179" s="140">
        <v>20</v>
      </c>
      <c r="I179" s="141"/>
      <c r="J179" s="141">
        <f t="shared" si="10"/>
        <v>0</v>
      </c>
      <c r="K179" s="142"/>
      <c r="L179" s="25"/>
      <c r="M179" s="143" t="s">
        <v>1</v>
      </c>
      <c r="N179" s="144" t="s">
        <v>36</v>
      </c>
      <c r="O179" s="145">
        <v>0</v>
      </c>
      <c r="P179" s="145">
        <f t="shared" si="11"/>
        <v>0</v>
      </c>
      <c r="Q179" s="145">
        <v>0</v>
      </c>
      <c r="R179" s="145">
        <f t="shared" si="12"/>
        <v>0</v>
      </c>
      <c r="S179" s="145">
        <v>0</v>
      </c>
      <c r="T179" s="146">
        <f t="shared" si="13"/>
        <v>0</v>
      </c>
      <c r="AR179" s="147" t="s">
        <v>184</v>
      </c>
      <c r="AT179" s="147" t="s">
        <v>180</v>
      </c>
      <c r="AU179" s="147" t="s">
        <v>77</v>
      </c>
      <c r="AY179" s="13" t="s">
        <v>178</v>
      </c>
      <c r="BE179" s="148">
        <f t="shared" si="14"/>
        <v>0</v>
      </c>
      <c r="BF179" s="148">
        <f t="shared" si="15"/>
        <v>0</v>
      </c>
      <c r="BG179" s="148">
        <f t="shared" si="16"/>
        <v>0</v>
      </c>
      <c r="BH179" s="148">
        <f t="shared" si="17"/>
        <v>0</v>
      </c>
      <c r="BI179" s="148">
        <f t="shared" si="18"/>
        <v>0</v>
      </c>
      <c r="BJ179" s="13" t="s">
        <v>83</v>
      </c>
      <c r="BK179" s="148">
        <f t="shared" si="19"/>
        <v>0</v>
      </c>
      <c r="BL179" s="13" t="s">
        <v>184</v>
      </c>
      <c r="BM179" s="147" t="s">
        <v>553</v>
      </c>
    </row>
    <row r="180" spans="2:65" s="1" customFormat="1" ht="21.75" customHeight="1">
      <c r="B180" s="135"/>
      <c r="C180" s="136" t="s">
        <v>70</v>
      </c>
      <c r="D180" s="136" t="s">
        <v>180</v>
      </c>
      <c r="E180" s="137" t="s">
        <v>1897</v>
      </c>
      <c r="F180" s="138" t="s">
        <v>1898</v>
      </c>
      <c r="G180" s="139" t="s">
        <v>329</v>
      </c>
      <c r="H180" s="140">
        <v>12150</v>
      </c>
      <c r="I180" s="141"/>
      <c r="J180" s="141">
        <f t="shared" si="10"/>
        <v>0</v>
      </c>
      <c r="K180" s="142"/>
      <c r="L180" s="25"/>
      <c r="M180" s="143" t="s">
        <v>1</v>
      </c>
      <c r="N180" s="144" t="s">
        <v>36</v>
      </c>
      <c r="O180" s="145">
        <v>0</v>
      </c>
      <c r="P180" s="145">
        <f t="shared" si="11"/>
        <v>0</v>
      </c>
      <c r="Q180" s="145">
        <v>0</v>
      </c>
      <c r="R180" s="145">
        <f t="shared" si="12"/>
        <v>0</v>
      </c>
      <c r="S180" s="145">
        <v>0</v>
      </c>
      <c r="T180" s="146">
        <f t="shared" si="13"/>
        <v>0</v>
      </c>
      <c r="AR180" s="147" t="s">
        <v>184</v>
      </c>
      <c r="AT180" s="147" t="s">
        <v>180</v>
      </c>
      <c r="AU180" s="147" t="s">
        <v>77</v>
      </c>
      <c r="AY180" s="13" t="s">
        <v>178</v>
      </c>
      <c r="BE180" s="148">
        <f t="shared" si="14"/>
        <v>0</v>
      </c>
      <c r="BF180" s="148">
        <f t="shared" si="15"/>
        <v>0</v>
      </c>
      <c r="BG180" s="148">
        <f t="shared" si="16"/>
        <v>0</v>
      </c>
      <c r="BH180" s="148">
        <f t="shared" si="17"/>
        <v>0</v>
      </c>
      <c r="BI180" s="148">
        <f t="shared" si="18"/>
        <v>0</v>
      </c>
      <c r="BJ180" s="13" t="s">
        <v>83</v>
      </c>
      <c r="BK180" s="148">
        <f t="shared" si="19"/>
        <v>0</v>
      </c>
      <c r="BL180" s="13" t="s">
        <v>184</v>
      </c>
      <c r="BM180" s="147" t="s">
        <v>561</v>
      </c>
    </row>
    <row r="181" spans="2:65" s="1" customFormat="1" ht="16.5" customHeight="1">
      <c r="B181" s="135"/>
      <c r="C181" s="136" t="s">
        <v>70</v>
      </c>
      <c r="D181" s="136" t="s">
        <v>180</v>
      </c>
      <c r="E181" s="137" t="s">
        <v>1899</v>
      </c>
      <c r="F181" s="138" t="s">
        <v>1900</v>
      </c>
      <c r="G181" s="139" t="s">
        <v>329</v>
      </c>
      <c r="H181" s="140">
        <v>250</v>
      </c>
      <c r="I181" s="141"/>
      <c r="J181" s="141">
        <f t="shared" si="10"/>
        <v>0</v>
      </c>
      <c r="K181" s="142"/>
      <c r="L181" s="25"/>
      <c r="M181" s="143" t="s">
        <v>1</v>
      </c>
      <c r="N181" s="144" t="s">
        <v>36</v>
      </c>
      <c r="O181" s="145">
        <v>0</v>
      </c>
      <c r="P181" s="145">
        <f t="shared" si="11"/>
        <v>0</v>
      </c>
      <c r="Q181" s="145">
        <v>0</v>
      </c>
      <c r="R181" s="145">
        <f t="shared" si="12"/>
        <v>0</v>
      </c>
      <c r="S181" s="145">
        <v>0</v>
      </c>
      <c r="T181" s="146">
        <f t="shared" si="13"/>
        <v>0</v>
      </c>
      <c r="AR181" s="147" t="s">
        <v>184</v>
      </c>
      <c r="AT181" s="147" t="s">
        <v>180</v>
      </c>
      <c r="AU181" s="147" t="s">
        <v>77</v>
      </c>
      <c r="AY181" s="13" t="s">
        <v>178</v>
      </c>
      <c r="BE181" s="148">
        <f t="shared" si="14"/>
        <v>0</v>
      </c>
      <c r="BF181" s="148">
        <f t="shared" si="15"/>
        <v>0</v>
      </c>
      <c r="BG181" s="148">
        <f t="shared" si="16"/>
        <v>0</v>
      </c>
      <c r="BH181" s="148">
        <f t="shared" si="17"/>
        <v>0</v>
      </c>
      <c r="BI181" s="148">
        <f t="shared" si="18"/>
        <v>0</v>
      </c>
      <c r="BJ181" s="13" t="s">
        <v>83</v>
      </c>
      <c r="BK181" s="148">
        <f t="shared" si="19"/>
        <v>0</v>
      </c>
      <c r="BL181" s="13" t="s">
        <v>184</v>
      </c>
      <c r="BM181" s="147" t="s">
        <v>571</v>
      </c>
    </row>
    <row r="182" spans="2:65" s="1" customFormat="1" ht="24.2" customHeight="1">
      <c r="B182" s="135"/>
      <c r="C182" s="136" t="s">
        <v>70</v>
      </c>
      <c r="D182" s="136" t="s">
        <v>180</v>
      </c>
      <c r="E182" s="137" t="s">
        <v>1901</v>
      </c>
      <c r="F182" s="138" t="s">
        <v>1902</v>
      </c>
      <c r="G182" s="139" t="s">
        <v>329</v>
      </c>
      <c r="H182" s="140">
        <v>130</v>
      </c>
      <c r="I182" s="141"/>
      <c r="J182" s="141">
        <f t="shared" si="10"/>
        <v>0</v>
      </c>
      <c r="K182" s="142"/>
      <c r="L182" s="25"/>
      <c r="M182" s="143" t="s">
        <v>1</v>
      </c>
      <c r="N182" s="144" t="s">
        <v>36</v>
      </c>
      <c r="O182" s="145">
        <v>0</v>
      </c>
      <c r="P182" s="145">
        <f t="shared" si="11"/>
        <v>0</v>
      </c>
      <c r="Q182" s="145">
        <v>0</v>
      </c>
      <c r="R182" s="145">
        <f t="shared" si="12"/>
        <v>0</v>
      </c>
      <c r="S182" s="145">
        <v>0</v>
      </c>
      <c r="T182" s="146">
        <f t="shared" si="13"/>
        <v>0</v>
      </c>
      <c r="AR182" s="147" t="s">
        <v>184</v>
      </c>
      <c r="AT182" s="147" t="s">
        <v>180</v>
      </c>
      <c r="AU182" s="147" t="s">
        <v>77</v>
      </c>
      <c r="AY182" s="13" t="s">
        <v>178</v>
      </c>
      <c r="BE182" s="148">
        <f t="shared" si="14"/>
        <v>0</v>
      </c>
      <c r="BF182" s="148">
        <f t="shared" si="15"/>
        <v>0</v>
      </c>
      <c r="BG182" s="148">
        <f t="shared" si="16"/>
        <v>0</v>
      </c>
      <c r="BH182" s="148">
        <f t="shared" si="17"/>
        <v>0</v>
      </c>
      <c r="BI182" s="148">
        <f t="shared" si="18"/>
        <v>0</v>
      </c>
      <c r="BJ182" s="13" t="s">
        <v>83</v>
      </c>
      <c r="BK182" s="148">
        <f t="shared" si="19"/>
        <v>0</v>
      </c>
      <c r="BL182" s="13" t="s">
        <v>184</v>
      </c>
      <c r="BM182" s="147" t="s">
        <v>580</v>
      </c>
    </row>
    <row r="183" spans="2:65" s="1" customFormat="1" ht="16.5" customHeight="1">
      <c r="B183" s="135"/>
      <c r="C183" s="136" t="s">
        <v>70</v>
      </c>
      <c r="D183" s="136" t="s">
        <v>180</v>
      </c>
      <c r="E183" s="137" t="s">
        <v>1903</v>
      </c>
      <c r="F183" s="138" t="s">
        <v>1904</v>
      </c>
      <c r="G183" s="139" t="s">
        <v>329</v>
      </c>
      <c r="H183" s="140">
        <v>20</v>
      </c>
      <c r="I183" s="141"/>
      <c r="J183" s="141">
        <f t="shared" si="10"/>
        <v>0</v>
      </c>
      <c r="K183" s="142"/>
      <c r="L183" s="25"/>
      <c r="M183" s="143" t="s">
        <v>1</v>
      </c>
      <c r="N183" s="144" t="s">
        <v>36</v>
      </c>
      <c r="O183" s="145">
        <v>0</v>
      </c>
      <c r="P183" s="145">
        <f t="shared" si="11"/>
        <v>0</v>
      </c>
      <c r="Q183" s="145">
        <v>0</v>
      </c>
      <c r="R183" s="145">
        <f t="shared" si="12"/>
        <v>0</v>
      </c>
      <c r="S183" s="145">
        <v>0</v>
      </c>
      <c r="T183" s="146">
        <f t="shared" si="13"/>
        <v>0</v>
      </c>
      <c r="AR183" s="147" t="s">
        <v>184</v>
      </c>
      <c r="AT183" s="147" t="s">
        <v>180</v>
      </c>
      <c r="AU183" s="147" t="s">
        <v>77</v>
      </c>
      <c r="AY183" s="13" t="s">
        <v>178</v>
      </c>
      <c r="BE183" s="148">
        <f t="shared" si="14"/>
        <v>0</v>
      </c>
      <c r="BF183" s="148">
        <f t="shared" si="15"/>
        <v>0</v>
      </c>
      <c r="BG183" s="148">
        <f t="shared" si="16"/>
        <v>0</v>
      </c>
      <c r="BH183" s="148">
        <f t="shared" si="17"/>
        <v>0</v>
      </c>
      <c r="BI183" s="148">
        <f t="shared" si="18"/>
        <v>0</v>
      </c>
      <c r="BJ183" s="13" t="s">
        <v>83</v>
      </c>
      <c r="BK183" s="148">
        <f t="shared" si="19"/>
        <v>0</v>
      </c>
      <c r="BL183" s="13" t="s">
        <v>184</v>
      </c>
      <c r="BM183" s="147" t="s">
        <v>590</v>
      </c>
    </row>
    <row r="184" spans="2:65" s="1" customFormat="1" ht="16.5" customHeight="1">
      <c r="B184" s="135"/>
      <c r="C184" s="136" t="s">
        <v>70</v>
      </c>
      <c r="D184" s="136" t="s">
        <v>180</v>
      </c>
      <c r="E184" s="137" t="s">
        <v>1905</v>
      </c>
      <c r="F184" s="138" t="s">
        <v>1906</v>
      </c>
      <c r="G184" s="139" t="s">
        <v>329</v>
      </c>
      <c r="H184" s="140">
        <v>1500</v>
      </c>
      <c r="I184" s="141"/>
      <c r="J184" s="141">
        <f t="shared" si="10"/>
        <v>0</v>
      </c>
      <c r="K184" s="142"/>
      <c r="L184" s="25"/>
      <c r="M184" s="143" t="s">
        <v>1</v>
      </c>
      <c r="N184" s="144" t="s">
        <v>36</v>
      </c>
      <c r="O184" s="145">
        <v>0</v>
      </c>
      <c r="P184" s="145">
        <f t="shared" si="11"/>
        <v>0</v>
      </c>
      <c r="Q184" s="145">
        <v>0</v>
      </c>
      <c r="R184" s="145">
        <f t="shared" si="12"/>
        <v>0</v>
      </c>
      <c r="S184" s="145">
        <v>0</v>
      </c>
      <c r="T184" s="146">
        <f t="shared" si="13"/>
        <v>0</v>
      </c>
      <c r="AR184" s="147" t="s">
        <v>184</v>
      </c>
      <c r="AT184" s="147" t="s">
        <v>180</v>
      </c>
      <c r="AU184" s="147" t="s">
        <v>77</v>
      </c>
      <c r="AY184" s="13" t="s">
        <v>178</v>
      </c>
      <c r="BE184" s="148">
        <f t="shared" si="14"/>
        <v>0</v>
      </c>
      <c r="BF184" s="148">
        <f t="shared" si="15"/>
        <v>0</v>
      </c>
      <c r="BG184" s="148">
        <f t="shared" si="16"/>
        <v>0</v>
      </c>
      <c r="BH184" s="148">
        <f t="shared" si="17"/>
        <v>0</v>
      </c>
      <c r="BI184" s="148">
        <f t="shared" si="18"/>
        <v>0</v>
      </c>
      <c r="BJ184" s="13" t="s">
        <v>83</v>
      </c>
      <c r="BK184" s="148">
        <f t="shared" si="19"/>
        <v>0</v>
      </c>
      <c r="BL184" s="13" t="s">
        <v>184</v>
      </c>
      <c r="BM184" s="147" t="s">
        <v>597</v>
      </c>
    </row>
    <row r="185" spans="2:65" s="1" customFormat="1" ht="16.5" customHeight="1">
      <c r="B185" s="135"/>
      <c r="C185" s="136" t="s">
        <v>70</v>
      </c>
      <c r="D185" s="136" t="s">
        <v>180</v>
      </c>
      <c r="E185" s="137" t="s">
        <v>1907</v>
      </c>
      <c r="F185" s="138" t="s">
        <v>1908</v>
      </c>
      <c r="G185" s="139" t="s">
        <v>329</v>
      </c>
      <c r="H185" s="140">
        <v>1500</v>
      </c>
      <c r="I185" s="141"/>
      <c r="J185" s="141">
        <f t="shared" si="10"/>
        <v>0</v>
      </c>
      <c r="K185" s="142"/>
      <c r="L185" s="25"/>
      <c r="M185" s="143" t="s">
        <v>1</v>
      </c>
      <c r="N185" s="144" t="s">
        <v>36</v>
      </c>
      <c r="O185" s="145">
        <v>0</v>
      </c>
      <c r="P185" s="145">
        <f t="shared" si="11"/>
        <v>0</v>
      </c>
      <c r="Q185" s="145">
        <v>0</v>
      </c>
      <c r="R185" s="145">
        <f t="shared" si="12"/>
        <v>0</v>
      </c>
      <c r="S185" s="145">
        <v>0</v>
      </c>
      <c r="T185" s="146">
        <f t="shared" si="13"/>
        <v>0</v>
      </c>
      <c r="AR185" s="147" t="s">
        <v>184</v>
      </c>
      <c r="AT185" s="147" t="s">
        <v>180</v>
      </c>
      <c r="AU185" s="147" t="s">
        <v>77</v>
      </c>
      <c r="AY185" s="13" t="s">
        <v>178</v>
      </c>
      <c r="BE185" s="148">
        <f t="shared" si="14"/>
        <v>0</v>
      </c>
      <c r="BF185" s="148">
        <f t="shared" si="15"/>
        <v>0</v>
      </c>
      <c r="BG185" s="148">
        <f t="shared" si="16"/>
        <v>0</v>
      </c>
      <c r="BH185" s="148">
        <f t="shared" si="17"/>
        <v>0</v>
      </c>
      <c r="BI185" s="148">
        <f t="shared" si="18"/>
        <v>0</v>
      </c>
      <c r="BJ185" s="13" t="s">
        <v>83</v>
      </c>
      <c r="BK185" s="148">
        <f t="shared" si="19"/>
        <v>0</v>
      </c>
      <c r="BL185" s="13" t="s">
        <v>184</v>
      </c>
      <c r="BM185" s="147" t="s">
        <v>605</v>
      </c>
    </row>
    <row r="186" spans="2:65" s="1" customFormat="1" ht="16.5" customHeight="1">
      <c r="B186" s="135"/>
      <c r="C186" s="136" t="s">
        <v>70</v>
      </c>
      <c r="D186" s="136" t="s">
        <v>180</v>
      </c>
      <c r="E186" s="137" t="s">
        <v>1909</v>
      </c>
      <c r="F186" s="138" t="s">
        <v>1910</v>
      </c>
      <c r="G186" s="139" t="s">
        <v>329</v>
      </c>
      <c r="H186" s="140">
        <v>350</v>
      </c>
      <c r="I186" s="141"/>
      <c r="J186" s="141">
        <f t="shared" si="10"/>
        <v>0</v>
      </c>
      <c r="K186" s="142"/>
      <c r="L186" s="25"/>
      <c r="M186" s="143" t="s">
        <v>1</v>
      </c>
      <c r="N186" s="144" t="s">
        <v>36</v>
      </c>
      <c r="O186" s="145">
        <v>0</v>
      </c>
      <c r="P186" s="145">
        <f t="shared" si="11"/>
        <v>0</v>
      </c>
      <c r="Q186" s="145">
        <v>0</v>
      </c>
      <c r="R186" s="145">
        <f t="shared" si="12"/>
        <v>0</v>
      </c>
      <c r="S186" s="145">
        <v>0</v>
      </c>
      <c r="T186" s="146">
        <f t="shared" si="13"/>
        <v>0</v>
      </c>
      <c r="AR186" s="147" t="s">
        <v>184</v>
      </c>
      <c r="AT186" s="147" t="s">
        <v>180</v>
      </c>
      <c r="AU186" s="147" t="s">
        <v>77</v>
      </c>
      <c r="AY186" s="13" t="s">
        <v>178</v>
      </c>
      <c r="BE186" s="148">
        <f t="shared" si="14"/>
        <v>0</v>
      </c>
      <c r="BF186" s="148">
        <f t="shared" si="15"/>
        <v>0</v>
      </c>
      <c r="BG186" s="148">
        <f t="shared" si="16"/>
        <v>0</v>
      </c>
      <c r="BH186" s="148">
        <f t="shared" si="17"/>
        <v>0</v>
      </c>
      <c r="BI186" s="148">
        <f t="shared" si="18"/>
        <v>0</v>
      </c>
      <c r="BJ186" s="13" t="s">
        <v>83</v>
      </c>
      <c r="BK186" s="148">
        <f t="shared" si="19"/>
        <v>0</v>
      </c>
      <c r="BL186" s="13" t="s">
        <v>184</v>
      </c>
      <c r="BM186" s="147" t="s">
        <v>613</v>
      </c>
    </row>
    <row r="187" spans="2:65" s="1" customFormat="1" ht="16.5" customHeight="1">
      <c r="B187" s="135"/>
      <c r="C187" s="136" t="s">
        <v>70</v>
      </c>
      <c r="D187" s="136" t="s">
        <v>180</v>
      </c>
      <c r="E187" s="137" t="s">
        <v>1911</v>
      </c>
      <c r="F187" s="138" t="s">
        <v>1912</v>
      </c>
      <c r="G187" s="139" t="s">
        <v>329</v>
      </c>
      <c r="H187" s="140">
        <v>25</v>
      </c>
      <c r="I187" s="141"/>
      <c r="J187" s="141">
        <f t="shared" si="10"/>
        <v>0</v>
      </c>
      <c r="K187" s="142"/>
      <c r="L187" s="25"/>
      <c r="M187" s="143" t="s">
        <v>1</v>
      </c>
      <c r="N187" s="144" t="s">
        <v>36</v>
      </c>
      <c r="O187" s="145">
        <v>0</v>
      </c>
      <c r="P187" s="145">
        <f t="shared" si="11"/>
        <v>0</v>
      </c>
      <c r="Q187" s="145">
        <v>0</v>
      </c>
      <c r="R187" s="145">
        <f t="shared" si="12"/>
        <v>0</v>
      </c>
      <c r="S187" s="145">
        <v>0</v>
      </c>
      <c r="T187" s="146">
        <f t="shared" si="13"/>
        <v>0</v>
      </c>
      <c r="AR187" s="147" t="s">
        <v>184</v>
      </c>
      <c r="AT187" s="147" t="s">
        <v>180</v>
      </c>
      <c r="AU187" s="147" t="s">
        <v>77</v>
      </c>
      <c r="AY187" s="13" t="s">
        <v>178</v>
      </c>
      <c r="BE187" s="148">
        <f t="shared" si="14"/>
        <v>0</v>
      </c>
      <c r="BF187" s="148">
        <f t="shared" si="15"/>
        <v>0</v>
      </c>
      <c r="BG187" s="148">
        <f t="shared" si="16"/>
        <v>0</v>
      </c>
      <c r="BH187" s="148">
        <f t="shared" si="17"/>
        <v>0</v>
      </c>
      <c r="BI187" s="148">
        <f t="shared" si="18"/>
        <v>0</v>
      </c>
      <c r="BJ187" s="13" t="s">
        <v>83</v>
      </c>
      <c r="BK187" s="148">
        <f t="shared" si="19"/>
        <v>0</v>
      </c>
      <c r="BL187" s="13" t="s">
        <v>184</v>
      </c>
      <c r="BM187" s="147" t="s">
        <v>622</v>
      </c>
    </row>
    <row r="188" spans="2:65" s="1" customFormat="1" ht="16.5" customHeight="1">
      <c r="B188" s="135"/>
      <c r="C188" s="136" t="s">
        <v>70</v>
      </c>
      <c r="D188" s="136" t="s">
        <v>180</v>
      </c>
      <c r="E188" s="137" t="s">
        <v>1913</v>
      </c>
      <c r="F188" s="138" t="s">
        <v>1914</v>
      </c>
      <c r="G188" s="139" t="s">
        <v>329</v>
      </c>
      <c r="H188" s="140">
        <v>14</v>
      </c>
      <c r="I188" s="141"/>
      <c r="J188" s="141">
        <f t="shared" si="10"/>
        <v>0</v>
      </c>
      <c r="K188" s="142"/>
      <c r="L188" s="25"/>
      <c r="M188" s="143" t="s">
        <v>1</v>
      </c>
      <c r="N188" s="144" t="s">
        <v>36</v>
      </c>
      <c r="O188" s="145">
        <v>0</v>
      </c>
      <c r="P188" s="145">
        <f t="shared" si="11"/>
        <v>0</v>
      </c>
      <c r="Q188" s="145">
        <v>0</v>
      </c>
      <c r="R188" s="145">
        <f t="shared" si="12"/>
        <v>0</v>
      </c>
      <c r="S188" s="145">
        <v>0</v>
      </c>
      <c r="T188" s="146">
        <f t="shared" si="13"/>
        <v>0</v>
      </c>
      <c r="AR188" s="147" t="s">
        <v>184</v>
      </c>
      <c r="AT188" s="147" t="s">
        <v>180</v>
      </c>
      <c r="AU188" s="147" t="s">
        <v>77</v>
      </c>
      <c r="AY188" s="13" t="s">
        <v>178</v>
      </c>
      <c r="BE188" s="148">
        <f t="shared" si="14"/>
        <v>0</v>
      </c>
      <c r="BF188" s="148">
        <f t="shared" si="15"/>
        <v>0</v>
      </c>
      <c r="BG188" s="148">
        <f t="shared" si="16"/>
        <v>0</v>
      </c>
      <c r="BH188" s="148">
        <f t="shared" si="17"/>
        <v>0</v>
      </c>
      <c r="BI188" s="148">
        <f t="shared" si="18"/>
        <v>0</v>
      </c>
      <c r="BJ188" s="13" t="s">
        <v>83</v>
      </c>
      <c r="BK188" s="148">
        <f t="shared" si="19"/>
        <v>0</v>
      </c>
      <c r="BL188" s="13" t="s">
        <v>184</v>
      </c>
      <c r="BM188" s="147" t="s">
        <v>640</v>
      </c>
    </row>
    <row r="189" spans="2:65" s="1" customFormat="1" ht="21.75" customHeight="1">
      <c r="B189" s="135"/>
      <c r="C189" s="136" t="s">
        <v>70</v>
      </c>
      <c r="D189" s="136" t="s">
        <v>180</v>
      </c>
      <c r="E189" s="137" t="s">
        <v>1915</v>
      </c>
      <c r="F189" s="138" t="s">
        <v>1916</v>
      </c>
      <c r="G189" s="139" t="s">
        <v>329</v>
      </c>
      <c r="H189" s="140">
        <v>180</v>
      </c>
      <c r="I189" s="141"/>
      <c r="J189" s="141">
        <f t="shared" si="10"/>
        <v>0</v>
      </c>
      <c r="K189" s="142"/>
      <c r="L189" s="25"/>
      <c r="M189" s="143" t="s">
        <v>1</v>
      </c>
      <c r="N189" s="144" t="s">
        <v>36</v>
      </c>
      <c r="O189" s="145">
        <v>0</v>
      </c>
      <c r="P189" s="145">
        <f t="shared" si="11"/>
        <v>0</v>
      </c>
      <c r="Q189" s="145">
        <v>0</v>
      </c>
      <c r="R189" s="145">
        <f t="shared" si="12"/>
        <v>0</v>
      </c>
      <c r="S189" s="145">
        <v>0</v>
      </c>
      <c r="T189" s="146">
        <f t="shared" si="13"/>
        <v>0</v>
      </c>
      <c r="AR189" s="147" t="s">
        <v>184</v>
      </c>
      <c r="AT189" s="147" t="s">
        <v>180</v>
      </c>
      <c r="AU189" s="147" t="s">
        <v>77</v>
      </c>
      <c r="AY189" s="13" t="s">
        <v>178</v>
      </c>
      <c r="BE189" s="148">
        <f t="shared" si="14"/>
        <v>0</v>
      </c>
      <c r="BF189" s="148">
        <f t="shared" si="15"/>
        <v>0</v>
      </c>
      <c r="BG189" s="148">
        <f t="shared" si="16"/>
        <v>0</v>
      </c>
      <c r="BH189" s="148">
        <f t="shared" si="17"/>
        <v>0</v>
      </c>
      <c r="BI189" s="148">
        <f t="shared" si="18"/>
        <v>0</v>
      </c>
      <c r="BJ189" s="13" t="s">
        <v>83</v>
      </c>
      <c r="BK189" s="148">
        <f t="shared" si="19"/>
        <v>0</v>
      </c>
      <c r="BL189" s="13" t="s">
        <v>184</v>
      </c>
      <c r="BM189" s="147" t="s">
        <v>648</v>
      </c>
    </row>
    <row r="190" spans="2:65" s="1" customFormat="1" ht="24.2" customHeight="1">
      <c r="B190" s="135"/>
      <c r="C190" s="136" t="s">
        <v>70</v>
      </c>
      <c r="D190" s="136" t="s">
        <v>180</v>
      </c>
      <c r="E190" s="137" t="s">
        <v>1917</v>
      </c>
      <c r="F190" s="138" t="s">
        <v>1918</v>
      </c>
      <c r="G190" s="139" t="s">
        <v>329</v>
      </c>
      <c r="H190" s="140">
        <v>180</v>
      </c>
      <c r="I190" s="141"/>
      <c r="J190" s="141">
        <f t="shared" si="10"/>
        <v>0</v>
      </c>
      <c r="K190" s="142"/>
      <c r="L190" s="25"/>
      <c r="M190" s="143" t="s">
        <v>1</v>
      </c>
      <c r="N190" s="144" t="s">
        <v>36</v>
      </c>
      <c r="O190" s="145">
        <v>0</v>
      </c>
      <c r="P190" s="145">
        <f t="shared" si="11"/>
        <v>0</v>
      </c>
      <c r="Q190" s="145">
        <v>0</v>
      </c>
      <c r="R190" s="145">
        <f t="shared" si="12"/>
        <v>0</v>
      </c>
      <c r="S190" s="145">
        <v>0</v>
      </c>
      <c r="T190" s="146">
        <f t="shared" si="13"/>
        <v>0</v>
      </c>
      <c r="AR190" s="147" t="s">
        <v>184</v>
      </c>
      <c r="AT190" s="147" t="s">
        <v>180</v>
      </c>
      <c r="AU190" s="147" t="s">
        <v>77</v>
      </c>
      <c r="AY190" s="13" t="s">
        <v>178</v>
      </c>
      <c r="BE190" s="148">
        <f t="shared" si="14"/>
        <v>0</v>
      </c>
      <c r="BF190" s="148">
        <f t="shared" si="15"/>
        <v>0</v>
      </c>
      <c r="BG190" s="148">
        <f t="shared" si="16"/>
        <v>0</v>
      </c>
      <c r="BH190" s="148">
        <f t="shared" si="17"/>
        <v>0</v>
      </c>
      <c r="BI190" s="148">
        <f t="shared" si="18"/>
        <v>0</v>
      </c>
      <c r="BJ190" s="13" t="s">
        <v>83</v>
      </c>
      <c r="BK190" s="148">
        <f t="shared" si="19"/>
        <v>0</v>
      </c>
      <c r="BL190" s="13" t="s">
        <v>184</v>
      </c>
      <c r="BM190" s="147" t="s">
        <v>656</v>
      </c>
    </row>
    <row r="191" spans="2:65" s="1" customFormat="1" ht="16.5" customHeight="1">
      <c r="B191" s="135"/>
      <c r="C191" s="136" t="s">
        <v>70</v>
      </c>
      <c r="D191" s="136" t="s">
        <v>180</v>
      </c>
      <c r="E191" s="137" t="s">
        <v>1919</v>
      </c>
      <c r="F191" s="138" t="s">
        <v>1920</v>
      </c>
      <c r="G191" s="139" t="s">
        <v>329</v>
      </c>
      <c r="H191" s="140">
        <v>350</v>
      </c>
      <c r="I191" s="141"/>
      <c r="J191" s="141">
        <f t="shared" si="10"/>
        <v>0</v>
      </c>
      <c r="K191" s="142"/>
      <c r="L191" s="25"/>
      <c r="M191" s="143" t="s">
        <v>1</v>
      </c>
      <c r="N191" s="144" t="s">
        <v>36</v>
      </c>
      <c r="O191" s="145">
        <v>0</v>
      </c>
      <c r="P191" s="145">
        <f t="shared" si="11"/>
        <v>0</v>
      </c>
      <c r="Q191" s="145">
        <v>0</v>
      </c>
      <c r="R191" s="145">
        <f t="shared" si="12"/>
        <v>0</v>
      </c>
      <c r="S191" s="145">
        <v>0</v>
      </c>
      <c r="T191" s="146">
        <f t="shared" si="13"/>
        <v>0</v>
      </c>
      <c r="AR191" s="147" t="s">
        <v>184</v>
      </c>
      <c r="AT191" s="147" t="s">
        <v>180</v>
      </c>
      <c r="AU191" s="147" t="s">
        <v>77</v>
      </c>
      <c r="AY191" s="13" t="s">
        <v>178</v>
      </c>
      <c r="BE191" s="148">
        <f t="shared" si="14"/>
        <v>0</v>
      </c>
      <c r="BF191" s="148">
        <f t="shared" si="15"/>
        <v>0</v>
      </c>
      <c r="BG191" s="148">
        <f t="shared" si="16"/>
        <v>0</v>
      </c>
      <c r="BH191" s="148">
        <f t="shared" si="17"/>
        <v>0</v>
      </c>
      <c r="BI191" s="148">
        <f t="shared" si="18"/>
        <v>0</v>
      </c>
      <c r="BJ191" s="13" t="s">
        <v>83</v>
      </c>
      <c r="BK191" s="148">
        <f t="shared" si="19"/>
        <v>0</v>
      </c>
      <c r="BL191" s="13" t="s">
        <v>184</v>
      </c>
      <c r="BM191" s="147" t="s">
        <v>678</v>
      </c>
    </row>
    <row r="192" spans="2:65" s="1" customFormat="1" ht="16.5" customHeight="1">
      <c r="B192" s="135"/>
      <c r="C192" s="136" t="s">
        <v>70</v>
      </c>
      <c r="D192" s="136" t="s">
        <v>180</v>
      </c>
      <c r="E192" s="137" t="s">
        <v>1921</v>
      </c>
      <c r="F192" s="138" t="s">
        <v>1922</v>
      </c>
      <c r="G192" s="139" t="s">
        <v>329</v>
      </c>
      <c r="H192" s="140">
        <v>650</v>
      </c>
      <c r="I192" s="141"/>
      <c r="J192" s="141">
        <f t="shared" si="10"/>
        <v>0</v>
      </c>
      <c r="K192" s="142"/>
      <c r="L192" s="25"/>
      <c r="M192" s="143" t="s">
        <v>1</v>
      </c>
      <c r="N192" s="144" t="s">
        <v>36</v>
      </c>
      <c r="O192" s="145">
        <v>0</v>
      </c>
      <c r="P192" s="145">
        <f t="shared" si="11"/>
        <v>0</v>
      </c>
      <c r="Q192" s="145">
        <v>0</v>
      </c>
      <c r="R192" s="145">
        <f t="shared" si="12"/>
        <v>0</v>
      </c>
      <c r="S192" s="145">
        <v>0</v>
      </c>
      <c r="T192" s="146">
        <f t="shared" si="13"/>
        <v>0</v>
      </c>
      <c r="AR192" s="147" t="s">
        <v>184</v>
      </c>
      <c r="AT192" s="147" t="s">
        <v>180</v>
      </c>
      <c r="AU192" s="147" t="s">
        <v>77</v>
      </c>
      <c r="AY192" s="13" t="s">
        <v>178</v>
      </c>
      <c r="BE192" s="148">
        <f t="shared" si="14"/>
        <v>0</v>
      </c>
      <c r="BF192" s="148">
        <f t="shared" si="15"/>
        <v>0</v>
      </c>
      <c r="BG192" s="148">
        <f t="shared" si="16"/>
        <v>0</v>
      </c>
      <c r="BH192" s="148">
        <f t="shared" si="17"/>
        <v>0</v>
      </c>
      <c r="BI192" s="148">
        <f t="shared" si="18"/>
        <v>0</v>
      </c>
      <c r="BJ192" s="13" t="s">
        <v>83</v>
      </c>
      <c r="BK192" s="148">
        <f t="shared" si="19"/>
        <v>0</v>
      </c>
      <c r="BL192" s="13" t="s">
        <v>184</v>
      </c>
      <c r="BM192" s="147" t="s">
        <v>686</v>
      </c>
    </row>
    <row r="193" spans="2:65" s="1" customFormat="1" ht="16.5" customHeight="1">
      <c r="B193" s="135"/>
      <c r="C193" s="136" t="s">
        <v>70</v>
      </c>
      <c r="D193" s="136" t="s">
        <v>180</v>
      </c>
      <c r="E193" s="137" t="s">
        <v>1923</v>
      </c>
      <c r="F193" s="138" t="s">
        <v>1924</v>
      </c>
      <c r="G193" s="139" t="s">
        <v>290</v>
      </c>
      <c r="H193" s="140">
        <v>60</v>
      </c>
      <c r="I193" s="141"/>
      <c r="J193" s="141">
        <f t="shared" si="10"/>
        <v>0</v>
      </c>
      <c r="K193" s="142"/>
      <c r="L193" s="25"/>
      <c r="M193" s="143" t="s">
        <v>1</v>
      </c>
      <c r="N193" s="144" t="s">
        <v>36</v>
      </c>
      <c r="O193" s="145">
        <v>0</v>
      </c>
      <c r="P193" s="145">
        <f t="shared" si="11"/>
        <v>0</v>
      </c>
      <c r="Q193" s="145">
        <v>0</v>
      </c>
      <c r="R193" s="145">
        <f t="shared" si="12"/>
        <v>0</v>
      </c>
      <c r="S193" s="145">
        <v>0</v>
      </c>
      <c r="T193" s="146">
        <f t="shared" si="13"/>
        <v>0</v>
      </c>
      <c r="AR193" s="147" t="s">
        <v>184</v>
      </c>
      <c r="AT193" s="147" t="s">
        <v>180</v>
      </c>
      <c r="AU193" s="147" t="s">
        <v>77</v>
      </c>
      <c r="AY193" s="13" t="s">
        <v>178</v>
      </c>
      <c r="BE193" s="148">
        <f t="shared" si="14"/>
        <v>0</v>
      </c>
      <c r="BF193" s="148">
        <f t="shared" si="15"/>
        <v>0</v>
      </c>
      <c r="BG193" s="148">
        <f t="shared" si="16"/>
        <v>0</v>
      </c>
      <c r="BH193" s="148">
        <f t="shared" si="17"/>
        <v>0</v>
      </c>
      <c r="BI193" s="148">
        <f t="shared" si="18"/>
        <v>0</v>
      </c>
      <c r="BJ193" s="13" t="s">
        <v>83</v>
      </c>
      <c r="BK193" s="148">
        <f t="shared" si="19"/>
        <v>0</v>
      </c>
      <c r="BL193" s="13" t="s">
        <v>184</v>
      </c>
      <c r="BM193" s="147" t="s">
        <v>700</v>
      </c>
    </row>
    <row r="194" spans="2:65" s="1" customFormat="1" ht="24.2" customHeight="1">
      <c r="B194" s="135"/>
      <c r="C194" s="136" t="s">
        <v>70</v>
      </c>
      <c r="D194" s="136" t="s">
        <v>180</v>
      </c>
      <c r="E194" s="137" t="s">
        <v>1925</v>
      </c>
      <c r="F194" s="138" t="s">
        <v>1926</v>
      </c>
      <c r="G194" s="139" t="s">
        <v>290</v>
      </c>
      <c r="H194" s="140">
        <v>60</v>
      </c>
      <c r="I194" s="141"/>
      <c r="J194" s="141">
        <f t="shared" si="10"/>
        <v>0</v>
      </c>
      <c r="K194" s="142"/>
      <c r="L194" s="25"/>
      <c r="M194" s="143" t="s">
        <v>1</v>
      </c>
      <c r="N194" s="144" t="s">
        <v>36</v>
      </c>
      <c r="O194" s="145">
        <v>0</v>
      </c>
      <c r="P194" s="145">
        <f t="shared" si="11"/>
        <v>0</v>
      </c>
      <c r="Q194" s="145">
        <v>0</v>
      </c>
      <c r="R194" s="145">
        <f t="shared" si="12"/>
        <v>0</v>
      </c>
      <c r="S194" s="145">
        <v>0</v>
      </c>
      <c r="T194" s="146">
        <f t="shared" si="13"/>
        <v>0</v>
      </c>
      <c r="AR194" s="147" t="s">
        <v>184</v>
      </c>
      <c r="AT194" s="147" t="s">
        <v>180</v>
      </c>
      <c r="AU194" s="147" t="s">
        <v>77</v>
      </c>
      <c r="AY194" s="13" t="s">
        <v>178</v>
      </c>
      <c r="BE194" s="148">
        <f t="shared" si="14"/>
        <v>0</v>
      </c>
      <c r="BF194" s="148">
        <f t="shared" si="15"/>
        <v>0</v>
      </c>
      <c r="BG194" s="148">
        <f t="shared" si="16"/>
        <v>0</v>
      </c>
      <c r="BH194" s="148">
        <f t="shared" si="17"/>
        <v>0</v>
      </c>
      <c r="BI194" s="148">
        <f t="shared" si="18"/>
        <v>0</v>
      </c>
      <c r="BJ194" s="13" t="s">
        <v>83</v>
      </c>
      <c r="BK194" s="148">
        <f t="shared" si="19"/>
        <v>0</v>
      </c>
      <c r="BL194" s="13" t="s">
        <v>184</v>
      </c>
      <c r="BM194" s="147" t="s">
        <v>708</v>
      </c>
    </row>
    <row r="195" spans="2:65" s="1" customFormat="1" ht="16.5" customHeight="1">
      <c r="B195" s="135"/>
      <c r="C195" s="136" t="s">
        <v>70</v>
      </c>
      <c r="D195" s="136" t="s">
        <v>180</v>
      </c>
      <c r="E195" s="137" t="s">
        <v>1927</v>
      </c>
      <c r="F195" s="138" t="s">
        <v>1928</v>
      </c>
      <c r="G195" s="139" t="s">
        <v>290</v>
      </c>
      <c r="H195" s="140">
        <v>4</v>
      </c>
      <c r="I195" s="141"/>
      <c r="J195" s="141">
        <f t="shared" si="10"/>
        <v>0</v>
      </c>
      <c r="K195" s="142"/>
      <c r="L195" s="25"/>
      <c r="M195" s="143" t="s">
        <v>1</v>
      </c>
      <c r="N195" s="144" t="s">
        <v>36</v>
      </c>
      <c r="O195" s="145">
        <v>0</v>
      </c>
      <c r="P195" s="145">
        <f t="shared" si="11"/>
        <v>0</v>
      </c>
      <c r="Q195" s="145">
        <v>0</v>
      </c>
      <c r="R195" s="145">
        <f t="shared" si="12"/>
        <v>0</v>
      </c>
      <c r="S195" s="145">
        <v>0</v>
      </c>
      <c r="T195" s="146">
        <f t="shared" si="13"/>
        <v>0</v>
      </c>
      <c r="AR195" s="147" t="s">
        <v>184</v>
      </c>
      <c r="AT195" s="147" t="s">
        <v>180</v>
      </c>
      <c r="AU195" s="147" t="s">
        <v>77</v>
      </c>
      <c r="AY195" s="13" t="s">
        <v>178</v>
      </c>
      <c r="BE195" s="148">
        <f t="shared" si="14"/>
        <v>0</v>
      </c>
      <c r="BF195" s="148">
        <f t="shared" si="15"/>
        <v>0</v>
      </c>
      <c r="BG195" s="148">
        <f t="shared" si="16"/>
        <v>0</v>
      </c>
      <c r="BH195" s="148">
        <f t="shared" si="17"/>
        <v>0</v>
      </c>
      <c r="BI195" s="148">
        <f t="shared" si="18"/>
        <v>0</v>
      </c>
      <c r="BJ195" s="13" t="s">
        <v>83</v>
      </c>
      <c r="BK195" s="148">
        <f t="shared" si="19"/>
        <v>0</v>
      </c>
      <c r="BL195" s="13" t="s">
        <v>184</v>
      </c>
      <c r="BM195" s="147" t="s">
        <v>716</v>
      </c>
    </row>
    <row r="196" spans="2:65" s="1" customFormat="1" ht="16.5" customHeight="1">
      <c r="B196" s="135"/>
      <c r="C196" s="136" t="s">
        <v>70</v>
      </c>
      <c r="D196" s="136" t="s">
        <v>180</v>
      </c>
      <c r="E196" s="137" t="s">
        <v>1929</v>
      </c>
      <c r="F196" s="138" t="s">
        <v>1930</v>
      </c>
      <c r="G196" s="139" t="s">
        <v>290</v>
      </c>
      <c r="H196" s="140">
        <v>90</v>
      </c>
      <c r="I196" s="141"/>
      <c r="J196" s="141">
        <f t="shared" si="10"/>
        <v>0</v>
      </c>
      <c r="K196" s="142"/>
      <c r="L196" s="25"/>
      <c r="M196" s="143" t="s">
        <v>1</v>
      </c>
      <c r="N196" s="144" t="s">
        <v>36</v>
      </c>
      <c r="O196" s="145">
        <v>0</v>
      </c>
      <c r="P196" s="145">
        <f t="shared" si="11"/>
        <v>0</v>
      </c>
      <c r="Q196" s="145">
        <v>0</v>
      </c>
      <c r="R196" s="145">
        <f t="shared" si="12"/>
        <v>0</v>
      </c>
      <c r="S196" s="145">
        <v>0</v>
      </c>
      <c r="T196" s="146">
        <f t="shared" si="13"/>
        <v>0</v>
      </c>
      <c r="AR196" s="147" t="s">
        <v>184</v>
      </c>
      <c r="AT196" s="147" t="s">
        <v>180</v>
      </c>
      <c r="AU196" s="147" t="s">
        <v>77</v>
      </c>
      <c r="AY196" s="13" t="s">
        <v>178</v>
      </c>
      <c r="BE196" s="148">
        <f t="shared" si="14"/>
        <v>0</v>
      </c>
      <c r="BF196" s="148">
        <f t="shared" si="15"/>
        <v>0</v>
      </c>
      <c r="BG196" s="148">
        <f t="shared" si="16"/>
        <v>0</v>
      </c>
      <c r="BH196" s="148">
        <f t="shared" si="17"/>
        <v>0</v>
      </c>
      <c r="BI196" s="148">
        <f t="shared" si="18"/>
        <v>0</v>
      </c>
      <c r="BJ196" s="13" t="s">
        <v>83</v>
      </c>
      <c r="BK196" s="148">
        <f t="shared" si="19"/>
        <v>0</v>
      </c>
      <c r="BL196" s="13" t="s">
        <v>184</v>
      </c>
      <c r="BM196" s="147" t="s">
        <v>724</v>
      </c>
    </row>
    <row r="197" spans="2:65" s="1" customFormat="1" ht="16.5" customHeight="1">
      <c r="B197" s="135"/>
      <c r="C197" s="136" t="s">
        <v>70</v>
      </c>
      <c r="D197" s="136" t="s">
        <v>180</v>
      </c>
      <c r="E197" s="137" t="s">
        <v>1931</v>
      </c>
      <c r="F197" s="138" t="s">
        <v>1932</v>
      </c>
      <c r="G197" s="139" t="s">
        <v>290</v>
      </c>
      <c r="H197" s="140">
        <v>26</v>
      </c>
      <c r="I197" s="141"/>
      <c r="J197" s="141">
        <f t="shared" si="10"/>
        <v>0</v>
      </c>
      <c r="K197" s="142"/>
      <c r="L197" s="25"/>
      <c r="M197" s="143" t="s">
        <v>1</v>
      </c>
      <c r="N197" s="144" t="s">
        <v>36</v>
      </c>
      <c r="O197" s="145">
        <v>0</v>
      </c>
      <c r="P197" s="145">
        <f t="shared" si="11"/>
        <v>0</v>
      </c>
      <c r="Q197" s="145">
        <v>0</v>
      </c>
      <c r="R197" s="145">
        <f t="shared" si="12"/>
        <v>0</v>
      </c>
      <c r="S197" s="145">
        <v>0</v>
      </c>
      <c r="T197" s="146">
        <f t="shared" si="13"/>
        <v>0</v>
      </c>
      <c r="AR197" s="147" t="s">
        <v>184</v>
      </c>
      <c r="AT197" s="147" t="s">
        <v>180</v>
      </c>
      <c r="AU197" s="147" t="s">
        <v>77</v>
      </c>
      <c r="AY197" s="13" t="s">
        <v>178</v>
      </c>
      <c r="BE197" s="148">
        <f t="shared" si="14"/>
        <v>0</v>
      </c>
      <c r="BF197" s="148">
        <f t="shared" si="15"/>
        <v>0</v>
      </c>
      <c r="BG197" s="148">
        <f t="shared" si="16"/>
        <v>0</v>
      </c>
      <c r="BH197" s="148">
        <f t="shared" si="17"/>
        <v>0</v>
      </c>
      <c r="BI197" s="148">
        <f t="shared" si="18"/>
        <v>0</v>
      </c>
      <c r="BJ197" s="13" t="s">
        <v>83</v>
      </c>
      <c r="BK197" s="148">
        <f t="shared" si="19"/>
        <v>0</v>
      </c>
      <c r="BL197" s="13" t="s">
        <v>184</v>
      </c>
      <c r="BM197" s="147" t="s">
        <v>731</v>
      </c>
    </row>
    <row r="198" spans="2:65" s="1" customFormat="1" ht="16.5" customHeight="1">
      <c r="B198" s="135"/>
      <c r="C198" s="136" t="s">
        <v>70</v>
      </c>
      <c r="D198" s="136" t="s">
        <v>180</v>
      </c>
      <c r="E198" s="137" t="s">
        <v>1933</v>
      </c>
      <c r="F198" s="138" t="s">
        <v>1934</v>
      </c>
      <c r="G198" s="139" t="s">
        <v>290</v>
      </c>
      <c r="H198" s="140">
        <v>650</v>
      </c>
      <c r="I198" s="141"/>
      <c r="J198" s="141">
        <f t="shared" si="10"/>
        <v>0</v>
      </c>
      <c r="K198" s="142"/>
      <c r="L198" s="25"/>
      <c r="M198" s="143" t="s">
        <v>1</v>
      </c>
      <c r="N198" s="144" t="s">
        <v>36</v>
      </c>
      <c r="O198" s="145">
        <v>0</v>
      </c>
      <c r="P198" s="145">
        <f t="shared" si="11"/>
        <v>0</v>
      </c>
      <c r="Q198" s="145">
        <v>0</v>
      </c>
      <c r="R198" s="145">
        <f t="shared" si="12"/>
        <v>0</v>
      </c>
      <c r="S198" s="145">
        <v>0</v>
      </c>
      <c r="T198" s="146">
        <f t="shared" si="13"/>
        <v>0</v>
      </c>
      <c r="AR198" s="147" t="s">
        <v>184</v>
      </c>
      <c r="AT198" s="147" t="s">
        <v>180</v>
      </c>
      <c r="AU198" s="147" t="s">
        <v>77</v>
      </c>
      <c r="AY198" s="13" t="s">
        <v>178</v>
      </c>
      <c r="BE198" s="148">
        <f t="shared" si="14"/>
        <v>0</v>
      </c>
      <c r="BF198" s="148">
        <f t="shared" si="15"/>
        <v>0</v>
      </c>
      <c r="BG198" s="148">
        <f t="shared" si="16"/>
        <v>0</v>
      </c>
      <c r="BH198" s="148">
        <f t="shared" si="17"/>
        <v>0</v>
      </c>
      <c r="BI198" s="148">
        <f t="shared" si="18"/>
        <v>0</v>
      </c>
      <c r="BJ198" s="13" t="s">
        <v>83</v>
      </c>
      <c r="BK198" s="148">
        <f t="shared" si="19"/>
        <v>0</v>
      </c>
      <c r="BL198" s="13" t="s">
        <v>184</v>
      </c>
      <c r="BM198" s="147" t="s">
        <v>739</v>
      </c>
    </row>
    <row r="199" spans="2:65" s="1" customFormat="1" ht="16.5" customHeight="1">
      <c r="B199" s="135"/>
      <c r="C199" s="136" t="s">
        <v>70</v>
      </c>
      <c r="D199" s="136" t="s">
        <v>180</v>
      </c>
      <c r="E199" s="137" t="s">
        <v>1935</v>
      </c>
      <c r="F199" s="138" t="s">
        <v>1936</v>
      </c>
      <c r="G199" s="139" t="s">
        <v>290</v>
      </c>
      <c r="H199" s="140">
        <v>450</v>
      </c>
      <c r="I199" s="141"/>
      <c r="J199" s="141">
        <f t="shared" si="10"/>
        <v>0</v>
      </c>
      <c r="K199" s="142"/>
      <c r="L199" s="25"/>
      <c r="M199" s="143" t="s">
        <v>1</v>
      </c>
      <c r="N199" s="144" t="s">
        <v>36</v>
      </c>
      <c r="O199" s="145">
        <v>0</v>
      </c>
      <c r="P199" s="145">
        <f t="shared" si="11"/>
        <v>0</v>
      </c>
      <c r="Q199" s="145">
        <v>0</v>
      </c>
      <c r="R199" s="145">
        <f t="shared" si="12"/>
        <v>0</v>
      </c>
      <c r="S199" s="145">
        <v>0</v>
      </c>
      <c r="T199" s="146">
        <f t="shared" si="13"/>
        <v>0</v>
      </c>
      <c r="AR199" s="147" t="s">
        <v>184</v>
      </c>
      <c r="AT199" s="147" t="s">
        <v>180</v>
      </c>
      <c r="AU199" s="147" t="s">
        <v>77</v>
      </c>
      <c r="AY199" s="13" t="s">
        <v>178</v>
      </c>
      <c r="BE199" s="148">
        <f t="shared" si="14"/>
        <v>0</v>
      </c>
      <c r="BF199" s="148">
        <f t="shared" si="15"/>
        <v>0</v>
      </c>
      <c r="BG199" s="148">
        <f t="shared" si="16"/>
        <v>0</v>
      </c>
      <c r="BH199" s="148">
        <f t="shared" si="17"/>
        <v>0</v>
      </c>
      <c r="BI199" s="148">
        <f t="shared" si="18"/>
        <v>0</v>
      </c>
      <c r="BJ199" s="13" t="s">
        <v>83</v>
      </c>
      <c r="BK199" s="148">
        <f t="shared" si="19"/>
        <v>0</v>
      </c>
      <c r="BL199" s="13" t="s">
        <v>184</v>
      </c>
      <c r="BM199" s="147" t="s">
        <v>747</v>
      </c>
    </row>
    <row r="200" spans="2:65" s="1" customFormat="1" ht="16.5" customHeight="1">
      <c r="B200" s="135"/>
      <c r="C200" s="136" t="s">
        <v>70</v>
      </c>
      <c r="D200" s="136" t="s">
        <v>180</v>
      </c>
      <c r="E200" s="137" t="s">
        <v>1937</v>
      </c>
      <c r="F200" s="138" t="s">
        <v>1938</v>
      </c>
      <c r="G200" s="139" t="s">
        <v>290</v>
      </c>
      <c r="H200" s="140">
        <v>2</v>
      </c>
      <c r="I200" s="141"/>
      <c r="J200" s="141">
        <f t="shared" si="10"/>
        <v>0</v>
      </c>
      <c r="K200" s="142"/>
      <c r="L200" s="25"/>
      <c r="M200" s="143" t="s">
        <v>1</v>
      </c>
      <c r="N200" s="144" t="s">
        <v>36</v>
      </c>
      <c r="O200" s="145">
        <v>0</v>
      </c>
      <c r="P200" s="145">
        <f t="shared" si="11"/>
        <v>0</v>
      </c>
      <c r="Q200" s="145">
        <v>0</v>
      </c>
      <c r="R200" s="145">
        <f t="shared" si="12"/>
        <v>0</v>
      </c>
      <c r="S200" s="145">
        <v>0</v>
      </c>
      <c r="T200" s="146">
        <f t="shared" si="13"/>
        <v>0</v>
      </c>
      <c r="AR200" s="147" t="s">
        <v>184</v>
      </c>
      <c r="AT200" s="147" t="s">
        <v>180</v>
      </c>
      <c r="AU200" s="147" t="s">
        <v>77</v>
      </c>
      <c r="AY200" s="13" t="s">
        <v>178</v>
      </c>
      <c r="BE200" s="148">
        <f t="shared" si="14"/>
        <v>0</v>
      </c>
      <c r="BF200" s="148">
        <f t="shared" si="15"/>
        <v>0</v>
      </c>
      <c r="BG200" s="148">
        <f t="shared" si="16"/>
        <v>0</v>
      </c>
      <c r="BH200" s="148">
        <f t="shared" si="17"/>
        <v>0</v>
      </c>
      <c r="BI200" s="148">
        <f t="shared" si="18"/>
        <v>0</v>
      </c>
      <c r="BJ200" s="13" t="s">
        <v>83</v>
      </c>
      <c r="BK200" s="148">
        <f t="shared" si="19"/>
        <v>0</v>
      </c>
      <c r="BL200" s="13" t="s">
        <v>184</v>
      </c>
      <c r="BM200" s="147" t="s">
        <v>755</v>
      </c>
    </row>
    <row r="201" spans="2:65" s="1" customFormat="1" ht="16.5" customHeight="1">
      <c r="B201" s="135"/>
      <c r="C201" s="136" t="s">
        <v>70</v>
      </c>
      <c r="D201" s="136" t="s">
        <v>180</v>
      </c>
      <c r="E201" s="137" t="s">
        <v>1939</v>
      </c>
      <c r="F201" s="138" t="s">
        <v>1940</v>
      </c>
      <c r="G201" s="139" t="s">
        <v>262</v>
      </c>
      <c r="H201" s="140">
        <v>250</v>
      </c>
      <c r="I201" s="141"/>
      <c r="J201" s="141">
        <f t="shared" ref="J201" si="20">ROUND(I201*H201,2)</f>
        <v>0</v>
      </c>
      <c r="K201" s="142"/>
      <c r="L201" s="25"/>
      <c r="M201" s="143" t="s">
        <v>1</v>
      </c>
      <c r="N201" s="144" t="s">
        <v>36</v>
      </c>
      <c r="O201" s="145">
        <v>0</v>
      </c>
      <c r="P201" s="145">
        <f t="shared" ref="P201" si="21">O201*H201</f>
        <v>0</v>
      </c>
      <c r="Q201" s="145">
        <v>0</v>
      </c>
      <c r="R201" s="145">
        <f t="shared" ref="R201" si="22">Q201*H201</f>
        <v>0</v>
      </c>
      <c r="S201" s="145">
        <v>0</v>
      </c>
      <c r="T201" s="146">
        <f t="shared" ref="T201" si="23">S201*H201</f>
        <v>0</v>
      </c>
      <c r="AR201" s="147" t="s">
        <v>184</v>
      </c>
      <c r="AT201" s="147" t="s">
        <v>180</v>
      </c>
      <c r="AU201" s="147" t="s">
        <v>77</v>
      </c>
      <c r="AY201" s="13" t="s">
        <v>178</v>
      </c>
      <c r="BE201" s="148">
        <f t="shared" si="14"/>
        <v>0</v>
      </c>
      <c r="BF201" s="148">
        <f t="shared" si="15"/>
        <v>0</v>
      </c>
      <c r="BG201" s="148">
        <f t="shared" si="16"/>
        <v>0</v>
      </c>
      <c r="BH201" s="148">
        <f t="shared" si="17"/>
        <v>0</v>
      </c>
      <c r="BI201" s="148">
        <f t="shared" si="18"/>
        <v>0</v>
      </c>
      <c r="BJ201" s="13" t="s">
        <v>83</v>
      </c>
      <c r="BK201" s="148">
        <f t="shared" si="19"/>
        <v>0</v>
      </c>
      <c r="BL201" s="13" t="s">
        <v>184</v>
      </c>
      <c r="BM201" s="147" t="s">
        <v>763</v>
      </c>
    </row>
    <row r="202" spans="2:65" s="11" customFormat="1" ht="25.9" customHeight="1">
      <c r="B202" s="124"/>
      <c r="D202" s="125" t="s">
        <v>69</v>
      </c>
      <c r="E202" s="126" t="s">
        <v>1941</v>
      </c>
      <c r="F202" s="126" t="s">
        <v>1942</v>
      </c>
      <c r="J202" s="127">
        <f>BK202</f>
        <v>0</v>
      </c>
      <c r="L202" s="124"/>
      <c r="M202" s="128"/>
      <c r="P202" s="129">
        <f>SUM(P203:P211)</f>
        <v>0</v>
      </c>
      <c r="R202" s="129">
        <f>SUM(R203:R211)</f>
        <v>0</v>
      </c>
      <c r="T202" s="130">
        <f>SUM(T203:T211)</f>
        <v>0</v>
      </c>
      <c r="AR202" s="125" t="s">
        <v>77</v>
      </c>
      <c r="AT202" s="131" t="s">
        <v>69</v>
      </c>
      <c r="AU202" s="131" t="s">
        <v>70</v>
      </c>
      <c r="AY202" s="125" t="s">
        <v>178</v>
      </c>
      <c r="BK202" s="132">
        <f>SUM(BK203:BK211)</f>
        <v>0</v>
      </c>
    </row>
    <row r="203" spans="2:65" s="1" customFormat="1" ht="21.75" customHeight="1">
      <c r="B203" s="135"/>
      <c r="C203" s="136" t="s">
        <v>70</v>
      </c>
      <c r="D203" s="136" t="s">
        <v>180</v>
      </c>
      <c r="E203" s="137" t="s">
        <v>1943</v>
      </c>
      <c r="F203" s="138" t="s">
        <v>1944</v>
      </c>
      <c r="G203" s="139" t="s">
        <v>290</v>
      </c>
      <c r="H203" s="140">
        <v>121</v>
      </c>
      <c r="I203" s="141"/>
      <c r="J203" s="141">
        <f t="shared" ref="J203:J211" si="24">ROUND(I203*H203,2)</f>
        <v>0</v>
      </c>
      <c r="K203" s="142"/>
      <c r="L203" s="25"/>
      <c r="M203" s="143" t="s">
        <v>1</v>
      </c>
      <c r="N203" s="144" t="s">
        <v>36</v>
      </c>
      <c r="O203" s="145">
        <v>0</v>
      </c>
      <c r="P203" s="145">
        <f t="shared" ref="P203:P211" si="25">O203*H203</f>
        <v>0</v>
      </c>
      <c r="Q203" s="145">
        <v>0</v>
      </c>
      <c r="R203" s="145">
        <f t="shared" ref="R203:R211" si="26">Q203*H203</f>
        <v>0</v>
      </c>
      <c r="S203" s="145">
        <v>0</v>
      </c>
      <c r="T203" s="146">
        <f t="shared" ref="T203:T211" si="27">S203*H203</f>
        <v>0</v>
      </c>
      <c r="AR203" s="147" t="s">
        <v>184</v>
      </c>
      <c r="AT203" s="147" t="s">
        <v>180</v>
      </c>
      <c r="AU203" s="147" t="s">
        <v>77</v>
      </c>
      <c r="AY203" s="13" t="s">
        <v>178</v>
      </c>
      <c r="BE203" s="148">
        <f t="shared" ref="BE203:BE211" si="28">IF(N203="základná",J203,0)</f>
        <v>0</v>
      </c>
      <c r="BF203" s="148">
        <f t="shared" ref="BF203:BF211" si="29">IF(N203="znížená",J203,0)</f>
        <v>0</v>
      </c>
      <c r="BG203" s="148">
        <f t="shared" ref="BG203:BG211" si="30">IF(N203="zákl. prenesená",J203,0)</f>
        <v>0</v>
      </c>
      <c r="BH203" s="148">
        <f t="shared" ref="BH203:BH211" si="31">IF(N203="zníž. prenesená",J203,0)</f>
        <v>0</v>
      </c>
      <c r="BI203" s="148">
        <f t="shared" ref="BI203:BI211" si="32">IF(N203="nulová",J203,0)</f>
        <v>0</v>
      </c>
      <c r="BJ203" s="13" t="s">
        <v>83</v>
      </c>
      <c r="BK203" s="148">
        <f t="shared" ref="BK203:BK211" si="33">ROUND(I203*H203,2)</f>
        <v>0</v>
      </c>
      <c r="BL203" s="13" t="s">
        <v>184</v>
      </c>
      <c r="BM203" s="147" t="s">
        <v>769</v>
      </c>
    </row>
    <row r="204" spans="2:65" s="1" customFormat="1" ht="24.2" customHeight="1">
      <c r="B204" s="135"/>
      <c r="C204" s="136" t="s">
        <v>70</v>
      </c>
      <c r="D204" s="136" t="s">
        <v>180</v>
      </c>
      <c r="E204" s="137" t="s">
        <v>1945</v>
      </c>
      <c r="F204" s="138" t="s">
        <v>1946</v>
      </c>
      <c r="G204" s="139" t="s">
        <v>290</v>
      </c>
      <c r="H204" s="140">
        <v>10</v>
      </c>
      <c r="I204" s="141"/>
      <c r="J204" s="141">
        <f t="shared" si="24"/>
        <v>0</v>
      </c>
      <c r="K204" s="142"/>
      <c r="L204" s="25"/>
      <c r="M204" s="143" t="s">
        <v>1</v>
      </c>
      <c r="N204" s="144" t="s">
        <v>36</v>
      </c>
      <c r="O204" s="145">
        <v>0</v>
      </c>
      <c r="P204" s="145">
        <f t="shared" si="25"/>
        <v>0</v>
      </c>
      <c r="Q204" s="145">
        <v>0</v>
      </c>
      <c r="R204" s="145">
        <f t="shared" si="26"/>
        <v>0</v>
      </c>
      <c r="S204" s="145">
        <v>0</v>
      </c>
      <c r="T204" s="146">
        <f t="shared" si="27"/>
        <v>0</v>
      </c>
      <c r="AR204" s="147" t="s">
        <v>184</v>
      </c>
      <c r="AT204" s="147" t="s">
        <v>180</v>
      </c>
      <c r="AU204" s="147" t="s">
        <v>77</v>
      </c>
      <c r="AY204" s="13" t="s">
        <v>178</v>
      </c>
      <c r="BE204" s="148">
        <f t="shared" si="28"/>
        <v>0</v>
      </c>
      <c r="BF204" s="148">
        <f t="shared" si="29"/>
        <v>0</v>
      </c>
      <c r="BG204" s="148">
        <f t="shared" si="30"/>
        <v>0</v>
      </c>
      <c r="BH204" s="148">
        <f t="shared" si="31"/>
        <v>0</v>
      </c>
      <c r="BI204" s="148">
        <f t="shared" si="32"/>
        <v>0</v>
      </c>
      <c r="BJ204" s="13" t="s">
        <v>83</v>
      </c>
      <c r="BK204" s="148">
        <f t="shared" si="33"/>
        <v>0</v>
      </c>
      <c r="BL204" s="13" t="s">
        <v>184</v>
      </c>
      <c r="BM204" s="147" t="s">
        <v>777</v>
      </c>
    </row>
    <row r="205" spans="2:65" s="1" customFormat="1" ht="16.5" customHeight="1">
      <c r="B205" s="135"/>
      <c r="C205" s="136" t="s">
        <v>70</v>
      </c>
      <c r="D205" s="136" t="s">
        <v>180</v>
      </c>
      <c r="E205" s="137" t="s">
        <v>1947</v>
      </c>
      <c r="F205" s="138" t="s">
        <v>1948</v>
      </c>
      <c r="G205" s="139" t="s">
        <v>290</v>
      </c>
      <c r="H205" s="140">
        <v>8</v>
      </c>
      <c r="I205" s="141"/>
      <c r="J205" s="141">
        <f t="shared" si="24"/>
        <v>0</v>
      </c>
      <c r="K205" s="142"/>
      <c r="L205" s="25"/>
      <c r="M205" s="143" t="s">
        <v>1</v>
      </c>
      <c r="N205" s="144" t="s">
        <v>36</v>
      </c>
      <c r="O205" s="145">
        <v>0</v>
      </c>
      <c r="P205" s="145">
        <f t="shared" si="25"/>
        <v>0</v>
      </c>
      <c r="Q205" s="145">
        <v>0</v>
      </c>
      <c r="R205" s="145">
        <f t="shared" si="26"/>
        <v>0</v>
      </c>
      <c r="S205" s="145">
        <v>0</v>
      </c>
      <c r="T205" s="146">
        <f t="shared" si="27"/>
        <v>0</v>
      </c>
      <c r="AR205" s="147" t="s">
        <v>184</v>
      </c>
      <c r="AT205" s="147" t="s">
        <v>180</v>
      </c>
      <c r="AU205" s="147" t="s">
        <v>77</v>
      </c>
      <c r="AY205" s="13" t="s">
        <v>178</v>
      </c>
      <c r="BE205" s="148">
        <f t="shared" si="28"/>
        <v>0</v>
      </c>
      <c r="BF205" s="148">
        <f t="shared" si="29"/>
        <v>0</v>
      </c>
      <c r="BG205" s="148">
        <f t="shared" si="30"/>
        <v>0</v>
      </c>
      <c r="BH205" s="148">
        <f t="shared" si="31"/>
        <v>0</v>
      </c>
      <c r="BI205" s="148">
        <f t="shared" si="32"/>
        <v>0</v>
      </c>
      <c r="BJ205" s="13" t="s">
        <v>83</v>
      </c>
      <c r="BK205" s="148">
        <f t="shared" si="33"/>
        <v>0</v>
      </c>
      <c r="BL205" s="13" t="s">
        <v>184</v>
      </c>
      <c r="BM205" s="147" t="s">
        <v>785</v>
      </c>
    </row>
    <row r="206" spans="2:65" s="1" customFormat="1" ht="16.5" customHeight="1">
      <c r="B206" s="135"/>
      <c r="C206" s="136" t="s">
        <v>70</v>
      </c>
      <c r="D206" s="136" t="s">
        <v>180</v>
      </c>
      <c r="E206" s="137" t="s">
        <v>1949</v>
      </c>
      <c r="F206" s="138" t="s">
        <v>1950</v>
      </c>
      <c r="G206" s="139" t="s">
        <v>290</v>
      </c>
      <c r="H206" s="140">
        <v>73</v>
      </c>
      <c r="I206" s="141"/>
      <c r="J206" s="141">
        <f t="shared" si="24"/>
        <v>0</v>
      </c>
      <c r="K206" s="142"/>
      <c r="L206" s="25"/>
      <c r="M206" s="143" t="s">
        <v>1</v>
      </c>
      <c r="N206" s="144" t="s">
        <v>36</v>
      </c>
      <c r="O206" s="145">
        <v>0</v>
      </c>
      <c r="P206" s="145">
        <f t="shared" si="25"/>
        <v>0</v>
      </c>
      <c r="Q206" s="145">
        <v>0</v>
      </c>
      <c r="R206" s="145">
        <f t="shared" si="26"/>
        <v>0</v>
      </c>
      <c r="S206" s="145">
        <v>0</v>
      </c>
      <c r="T206" s="146">
        <f t="shared" si="27"/>
        <v>0</v>
      </c>
      <c r="AR206" s="147" t="s">
        <v>184</v>
      </c>
      <c r="AT206" s="147" t="s">
        <v>180</v>
      </c>
      <c r="AU206" s="147" t="s">
        <v>77</v>
      </c>
      <c r="AY206" s="13" t="s">
        <v>178</v>
      </c>
      <c r="BE206" s="148">
        <f t="shared" si="28"/>
        <v>0</v>
      </c>
      <c r="BF206" s="148">
        <f t="shared" si="29"/>
        <v>0</v>
      </c>
      <c r="BG206" s="148">
        <f t="shared" si="30"/>
        <v>0</v>
      </c>
      <c r="BH206" s="148">
        <f t="shared" si="31"/>
        <v>0</v>
      </c>
      <c r="BI206" s="148">
        <f t="shared" si="32"/>
        <v>0</v>
      </c>
      <c r="BJ206" s="13" t="s">
        <v>83</v>
      </c>
      <c r="BK206" s="148">
        <f t="shared" si="33"/>
        <v>0</v>
      </c>
      <c r="BL206" s="13" t="s">
        <v>184</v>
      </c>
      <c r="BM206" s="147" t="s">
        <v>793</v>
      </c>
    </row>
    <row r="207" spans="2:65" s="1" customFormat="1" ht="16.5" customHeight="1">
      <c r="B207" s="135"/>
      <c r="C207" s="136" t="s">
        <v>70</v>
      </c>
      <c r="D207" s="136" t="s">
        <v>180</v>
      </c>
      <c r="E207" s="137" t="s">
        <v>1951</v>
      </c>
      <c r="F207" s="138" t="s">
        <v>1952</v>
      </c>
      <c r="G207" s="139" t="s">
        <v>290</v>
      </c>
      <c r="H207" s="140">
        <v>9</v>
      </c>
      <c r="I207" s="141"/>
      <c r="J207" s="141">
        <f t="shared" si="24"/>
        <v>0</v>
      </c>
      <c r="K207" s="142"/>
      <c r="L207" s="25"/>
      <c r="M207" s="143" t="s">
        <v>1</v>
      </c>
      <c r="N207" s="144" t="s">
        <v>36</v>
      </c>
      <c r="O207" s="145">
        <v>0</v>
      </c>
      <c r="P207" s="145">
        <f t="shared" si="25"/>
        <v>0</v>
      </c>
      <c r="Q207" s="145">
        <v>0</v>
      </c>
      <c r="R207" s="145">
        <f t="shared" si="26"/>
        <v>0</v>
      </c>
      <c r="S207" s="145">
        <v>0</v>
      </c>
      <c r="T207" s="146">
        <f t="shared" si="27"/>
        <v>0</v>
      </c>
      <c r="AR207" s="147" t="s">
        <v>184</v>
      </c>
      <c r="AT207" s="147" t="s">
        <v>180</v>
      </c>
      <c r="AU207" s="147" t="s">
        <v>77</v>
      </c>
      <c r="AY207" s="13" t="s">
        <v>178</v>
      </c>
      <c r="BE207" s="148">
        <f t="shared" si="28"/>
        <v>0</v>
      </c>
      <c r="BF207" s="148">
        <f t="shared" si="29"/>
        <v>0</v>
      </c>
      <c r="BG207" s="148">
        <f t="shared" si="30"/>
        <v>0</v>
      </c>
      <c r="BH207" s="148">
        <f t="shared" si="31"/>
        <v>0</v>
      </c>
      <c r="BI207" s="148">
        <f t="shared" si="32"/>
        <v>0</v>
      </c>
      <c r="BJ207" s="13" t="s">
        <v>83</v>
      </c>
      <c r="BK207" s="148">
        <f t="shared" si="33"/>
        <v>0</v>
      </c>
      <c r="BL207" s="13" t="s">
        <v>184</v>
      </c>
      <c r="BM207" s="147" t="s">
        <v>801</v>
      </c>
    </row>
    <row r="208" spans="2:65" s="1" customFormat="1" ht="16.5" customHeight="1">
      <c r="B208" s="135"/>
      <c r="C208" s="136" t="s">
        <v>70</v>
      </c>
      <c r="D208" s="136" t="s">
        <v>180</v>
      </c>
      <c r="E208" s="137" t="s">
        <v>1953</v>
      </c>
      <c r="F208" s="138" t="s">
        <v>1954</v>
      </c>
      <c r="G208" s="139" t="s">
        <v>290</v>
      </c>
      <c r="H208" s="140">
        <v>4</v>
      </c>
      <c r="I208" s="141"/>
      <c r="J208" s="141">
        <f t="shared" si="24"/>
        <v>0</v>
      </c>
      <c r="K208" s="142"/>
      <c r="L208" s="25"/>
      <c r="M208" s="143" t="s">
        <v>1</v>
      </c>
      <c r="N208" s="144" t="s">
        <v>36</v>
      </c>
      <c r="O208" s="145">
        <v>0</v>
      </c>
      <c r="P208" s="145">
        <f t="shared" si="25"/>
        <v>0</v>
      </c>
      <c r="Q208" s="145">
        <v>0</v>
      </c>
      <c r="R208" s="145">
        <f t="shared" si="26"/>
        <v>0</v>
      </c>
      <c r="S208" s="145">
        <v>0</v>
      </c>
      <c r="T208" s="146">
        <f t="shared" si="27"/>
        <v>0</v>
      </c>
      <c r="AR208" s="147" t="s">
        <v>184</v>
      </c>
      <c r="AT208" s="147" t="s">
        <v>180</v>
      </c>
      <c r="AU208" s="147" t="s">
        <v>77</v>
      </c>
      <c r="AY208" s="13" t="s">
        <v>178</v>
      </c>
      <c r="BE208" s="148">
        <f t="shared" si="28"/>
        <v>0</v>
      </c>
      <c r="BF208" s="148">
        <f t="shared" si="29"/>
        <v>0</v>
      </c>
      <c r="BG208" s="148">
        <f t="shared" si="30"/>
        <v>0</v>
      </c>
      <c r="BH208" s="148">
        <f t="shared" si="31"/>
        <v>0</v>
      </c>
      <c r="BI208" s="148">
        <f t="shared" si="32"/>
        <v>0</v>
      </c>
      <c r="BJ208" s="13" t="s">
        <v>83</v>
      </c>
      <c r="BK208" s="148">
        <f t="shared" si="33"/>
        <v>0</v>
      </c>
      <c r="BL208" s="13" t="s">
        <v>184</v>
      </c>
      <c r="BM208" s="147" t="s">
        <v>809</v>
      </c>
    </row>
    <row r="209" spans="2:65" s="1" customFormat="1" ht="24.2" customHeight="1">
      <c r="B209" s="135"/>
      <c r="C209" s="136" t="s">
        <v>70</v>
      </c>
      <c r="D209" s="136" t="s">
        <v>180</v>
      </c>
      <c r="E209" s="137" t="s">
        <v>1955</v>
      </c>
      <c r="F209" s="138" t="s">
        <v>1956</v>
      </c>
      <c r="G209" s="139" t="s">
        <v>290</v>
      </c>
      <c r="H209" s="140">
        <v>22</v>
      </c>
      <c r="I209" s="141"/>
      <c r="J209" s="141">
        <f t="shared" si="24"/>
        <v>0</v>
      </c>
      <c r="K209" s="142"/>
      <c r="L209" s="25"/>
      <c r="M209" s="143" t="s">
        <v>1</v>
      </c>
      <c r="N209" s="144" t="s">
        <v>36</v>
      </c>
      <c r="O209" s="145">
        <v>0</v>
      </c>
      <c r="P209" s="145">
        <f t="shared" si="25"/>
        <v>0</v>
      </c>
      <c r="Q209" s="145">
        <v>0</v>
      </c>
      <c r="R209" s="145">
        <f t="shared" si="26"/>
        <v>0</v>
      </c>
      <c r="S209" s="145">
        <v>0</v>
      </c>
      <c r="T209" s="146">
        <f t="shared" si="27"/>
        <v>0</v>
      </c>
      <c r="AR209" s="147" t="s">
        <v>184</v>
      </c>
      <c r="AT209" s="147" t="s">
        <v>180</v>
      </c>
      <c r="AU209" s="147" t="s">
        <v>77</v>
      </c>
      <c r="AY209" s="13" t="s">
        <v>178</v>
      </c>
      <c r="BE209" s="148">
        <f t="shared" si="28"/>
        <v>0</v>
      </c>
      <c r="BF209" s="148">
        <f t="shared" si="29"/>
        <v>0</v>
      </c>
      <c r="BG209" s="148">
        <f t="shared" si="30"/>
        <v>0</v>
      </c>
      <c r="BH209" s="148">
        <f t="shared" si="31"/>
        <v>0</v>
      </c>
      <c r="BI209" s="148">
        <f t="shared" si="32"/>
        <v>0</v>
      </c>
      <c r="BJ209" s="13" t="s">
        <v>83</v>
      </c>
      <c r="BK209" s="148">
        <f t="shared" si="33"/>
        <v>0</v>
      </c>
      <c r="BL209" s="13" t="s">
        <v>184</v>
      </c>
      <c r="BM209" s="147" t="s">
        <v>817</v>
      </c>
    </row>
    <row r="210" spans="2:65" s="1" customFormat="1" ht="24.2" customHeight="1">
      <c r="B210" s="135"/>
      <c r="C210" s="136" t="s">
        <v>70</v>
      </c>
      <c r="D210" s="136" t="s">
        <v>180</v>
      </c>
      <c r="E210" s="137" t="s">
        <v>1957</v>
      </c>
      <c r="F210" s="138" t="s">
        <v>1958</v>
      </c>
      <c r="G210" s="139" t="s">
        <v>290</v>
      </c>
      <c r="H210" s="140">
        <v>9</v>
      </c>
      <c r="I210" s="141"/>
      <c r="J210" s="141">
        <f t="shared" si="24"/>
        <v>0</v>
      </c>
      <c r="K210" s="142"/>
      <c r="L210" s="25"/>
      <c r="M210" s="143" t="s">
        <v>1</v>
      </c>
      <c r="N210" s="144" t="s">
        <v>36</v>
      </c>
      <c r="O210" s="145">
        <v>0</v>
      </c>
      <c r="P210" s="145">
        <f t="shared" si="25"/>
        <v>0</v>
      </c>
      <c r="Q210" s="145">
        <v>0</v>
      </c>
      <c r="R210" s="145">
        <f t="shared" si="26"/>
        <v>0</v>
      </c>
      <c r="S210" s="145">
        <v>0</v>
      </c>
      <c r="T210" s="146">
        <f t="shared" si="27"/>
        <v>0</v>
      </c>
      <c r="AR210" s="147" t="s">
        <v>184</v>
      </c>
      <c r="AT210" s="147" t="s">
        <v>180</v>
      </c>
      <c r="AU210" s="147" t="s">
        <v>77</v>
      </c>
      <c r="AY210" s="13" t="s">
        <v>178</v>
      </c>
      <c r="BE210" s="148">
        <f t="shared" si="28"/>
        <v>0</v>
      </c>
      <c r="BF210" s="148">
        <f t="shared" si="29"/>
        <v>0</v>
      </c>
      <c r="BG210" s="148">
        <f t="shared" si="30"/>
        <v>0</v>
      </c>
      <c r="BH210" s="148">
        <f t="shared" si="31"/>
        <v>0</v>
      </c>
      <c r="BI210" s="148">
        <f t="shared" si="32"/>
        <v>0</v>
      </c>
      <c r="BJ210" s="13" t="s">
        <v>83</v>
      </c>
      <c r="BK210" s="148">
        <f t="shared" si="33"/>
        <v>0</v>
      </c>
      <c r="BL210" s="13" t="s">
        <v>184</v>
      </c>
      <c r="BM210" s="147" t="s">
        <v>825</v>
      </c>
    </row>
    <row r="211" spans="2:65" s="1" customFormat="1" ht="16.5" customHeight="1">
      <c r="B211" s="135"/>
      <c r="C211" s="136" t="s">
        <v>70</v>
      </c>
      <c r="D211" s="136" t="s">
        <v>180</v>
      </c>
      <c r="E211" s="137" t="s">
        <v>1959</v>
      </c>
      <c r="F211" s="138" t="s">
        <v>624</v>
      </c>
      <c r="G211" s="139" t="s">
        <v>290</v>
      </c>
      <c r="H211" s="140">
        <v>256</v>
      </c>
      <c r="I211" s="141"/>
      <c r="J211" s="141">
        <f t="shared" si="24"/>
        <v>0</v>
      </c>
      <c r="K211" s="142"/>
      <c r="L211" s="25"/>
      <c r="M211" s="143" t="s">
        <v>1</v>
      </c>
      <c r="N211" s="144" t="s">
        <v>36</v>
      </c>
      <c r="O211" s="145">
        <v>0</v>
      </c>
      <c r="P211" s="145">
        <f t="shared" si="25"/>
        <v>0</v>
      </c>
      <c r="Q211" s="145">
        <v>0</v>
      </c>
      <c r="R211" s="145">
        <f t="shared" si="26"/>
        <v>0</v>
      </c>
      <c r="S211" s="145">
        <v>0</v>
      </c>
      <c r="T211" s="146">
        <f t="shared" si="27"/>
        <v>0</v>
      </c>
      <c r="AR211" s="147" t="s">
        <v>184</v>
      </c>
      <c r="AT211" s="147" t="s">
        <v>180</v>
      </c>
      <c r="AU211" s="147" t="s">
        <v>77</v>
      </c>
      <c r="AY211" s="13" t="s">
        <v>178</v>
      </c>
      <c r="BE211" s="148">
        <f t="shared" si="28"/>
        <v>0</v>
      </c>
      <c r="BF211" s="148">
        <f t="shared" si="29"/>
        <v>0</v>
      </c>
      <c r="BG211" s="148">
        <f t="shared" si="30"/>
        <v>0</v>
      </c>
      <c r="BH211" s="148">
        <f t="shared" si="31"/>
        <v>0</v>
      </c>
      <c r="BI211" s="148">
        <f t="shared" si="32"/>
        <v>0</v>
      </c>
      <c r="BJ211" s="13" t="s">
        <v>83</v>
      </c>
      <c r="BK211" s="148">
        <f t="shared" si="33"/>
        <v>0</v>
      </c>
      <c r="BL211" s="13" t="s">
        <v>184</v>
      </c>
      <c r="BM211" s="147" t="s">
        <v>833</v>
      </c>
    </row>
    <row r="212" spans="2:65" s="11" customFormat="1" ht="25.9" customHeight="1">
      <c r="B212" s="124"/>
      <c r="D212" s="125" t="s">
        <v>69</v>
      </c>
      <c r="E212" s="126" t="s">
        <v>1960</v>
      </c>
      <c r="F212" s="126" t="s">
        <v>1961</v>
      </c>
      <c r="J212" s="127">
        <f>BK212</f>
        <v>0</v>
      </c>
      <c r="L212" s="124"/>
      <c r="M212" s="128"/>
      <c r="P212" s="129">
        <f>SUM(P213:P245)</f>
        <v>0</v>
      </c>
      <c r="R212" s="129">
        <f>SUM(R213:R245)</f>
        <v>0</v>
      </c>
      <c r="T212" s="130">
        <f>SUM(T213:T245)</f>
        <v>0</v>
      </c>
      <c r="AR212" s="125" t="s">
        <v>77</v>
      </c>
      <c r="AT212" s="131" t="s">
        <v>69</v>
      </c>
      <c r="AU212" s="131" t="s">
        <v>70</v>
      </c>
      <c r="AY212" s="125" t="s">
        <v>178</v>
      </c>
      <c r="BK212" s="132">
        <f>SUM(BK213:BK245)</f>
        <v>0</v>
      </c>
    </row>
    <row r="213" spans="2:65" s="1" customFormat="1" ht="16.5" customHeight="1">
      <c r="B213" s="135"/>
      <c r="C213" s="136" t="s">
        <v>70</v>
      </c>
      <c r="D213" s="136" t="s">
        <v>180</v>
      </c>
      <c r="E213" s="137" t="s">
        <v>1962</v>
      </c>
      <c r="F213" s="138" t="s">
        <v>1963</v>
      </c>
      <c r="G213" s="139" t="s">
        <v>290</v>
      </c>
      <c r="H213" s="140">
        <v>1</v>
      </c>
      <c r="I213" s="141"/>
      <c r="J213" s="141">
        <f t="shared" ref="J213:J245" si="34">ROUND(I213*H213,2)</f>
        <v>0</v>
      </c>
      <c r="K213" s="142"/>
      <c r="L213" s="25"/>
      <c r="M213" s="143" t="s">
        <v>1</v>
      </c>
      <c r="N213" s="144" t="s">
        <v>36</v>
      </c>
      <c r="O213" s="145">
        <v>0</v>
      </c>
      <c r="P213" s="145">
        <f t="shared" ref="P213:P245" si="35">O213*H213</f>
        <v>0</v>
      </c>
      <c r="Q213" s="145">
        <v>0</v>
      </c>
      <c r="R213" s="145">
        <f t="shared" ref="R213:R245" si="36">Q213*H213</f>
        <v>0</v>
      </c>
      <c r="S213" s="145">
        <v>0</v>
      </c>
      <c r="T213" s="146">
        <f t="shared" ref="T213:T245" si="37">S213*H213</f>
        <v>0</v>
      </c>
      <c r="AR213" s="147" t="s">
        <v>184</v>
      </c>
      <c r="AT213" s="147" t="s">
        <v>180</v>
      </c>
      <c r="AU213" s="147" t="s">
        <v>77</v>
      </c>
      <c r="AY213" s="13" t="s">
        <v>178</v>
      </c>
      <c r="BE213" s="148">
        <f t="shared" ref="BE213:BE245" si="38">IF(N213="základná",J213,0)</f>
        <v>0</v>
      </c>
      <c r="BF213" s="148">
        <f t="shared" ref="BF213:BF245" si="39">IF(N213="znížená",J213,0)</f>
        <v>0</v>
      </c>
      <c r="BG213" s="148">
        <f t="shared" ref="BG213:BG245" si="40">IF(N213="zákl. prenesená",J213,0)</f>
        <v>0</v>
      </c>
      <c r="BH213" s="148">
        <f t="shared" ref="BH213:BH245" si="41">IF(N213="zníž. prenesená",J213,0)</f>
        <v>0</v>
      </c>
      <c r="BI213" s="148">
        <f t="shared" ref="BI213:BI245" si="42">IF(N213="nulová",J213,0)</f>
        <v>0</v>
      </c>
      <c r="BJ213" s="13" t="s">
        <v>83</v>
      </c>
      <c r="BK213" s="148">
        <f t="shared" ref="BK213:BK245" si="43">ROUND(I213*H213,2)</f>
        <v>0</v>
      </c>
      <c r="BL213" s="13" t="s">
        <v>184</v>
      </c>
      <c r="BM213" s="147" t="s">
        <v>843</v>
      </c>
    </row>
    <row r="214" spans="2:65" s="1" customFormat="1" ht="16.5" customHeight="1">
      <c r="B214" s="135"/>
      <c r="C214" s="136" t="s">
        <v>70</v>
      </c>
      <c r="D214" s="136" t="s">
        <v>180</v>
      </c>
      <c r="E214" s="137" t="s">
        <v>1964</v>
      </c>
      <c r="F214" s="138" t="s">
        <v>1965</v>
      </c>
      <c r="G214" s="139" t="s">
        <v>290</v>
      </c>
      <c r="H214" s="140">
        <v>1</v>
      </c>
      <c r="I214" s="141"/>
      <c r="J214" s="141">
        <f t="shared" si="34"/>
        <v>0</v>
      </c>
      <c r="K214" s="142"/>
      <c r="L214" s="25"/>
      <c r="M214" s="143" t="s">
        <v>1</v>
      </c>
      <c r="N214" s="144" t="s">
        <v>36</v>
      </c>
      <c r="O214" s="145">
        <v>0</v>
      </c>
      <c r="P214" s="145">
        <f t="shared" si="35"/>
        <v>0</v>
      </c>
      <c r="Q214" s="145">
        <v>0</v>
      </c>
      <c r="R214" s="145">
        <f t="shared" si="36"/>
        <v>0</v>
      </c>
      <c r="S214" s="145">
        <v>0</v>
      </c>
      <c r="T214" s="146">
        <f t="shared" si="37"/>
        <v>0</v>
      </c>
      <c r="AR214" s="147" t="s">
        <v>184</v>
      </c>
      <c r="AT214" s="147" t="s">
        <v>180</v>
      </c>
      <c r="AU214" s="147" t="s">
        <v>77</v>
      </c>
      <c r="AY214" s="13" t="s">
        <v>178</v>
      </c>
      <c r="BE214" s="148">
        <f t="shared" si="38"/>
        <v>0</v>
      </c>
      <c r="BF214" s="148">
        <f t="shared" si="39"/>
        <v>0</v>
      </c>
      <c r="BG214" s="148">
        <f t="shared" si="40"/>
        <v>0</v>
      </c>
      <c r="BH214" s="148">
        <f t="shared" si="41"/>
        <v>0</v>
      </c>
      <c r="BI214" s="148">
        <f t="shared" si="42"/>
        <v>0</v>
      </c>
      <c r="BJ214" s="13" t="s">
        <v>83</v>
      </c>
      <c r="BK214" s="148">
        <f t="shared" si="43"/>
        <v>0</v>
      </c>
      <c r="BL214" s="13" t="s">
        <v>184</v>
      </c>
      <c r="BM214" s="147" t="s">
        <v>853</v>
      </c>
    </row>
    <row r="215" spans="2:65" s="1" customFormat="1" ht="16.5" customHeight="1">
      <c r="B215" s="135"/>
      <c r="C215" s="136" t="s">
        <v>70</v>
      </c>
      <c r="D215" s="136" t="s">
        <v>180</v>
      </c>
      <c r="E215" s="137" t="s">
        <v>1966</v>
      </c>
      <c r="F215" s="138" t="s">
        <v>1967</v>
      </c>
      <c r="G215" s="139" t="s">
        <v>290</v>
      </c>
      <c r="H215" s="140">
        <v>1</v>
      </c>
      <c r="I215" s="141"/>
      <c r="J215" s="141">
        <f t="shared" si="34"/>
        <v>0</v>
      </c>
      <c r="K215" s="142"/>
      <c r="L215" s="25"/>
      <c r="M215" s="143" t="s">
        <v>1</v>
      </c>
      <c r="N215" s="144" t="s">
        <v>36</v>
      </c>
      <c r="O215" s="145">
        <v>0</v>
      </c>
      <c r="P215" s="145">
        <f t="shared" si="35"/>
        <v>0</v>
      </c>
      <c r="Q215" s="145">
        <v>0</v>
      </c>
      <c r="R215" s="145">
        <f t="shared" si="36"/>
        <v>0</v>
      </c>
      <c r="S215" s="145">
        <v>0</v>
      </c>
      <c r="T215" s="146">
        <f t="shared" si="37"/>
        <v>0</v>
      </c>
      <c r="AR215" s="147" t="s">
        <v>184</v>
      </c>
      <c r="AT215" s="147" t="s">
        <v>180</v>
      </c>
      <c r="AU215" s="147" t="s">
        <v>77</v>
      </c>
      <c r="AY215" s="13" t="s">
        <v>178</v>
      </c>
      <c r="BE215" s="148">
        <f t="shared" si="38"/>
        <v>0</v>
      </c>
      <c r="BF215" s="148">
        <f t="shared" si="39"/>
        <v>0</v>
      </c>
      <c r="BG215" s="148">
        <f t="shared" si="40"/>
        <v>0</v>
      </c>
      <c r="BH215" s="148">
        <f t="shared" si="41"/>
        <v>0</v>
      </c>
      <c r="BI215" s="148">
        <f t="shared" si="42"/>
        <v>0</v>
      </c>
      <c r="BJ215" s="13" t="s">
        <v>83</v>
      </c>
      <c r="BK215" s="148">
        <f t="shared" si="43"/>
        <v>0</v>
      </c>
      <c r="BL215" s="13" t="s">
        <v>184</v>
      </c>
      <c r="BM215" s="147" t="s">
        <v>861</v>
      </c>
    </row>
    <row r="216" spans="2:65" s="1" customFormat="1" ht="16.5" customHeight="1">
      <c r="B216" s="135"/>
      <c r="C216" s="136" t="s">
        <v>70</v>
      </c>
      <c r="D216" s="136" t="s">
        <v>180</v>
      </c>
      <c r="E216" s="137" t="s">
        <v>1968</v>
      </c>
      <c r="F216" s="138" t="s">
        <v>1969</v>
      </c>
      <c r="G216" s="139" t="s">
        <v>290</v>
      </c>
      <c r="H216" s="140">
        <v>1</v>
      </c>
      <c r="I216" s="141"/>
      <c r="J216" s="141">
        <f t="shared" si="34"/>
        <v>0</v>
      </c>
      <c r="K216" s="142"/>
      <c r="L216" s="25"/>
      <c r="M216" s="143" t="s">
        <v>1</v>
      </c>
      <c r="N216" s="144" t="s">
        <v>36</v>
      </c>
      <c r="O216" s="145">
        <v>0</v>
      </c>
      <c r="P216" s="145">
        <f t="shared" si="35"/>
        <v>0</v>
      </c>
      <c r="Q216" s="145">
        <v>0</v>
      </c>
      <c r="R216" s="145">
        <f t="shared" si="36"/>
        <v>0</v>
      </c>
      <c r="S216" s="145">
        <v>0</v>
      </c>
      <c r="T216" s="146">
        <f t="shared" si="37"/>
        <v>0</v>
      </c>
      <c r="AR216" s="147" t="s">
        <v>184</v>
      </c>
      <c r="AT216" s="147" t="s">
        <v>180</v>
      </c>
      <c r="AU216" s="147" t="s">
        <v>77</v>
      </c>
      <c r="AY216" s="13" t="s">
        <v>178</v>
      </c>
      <c r="BE216" s="148">
        <f t="shared" si="38"/>
        <v>0</v>
      </c>
      <c r="BF216" s="148">
        <f t="shared" si="39"/>
        <v>0</v>
      </c>
      <c r="BG216" s="148">
        <f t="shared" si="40"/>
        <v>0</v>
      </c>
      <c r="BH216" s="148">
        <f t="shared" si="41"/>
        <v>0</v>
      </c>
      <c r="BI216" s="148">
        <f t="shared" si="42"/>
        <v>0</v>
      </c>
      <c r="BJ216" s="13" t="s">
        <v>83</v>
      </c>
      <c r="BK216" s="148">
        <f t="shared" si="43"/>
        <v>0</v>
      </c>
      <c r="BL216" s="13" t="s">
        <v>184</v>
      </c>
      <c r="BM216" s="147" t="s">
        <v>869</v>
      </c>
    </row>
    <row r="217" spans="2:65" s="1" customFormat="1" ht="16.5" customHeight="1">
      <c r="B217" s="135"/>
      <c r="C217" s="136" t="s">
        <v>70</v>
      </c>
      <c r="D217" s="136" t="s">
        <v>180</v>
      </c>
      <c r="E217" s="137" t="s">
        <v>1970</v>
      </c>
      <c r="F217" s="138" t="s">
        <v>1971</v>
      </c>
      <c r="G217" s="139" t="s">
        <v>290</v>
      </c>
      <c r="H217" s="140">
        <v>1</v>
      </c>
      <c r="I217" s="141"/>
      <c r="J217" s="141">
        <f t="shared" si="34"/>
        <v>0</v>
      </c>
      <c r="K217" s="142"/>
      <c r="L217" s="25"/>
      <c r="M217" s="143" t="s">
        <v>1</v>
      </c>
      <c r="N217" s="144" t="s">
        <v>36</v>
      </c>
      <c r="O217" s="145">
        <v>0</v>
      </c>
      <c r="P217" s="145">
        <f t="shared" si="35"/>
        <v>0</v>
      </c>
      <c r="Q217" s="145">
        <v>0</v>
      </c>
      <c r="R217" s="145">
        <f t="shared" si="36"/>
        <v>0</v>
      </c>
      <c r="S217" s="145">
        <v>0</v>
      </c>
      <c r="T217" s="146">
        <f t="shared" si="37"/>
        <v>0</v>
      </c>
      <c r="AR217" s="147" t="s">
        <v>184</v>
      </c>
      <c r="AT217" s="147" t="s">
        <v>180</v>
      </c>
      <c r="AU217" s="147" t="s">
        <v>77</v>
      </c>
      <c r="AY217" s="13" t="s">
        <v>178</v>
      </c>
      <c r="BE217" s="148">
        <f t="shared" si="38"/>
        <v>0</v>
      </c>
      <c r="BF217" s="148">
        <f t="shared" si="39"/>
        <v>0</v>
      </c>
      <c r="BG217" s="148">
        <f t="shared" si="40"/>
        <v>0</v>
      </c>
      <c r="BH217" s="148">
        <f t="shared" si="41"/>
        <v>0</v>
      </c>
      <c r="BI217" s="148">
        <f t="shared" si="42"/>
        <v>0</v>
      </c>
      <c r="BJ217" s="13" t="s">
        <v>83</v>
      </c>
      <c r="BK217" s="148">
        <f t="shared" si="43"/>
        <v>0</v>
      </c>
      <c r="BL217" s="13" t="s">
        <v>184</v>
      </c>
      <c r="BM217" s="147" t="s">
        <v>877</v>
      </c>
    </row>
    <row r="218" spans="2:65" s="1" customFormat="1" ht="16.5" customHeight="1">
      <c r="B218" s="135"/>
      <c r="C218" s="136" t="s">
        <v>70</v>
      </c>
      <c r="D218" s="136" t="s">
        <v>180</v>
      </c>
      <c r="E218" s="137" t="s">
        <v>1972</v>
      </c>
      <c r="F218" s="138" t="s">
        <v>1973</v>
      </c>
      <c r="G218" s="139" t="s">
        <v>290</v>
      </c>
      <c r="H218" s="140">
        <v>1</v>
      </c>
      <c r="I218" s="141"/>
      <c r="J218" s="141">
        <f t="shared" si="34"/>
        <v>0</v>
      </c>
      <c r="K218" s="142"/>
      <c r="L218" s="25"/>
      <c r="M218" s="143" t="s">
        <v>1</v>
      </c>
      <c r="N218" s="144" t="s">
        <v>36</v>
      </c>
      <c r="O218" s="145">
        <v>0</v>
      </c>
      <c r="P218" s="145">
        <f t="shared" si="35"/>
        <v>0</v>
      </c>
      <c r="Q218" s="145">
        <v>0</v>
      </c>
      <c r="R218" s="145">
        <f t="shared" si="36"/>
        <v>0</v>
      </c>
      <c r="S218" s="145">
        <v>0</v>
      </c>
      <c r="T218" s="146">
        <f t="shared" si="37"/>
        <v>0</v>
      </c>
      <c r="AR218" s="147" t="s">
        <v>184</v>
      </c>
      <c r="AT218" s="147" t="s">
        <v>180</v>
      </c>
      <c r="AU218" s="147" t="s">
        <v>77</v>
      </c>
      <c r="AY218" s="13" t="s">
        <v>178</v>
      </c>
      <c r="BE218" s="148">
        <f t="shared" si="38"/>
        <v>0</v>
      </c>
      <c r="BF218" s="148">
        <f t="shared" si="39"/>
        <v>0</v>
      </c>
      <c r="BG218" s="148">
        <f t="shared" si="40"/>
        <v>0</v>
      </c>
      <c r="BH218" s="148">
        <f t="shared" si="41"/>
        <v>0</v>
      </c>
      <c r="BI218" s="148">
        <f t="shared" si="42"/>
        <v>0</v>
      </c>
      <c r="BJ218" s="13" t="s">
        <v>83</v>
      </c>
      <c r="BK218" s="148">
        <f t="shared" si="43"/>
        <v>0</v>
      </c>
      <c r="BL218" s="13" t="s">
        <v>184</v>
      </c>
      <c r="BM218" s="147" t="s">
        <v>887</v>
      </c>
    </row>
    <row r="219" spans="2:65" s="1" customFormat="1" ht="16.5" customHeight="1">
      <c r="B219" s="135"/>
      <c r="C219" s="136" t="s">
        <v>70</v>
      </c>
      <c r="D219" s="136" t="s">
        <v>180</v>
      </c>
      <c r="E219" s="137" t="s">
        <v>1974</v>
      </c>
      <c r="F219" s="138" t="s">
        <v>1975</v>
      </c>
      <c r="G219" s="139" t="s">
        <v>290</v>
      </c>
      <c r="H219" s="140">
        <v>1</v>
      </c>
      <c r="I219" s="141"/>
      <c r="J219" s="141">
        <f t="shared" si="34"/>
        <v>0</v>
      </c>
      <c r="K219" s="142"/>
      <c r="L219" s="25"/>
      <c r="M219" s="143" t="s">
        <v>1</v>
      </c>
      <c r="N219" s="144" t="s">
        <v>36</v>
      </c>
      <c r="O219" s="145">
        <v>0</v>
      </c>
      <c r="P219" s="145">
        <f t="shared" si="35"/>
        <v>0</v>
      </c>
      <c r="Q219" s="145">
        <v>0</v>
      </c>
      <c r="R219" s="145">
        <f t="shared" si="36"/>
        <v>0</v>
      </c>
      <c r="S219" s="145">
        <v>0</v>
      </c>
      <c r="T219" s="146">
        <f t="shared" si="37"/>
        <v>0</v>
      </c>
      <c r="AR219" s="147" t="s">
        <v>184</v>
      </c>
      <c r="AT219" s="147" t="s">
        <v>180</v>
      </c>
      <c r="AU219" s="147" t="s">
        <v>77</v>
      </c>
      <c r="AY219" s="13" t="s">
        <v>178</v>
      </c>
      <c r="BE219" s="148">
        <f t="shared" si="38"/>
        <v>0</v>
      </c>
      <c r="BF219" s="148">
        <f t="shared" si="39"/>
        <v>0</v>
      </c>
      <c r="BG219" s="148">
        <f t="shared" si="40"/>
        <v>0</v>
      </c>
      <c r="BH219" s="148">
        <f t="shared" si="41"/>
        <v>0</v>
      </c>
      <c r="BI219" s="148">
        <f t="shared" si="42"/>
        <v>0</v>
      </c>
      <c r="BJ219" s="13" t="s">
        <v>83</v>
      </c>
      <c r="BK219" s="148">
        <f t="shared" si="43"/>
        <v>0</v>
      </c>
      <c r="BL219" s="13" t="s">
        <v>184</v>
      </c>
      <c r="BM219" s="147" t="s">
        <v>897</v>
      </c>
    </row>
    <row r="220" spans="2:65" s="1" customFormat="1" ht="16.5" customHeight="1">
      <c r="B220" s="135"/>
      <c r="C220" s="136" t="s">
        <v>70</v>
      </c>
      <c r="D220" s="136" t="s">
        <v>180</v>
      </c>
      <c r="E220" s="137" t="s">
        <v>1976</v>
      </c>
      <c r="F220" s="138" t="s">
        <v>1977</v>
      </c>
      <c r="G220" s="139" t="s">
        <v>290</v>
      </c>
      <c r="H220" s="140">
        <v>1</v>
      </c>
      <c r="I220" s="141"/>
      <c r="J220" s="141">
        <f t="shared" si="34"/>
        <v>0</v>
      </c>
      <c r="K220" s="142"/>
      <c r="L220" s="25"/>
      <c r="M220" s="143" t="s">
        <v>1</v>
      </c>
      <c r="N220" s="144" t="s">
        <v>36</v>
      </c>
      <c r="O220" s="145">
        <v>0</v>
      </c>
      <c r="P220" s="145">
        <f t="shared" si="35"/>
        <v>0</v>
      </c>
      <c r="Q220" s="145">
        <v>0</v>
      </c>
      <c r="R220" s="145">
        <f t="shared" si="36"/>
        <v>0</v>
      </c>
      <c r="S220" s="145">
        <v>0</v>
      </c>
      <c r="T220" s="146">
        <f t="shared" si="37"/>
        <v>0</v>
      </c>
      <c r="AR220" s="147" t="s">
        <v>184</v>
      </c>
      <c r="AT220" s="147" t="s">
        <v>180</v>
      </c>
      <c r="AU220" s="147" t="s">
        <v>77</v>
      </c>
      <c r="AY220" s="13" t="s">
        <v>178</v>
      </c>
      <c r="BE220" s="148">
        <f t="shared" si="38"/>
        <v>0</v>
      </c>
      <c r="BF220" s="148">
        <f t="shared" si="39"/>
        <v>0</v>
      </c>
      <c r="BG220" s="148">
        <f t="shared" si="40"/>
        <v>0</v>
      </c>
      <c r="BH220" s="148">
        <f t="shared" si="41"/>
        <v>0</v>
      </c>
      <c r="BI220" s="148">
        <f t="shared" si="42"/>
        <v>0</v>
      </c>
      <c r="BJ220" s="13" t="s">
        <v>83</v>
      </c>
      <c r="BK220" s="148">
        <f t="shared" si="43"/>
        <v>0</v>
      </c>
      <c r="BL220" s="13" t="s">
        <v>184</v>
      </c>
      <c r="BM220" s="147" t="s">
        <v>905</v>
      </c>
    </row>
    <row r="221" spans="2:65" s="1" customFormat="1" ht="16.5" customHeight="1">
      <c r="B221" s="135"/>
      <c r="C221" s="136" t="s">
        <v>70</v>
      </c>
      <c r="D221" s="136" t="s">
        <v>180</v>
      </c>
      <c r="E221" s="137" t="s">
        <v>1978</v>
      </c>
      <c r="F221" s="138" t="s">
        <v>1979</v>
      </c>
      <c r="G221" s="139" t="s">
        <v>290</v>
      </c>
      <c r="H221" s="140">
        <v>4</v>
      </c>
      <c r="I221" s="141"/>
      <c r="J221" s="141">
        <f t="shared" si="34"/>
        <v>0</v>
      </c>
      <c r="K221" s="142"/>
      <c r="L221" s="25"/>
      <c r="M221" s="143" t="s">
        <v>1</v>
      </c>
      <c r="N221" s="144" t="s">
        <v>36</v>
      </c>
      <c r="O221" s="145">
        <v>0</v>
      </c>
      <c r="P221" s="145">
        <f t="shared" si="35"/>
        <v>0</v>
      </c>
      <c r="Q221" s="145">
        <v>0</v>
      </c>
      <c r="R221" s="145">
        <f t="shared" si="36"/>
        <v>0</v>
      </c>
      <c r="S221" s="145">
        <v>0</v>
      </c>
      <c r="T221" s="146">
        <f t="shared" si="37"/>
        <v>0</v>
      </c>
      <c r="AR221" s="147" t="s">
        <v>184</v>
      </c>
      <c r="AT221" s="147" t="s">
        <v>180</v>
      </c>
      <c r="AU221" s="147" t="s">
        <v>77</v>
      </c>
      <c r="AY221" s="13" t="s">
        <v>178</v>
      </c>
      <c r="BE221" s="148">
        <f t="shared" si="38"/>
        <v>0</v>
      </c>
      <c r="BF221" s="148">
        <f t="shared" si="39"/>
        <v>0</v>
      </c>
      <c r="BG221" s="148">
        <f t="shared" si="40"/>
        <v>0</v>
      </c>
      <c r="BH221" s="148">
        <f t="shared" si="41"/>
        <v>0</v>
      </c>
      <c r="BI221" s="148">
        <f t="shared" si="42"/>
        <v>0</v>
      </c>
      <c r="BJ221" s="13" t="s">
        <v>83</v>
      </c>
      <c r="BK221" s="148">
        <f t="shared" si="43"/>
        <v>0</v>
      </c>
      <c r="BL221" s="13" t="s">
        <v>184</v>
      </c>
      <c r="BM221" s="147" t="s">
        <v>915</v>
      </c>
    </row>
    <row r="222" spans="2:65" s="1" customFormat="1" ht="16.5" customHeight="1">
      <c r="B222" s="135"/>
      <c r="C222" s="136" t="s">
        <v>70</v>
      </c>
      <c r="D222" s="136" t="s">
        <v>180</v>
      </c>
      <c r="E222" s="137" t="s">
        <v>1980</v>
      </c>
      <c r="F222" s="138" t="s">
        <v>1981</v>
      </c>
      <c r="G222" s="139" t="s">
        <v>290</v>
      </c>
      <c r="H222" s="140">
        <v>4</v>
      </c>
      <c r="I222" s="141"/>
      <c r="J222" s="141">
        <f t="shared" si="34"/>
        <v>0</v>
      </c>
      <c r="K222" s="142"/>
      <c r="L222" s="25"/>
      <c r="M222" s="143" t="s">
        <v>1</v>
      </c>
      <c r="N222" s="144" t="s">
        <v>36</v>
      </c>
      <c r="O222" s="145">
        <v>0</v>
      </c>
      <c r="P222" s="145">
        <f t="shared" si="35"/>
        <v>0</v>
      </c>
      <c r="Q222" s="145">
        <v>0</v>
      </c>
      <c r="R222" s="145">
        <f t="shared" si="36"/>
        <v>0</v>
      </c>
      <c r="S222" s="145">
        <v>0</v>
      </c>
      <c r="T222" s="146">
        <f t="shared" si="37"/>
        <v>0</v>
      </c>
      <c r="AR222" s="147" t="s">
        <v>184</v>
      </c>
      <c r="AT222" s="147" t="s">
        <v>180</v>
      </c>
      <c r="AU222" s="147" t="s">
        <v>77</v>
      </c>
      <c r="AY222" s="13" t="s">
        <v>178</v>
      </c>
      <c r="BE222" s="148">
        <f t="shared" si="38"/>
        <v>0</v>
      </c>
      <c r="BF222" s="148">
        <f t="shared" si="39"/>
        <v>0</v>
      </c>
      <c r="BG222" s="148">
        <f t="shared" si="40"/>
        <v>0</v>
      </c>
      <c r="BH222" s="148">
        <f t="shared" si="41"/>
        <v>0</v>
      </c>
      <c r="BI222" s="148">
        <f t="shared" si="42"/>
        <v>0</v>
      </c>
      <c r="BJ222" s="13" t="s">
        <v>83</v>
      </c>
      <c r="BK222" s="148">
        <f t="shared" si="43"/>
        <v>0</v>
      </c>
      <c r="BL222" s="13" t="s">
        <v>184</v>
      </c>
      <c r="BM222" s="147" t="s">
        <v>926</v>
      </c>
    </row>
    <row r="223" spans="2:65" s="1" customFormat="1" ht="16.5" customHeight="1">
      <c r="B223" s="135"/>
      <c r="C223" s="136" t="s">
        <v>70</v>
      </c>
      <c r="D223" s="136" t="s">
        <v>180</v>
      </c>
      <c r="E223" s="137" t="s">
        <v>1982</v>
      </c>
      <c r="F223" s="138" t="s">
        <v>1983</v>
      </c>
      <c r="G223" s="139" t="s">
        <v>290</v>
      </c>
      <c r="H223" s="140">
        <v>19</v>
      </c>
      <c r="I223" s="141"/>
      <c r="J223" s="141">
        <f t="shared" si="34"/>
        <v>0</v>
      </c>
      <c r="K223" s="142"/>
      <c r="L223" s="25"/>
      <c r="M223" s="143" t="s">
        <v>1</v>
      </c>
      <c r="N223" s="144" t="s">
        <v>36</v>
      </c>
      <c r="O223" s="145">
        <v>0</v>
      </c>
      <c r="P223" s="145">
        <f t="shared" si="35"/>
        <v>0</v>
      </c>
      <c r="Q223" s="145">
        <v>0</v>
      </c>
      <c r="R223" s="145">
        <f t="shared" si="36"/>
        <v>0</v>
      </c>
      <c r="S223" s="145">
        <v>0</v>
      </c>
      <c r="T223" s="146">
        <f t="shared" si="37"/>
        <v>0</v>
      </c>
      <c r="AR223" s="147" t="s">
        <v>184</v>
      </c>
      <c r="AT223" s="147" t="s">
        <v>180</v>
      </c>
      <c r="AU223" s="147" t="s">
        <v>77</v>
      </c>
      <c r="AY223" s="13" t="s">
        <v>178</v>
      </c>
      <c r="BE223" s="148">
        <f t="shared" si="38"/>
        <v>0</v>
      </c>
      <c r="BF223" s="148">
        <f t="shared" si="39"/>
        <v>0</v>
      </c>
      <c r="BG223" s="148">
        <f t="shared" si="40"/>
        <v>0</v>
      </c>
      <c r="BH223" s="148">
        <f t="shared" si="41"/>
        <v>0</v>
      </c>
      <c r="BI223" s="148">
        <f t="shared" si="42"/>
        <v>0</v>
      </c>
      <c r="BJ223" s="13" t="s">
        <v>83</v>
      </c>
      <c r="BK223" s="148">
        <f t="shared" si="43"/>
        <v>0</v>
      </c>
      <c r="BL223" s="13" t="s">
        <v>184</v>
      </c>
      <c r="BM223" s="147" t="s">
        <v>934</v>
      </c>
    </row>
    <row r="224" spans="2:65" s="1" customFormat="1" ht="16.5" customHeight="1">
      <c r="B224" s="135"/>
      <c r="C224" s="136" t="s">
        <v>70</v>
      </c>
      <c r="D224" s="136" t="s">
        <v>180</v>
      </c>
      <c r="E224" s="137" t="s">
        <v>1984</v>
      </c>
      <c r="F224" s="138" t="s">
        <v>1985</v>
      </c>
      <c r="G224" s="139" t="s">
        <v>290</v>
      </c>
      <c r="H224" s="140">
        <v>49</v>
      </c>
      <c r="I224" s="141"/>
      <c r="J224" s="141">
        <f t="shared" si="34"/>
        <v>0</v>
      </c>
      <c r="K224" s="142"/>
      <c r="L224" s="25"/>
      <c r="M224" s="143" t="s">
        <v>1</v>
      </c>
      <c r="N224" s="144" t="s">
        <v>36</v>
      </c>
      <c r="O224" s="145">
        <v>0</v>
      </c>
      <c r="P224" s="145">
        <f t="shared" si="35"/>
        <v>0</v>
      </c>
      <c r="Q224" s="145">
        <v>0</v>
      </c>
      <c r="R224" s="145">
        <f t="shared" si="36"/>
        <v>0</v>
      </c>
      <c r="S224" s="145">
        <v>0</v>
      </c>
      <c r="T224" s="146">
        <f t="shared" si="37"/>
        <v>0</v>
      </c>
      <c r="AR224" s="147" t="s">
        <v>184</v>
      </c>
      <c r="AT224" s="147" t="s">
        <v>180</v>
      </c>
      <c r="AU224" s="147" t="s">
        <v>77</v>
      </c>
      <c r="AY224" s="13" t="s">
        <v>178</v>
      </c>
      <c r="BE224" s="148">
        <f t="shared" si="38"/>
        <v>0</v>
      </c>
      <c r="BF224" s="148">
        <f t="shared" si="39"/>
        <v>0</v>
      </c>
      <c r="BG224" s="148">
        <f t="shared" si="40"/>
        <v>0</v>
      </c>
      <c r="BH224" s="148">
        <f t="shared" si="41"/>
        <v>0</v>
      </c>
      <c r="BI224" s="148">
        <f t="shared" si="42"/>
        <v>0</v>
      </c>
      <c r="BJ224" s="13" t="s">
        <v>83</v>
      </c>
      <c r="BK224" s="148">
        <f t="shared" si="43"/>
        <v>0</v>
      </c>
      <c r="BL224" s="13" t="s">
        <v>184</v>
      </c>
      <c r="BM224" s="147" t="s">
        <v>942</v>
      </c>
    </row>
    <row r="225" spans="2:65" s="1" customFormat="1" ht="16.5" customHeight="1">
      <c r="B225" s="135"/>
      <c r="C225" s="136" t="s">
        <v>70</v>
      </c>
      <c r="D225" s="136" t="s">
        <v>180</v>
      </c>
      <c r="E225" s="137" t="s">
        <v>1986</v>
      </c>
      <c r="F225" s="138" t="s">
        <v>1987</v>
      </c>
      <c r="G225" s="139" t="s">
        <v>290</v>
      </c>
      <c r="H225" s="140">
        <v>1</v>
      </c>
      <c r="I225" s="141"/>
      <c r="J225" s="141">
        <f t="shared" si="34"/>
        <v>0</v>
      </c>
      <c r="K225" s="142"/>
      <c r="L225" s="25"/>
      <c r="M225" s="143" t="s">
        <v>1</v>
      </c>
      <c r="N225" s="144" t="s">
        <v>36</v>
      </c>
      <c r="O225" s="145">
        <v>0</v>
      </c>
      <c r="P225" s="145">
        <f t="shared" si="35"/>
        <v>0</v>
      </c>
      <c r="Q225" s="145">
        <v>0</v>
      </c>
      <c r="R225" s="145">
        <f t="shared" si="36"/>
        <v>0</v>
      </c>
      <c r="S225" s="145">
        <v>0</v>
      </c>
      <c r="T225" s="146">
        <f t="shared" si="37"/>
        <v>0</v>
      </c>
      <c r="AR225" s="147" t="s">
        <v>184</v>
      </c>
      <c r="AT225" s="147" t="s">
        <v>180</v>
      </c>
      <c r="AU225" s="147" t="s">
        <v>77</v>
      </c>
      <c r="AY225" s="13" t="s">
        <v>178</v>
      </c>
      <c r="BE225" s="148">
        <f t="shared" si="38"/>
        <v>0</v>
      </c>
      <c r="BF225" s="148">
        <f t="shared" si="39"/>
        <v>0</v>
      </c>
      <c r="BG225" s="148">
        <f t="shared" si="40"/>
        <v>0</v>
      </c>
      <c r="BH225" s="148">
        <f t="shared" si="41"/>
        <v>0</v>
      </c>
      <c r="BI225" s="148">
        <f t="shared" si="42"/>
        <v>0</v>
      </c>
      <c r="BJ225" s="13" t="s">
        <v>83</v>
      </c>
      <c r="BK225" s="148">
        <f t="shared" si="43"/>
        <v>0</v>
      </c>
      <c r="BL225" s="13" t="s">
        <v>184</v>
      </c>
      <c r="BM225" s="147" t="s">
        <v>950</v>
      </c>
    </row>
    <row r="226" spans="2:65" s="1" customFormat="1" ht="16.5" customHeight="1">
      <c r="B226" s="135"/>
      <c r="C226" s="136" t="s">
        <v>70</v>
      </c>
      <c r="D226" s="136" t="s">
        <v>180</v>
      </c>
      <c r="E226" s="137" t="s">
        <v>1988</v>
      </c>
      <c r="F226" s="138" t="s">
        <v>1989</v>
      </c>
      <c r="G226" s="139" t="s">
        <v>290</v>
      </c>
      <c r="H226" s="140">
        <v>1</v>
      </c>
      <c r="I226" s="141"/>
      <c r="J226" s="141">
        <f t="shared" si="34"/>
        <v>0</v>
      </c>
      <c r="K226" s="142"/>
      <c r="L226" s="25"/>
      <c r="M226" s="143" t="s">
        <v>1</v>
      </c>
      <c r="N226" s="144" t="s">
        <v>36</v>
      </c>
      <c r="O226" s="145">
        <v>0</v>
      </c>
      <c r="P226" s="145">
        <f t="shared" si="35"/>
        <v>0</v>
      </c>
      <c r="Q226" s="145">
        <v>0</v>
      </c>
      <c r="R226" s="145">
        <f t="shared" si="36"/>
        <v>0</v>
      </c>
      <c r="S226" s="145">
        <v>0</v>
      </c>
      <c r="T226" s="146">
        <f t="shared" si="37"/>
        <v>0</v>
      </c>
      <c r="AR226" s="147" t="s">
        <v>184</v>
      </c>
      <c r="AT226" s="147" t="s">
        <v>180</v>
      </c>
      <c r="AU226" s="147" t="s">
        <v>77</v>
      </c>
      <c r="AY226" s="13" t="s">
        <v>178</v>
      </c>
      <c r="BE226" s="148">
        <f t="shared" si="38"/>
        <v>0</v>
      </c>
      <c r="BF226" s="148">
        <f t="shared" si="39"/>
        <v>0</v>
      </c>
      <c r="BG226" s="148">
        <f t="shared" si="40"/>
        <v>0</v>
      </c>
      <c r="BH226" s="148">
        <f t="shared" si="41"/>
        <v>0</v>
      </c>
      <c r="BI226" s="148">
        <f t="shared" si="42"/>
        <v>0</v>
      </c>
      <c r="BJ226" s="13" t="s">
        <v>83</v>
      </c>
      <c r="BK226" s="148">
        <f t="shared" si="43"/>
        <v>0</v>
      </c>
      <c r="BL226" s="13" t="s">
        <v>184</v>
      </c>
      <c r="BM226" s="147" t="s">
        <v>958</v>
      </c>
    </row>
    <row r="227" spans="2:65" s="1" customFormat="1" ht="16.5" customHeight="1">
      <c r="B227" s="135"/>
      <c r="C227" s="136" t="s">
        <v>70</v>
      </c>
      <c r="D227" s="136" t="s">
        <v>180</v>
      </c>
      <c r="E227" s="137" t="s">
        <v>1990</v>
      </c>
      <c r="F227" s="138" t="s">
        <v>1991</v>
      </c>
      <c r="G227" s="139" t="s">
        <v>290</v>
      </c>
      <c r="H227" s="140">
        <v>1</v>
      </c>
      <c r="I227" s="141"/>
      <c r="J227" s="141">
        <f t="shared" si="34"/>
        <v>0</v>
      </c>
      <c r="K227" s="142"/>
      <c r="L227" s="25"/>
      <c r="M227" s="143" t="s">
        <v>1</v>
      </c>
      <c r="N227" s="144" t="s">
        <v>36</v>
      </c>
      <c r="O227" s="145">
        <v>0</v>
      </c>
      <c r="P227" s="145">
        <f t="shared" si="35"/>
        <v>0</v>
      </c>
      <c r="Q227" s="145">
        <v>0</v>
      </c>
      <c r="R227" s="145">
        <f t="shared" si="36"/>
        <v>0</v>
      </c>
      <c r="S227" s="145">
        <v>0</v>
      </c>
      <c r="T227" s="146">
        <f t="shared" si="37"/>
        <v>0</v>
      </c>
      <c r="AR227" s="147" t="s">
        <v>184</v>
      </c>
      <c r="AT227" s="147" t="s">
        <v>180</v>
      </c>
      <c r="AU227" s="147" t="s">
        <v>77</v>
      </c>
      <c r="AY227" s="13" t="s">
        <v>178</v>
      </c>
      <c r="BE227" s="148">
        <f t="shared" si="38"/>
        <v>0</v>
      </c>
      <c r="BF227" s="148">
        <f t="shared" si="39"/>
        <v>0</v>
      </c>
      <c r="BG227" s="148">
        <f t="shared" si="40"/>
        <v>0</v>
      </c>
      <c r="BH227" s="148">
        <f t="shared" si="41"/>
        <v>0</v>
      </c>
      <c r="BI227" s="148">
        <f t="shared" si="42"/>
        <v>0</v>
      </c>
      <c r="BJ227" s="13" t="s">
        <v>83</v>
      </c>
      <c r="BK227" s="148">
        <f t="shared" si="43"/>
        <v>0</v>
      </c>
      <c r="BL227" s="13" t="s">
        <v>184</v>
      </c>
      <c r="BM227" s="147" t="s">
        <v>626</v>
      </c>
    </row>
    <row r="228" spans="2:65" s="1" customFormat="1" ht="16.5" customHeight="1">
      <c r="B228" s="135"/>
      <c r="C228" s="136" t="s">
        <v>70</v>
      </c>
      <c r="D228" s="136" t="s">
        <v>180</v>
      </c>
      <c r="E228" s="137" t="s">
        <v>1992</v>
      </c>
      <c r="F228" s="138" t="s">
        <v>1993</v>
      </c>
      <c r="G228" s="139" t="s">
        <v>290</v>
      </c>
      <c r="H228" s="140">
        <v>3</v>
      </c>
      <c r="I228" s="141"/>
      <c r="J228" s="141">
        <f t="shared" si="34"/>
        <v>0</v>
      </c>
      <c r="K228" s="142"/>
      <c r="L228" s="25"/>
      <c r="M228" s="143" t="s">
        <v>1</v>
      </c>
      <c r="N228" s="144" t="s">
        <v>36</v>
      </c>
      <c r="O228" s="145">
        <v>0</v>
      </c>
      <c r="P228" s="145">
        <f t="shared" si="35"/>
        <v>0</v>
      </c>
      <c r="Q228" s="145">
        <v>0</v>
      </c>
      <c r="R228" s="145">
        <f t="shared" si="36"/>
        <v>0</v>
      </c>
      <c r="S228" s="145">
        <v>0</v>
      </c>
      <c r="T228" s="146">
        <f t="shared" si="37"/>
        <v>0</v>
      </c>
      <c r="AR228" s="147" t="s">
        <v>184</v>
      </c>
      <c r="AT228" s="147" t="s">
        <v>180</v>
      </c>
      <c r="AU228" s="147" t="s">
        <v>77</v>
      </c>
      <c r="AY228" s="13" t="s">
        <v>178</v>
      </c>
      <c r="BE228" s="148">
        <f t="shared" si="38"/>
        <v>0</v>
      </c>
      <c r="BF228" s="148">
        <f t="shared" si="39"/>
        <v>0</v>
      </c>
      <c r="BG228" s="148">
        <f t="shared" si="40"/>
        <v>0</v>
      </c>
      <c r="BH228" s="148">
        <f t="shared" si="41"/>
        <v>0</v>
      </c>
      <c r="BI228" s="148">
        <f t="shared" si="42"/>
        <v>0</v>
      </c>
      <c r="BJ228" s="13" t="s">
        <v>83</v>
      </c>
      <c r="BK228" s="148">
        <f t="shared" si="43"/>
        <v>0</v>
      </c>
      <c r="BL228" s="13" t="s">
        <v>184</v>
      </c>
      <c r="BM228" s="147" t="s">
        <v>666</v>
      </c>
    </row>
    <row r="229" spans="2:65" s="1" customFormat="1" ht="16.5" customHeight="1">
      <c r="B229" s="135"/>
      <c r="C229" s="136" t="s">
        <v>70</v>
      </c>
      <c r="D229" s="136" t="s">
        <v>180</v>
      </c>
      <c r="E229" s="137" t="s">
        <v>1994</v>
      </c>
      <c r="F229" s="138" t="s">
        <v>1995</v>
      </c>
      <c r="G229" s="139" t="s">
        <v>290</v>
      </c>
      <c r="H229" s="140">
        <v>2</v>
      </c>
      <c r="I229" s="141"/>
      <c r="J229" s="141">
        <f t="shared" si="34"/>
        <v>0</v>
      </c>
      <c r="K229" s="142"/>
      <c r="L229" s="25"/>
      <c r="M229" s="143" t="s">
        <v>1</v>
      </c>
      <c r="N229" s="144" t="s">
        <v>36</v>
      </c>
      <c r="O229" s="145">
        <v>0</v>
      </c>
      <c r="P229" s="145">
        <f t="shared" si="35"/>
        <v>0</v>
      </c>
      <c r="Q229" s="145">
        <v>0</v>
      </c>
      <c r="R229" s="145">
        <f t="shared" si="36"/>
        <v>0</v>
      </c>
      <c r="S229" s="145">
        <v>0</v>
      </c>
      <c r="T229" s="146">
        <f t="shared" si="37"/>
        <v>0</v>
      </c>
      <c r="AR229" s="147" t="s">
        <v>184</v>
      </c>
      <c r="AT229" s="147" t="s">
        <v>180</v>
      </c>
      <c r="AU229" s="147" t="s">
        <v>77</v>
      </c>
      <c r="AY229" s="13" t="s">
        <v>178</v>
      </c>
      <c r="BE229" s="148">
        <f t="shared" si="38"/>
        <v>0</v>
      </c>
      <c r="BF229" s="148">
        <f t="shared" si="39"/>
        <v>0</v>
      </c>
      <c r="BG229" s="148">
        <f t="shared" si="40"/>
        <v>0</v>
      </c>
      <c r="BH229" s="148">
        <f t="shared" si="41"/>
        <v>0</v>
      </c>
      <c r="BI229" s="148">
        <f t="shared" si="42"/>
        <v>0</v>
      </c>
      <c r="BJ229" s="13" t="s">
        <v>83</v>
      </c>
      <c r="BK229" s="148">
        <f t="shared" si="43"/>
        <v>0</v>
      </c>
      <c r="BL229" s="13" t="s">
        <v>184</v>
      </c>
      <c r="BM229" s="147" t="s">
        <v>674</v>
      </c>
    </row>
    <row r="230" spans="2:65" s="1" customFormat="1" ht="16.5" customHeight="1">
      <c r="B230" s="135"/>
      <c r="C230" s="136" t="s">
        <v>70</v>
      </c>
      <c r="D230" s="136" t="s">
        <v>180</v>
      </c>
      <c r="E230" s="137" t="s">
        <v>1996</v>
      </c>
      <c r="F230" s="138" t="s">
        <v>1997</v>
      </c>
      <c r="G230" s="139" t="s">
        <v>290</v>
      </c>
      <c r="H230" s="140">
        <v>1</v>
      </c>
      <c r="I230" s="141"/>
      <c r="J230" s="141">
        <f t="shared" si="34"/>
        <v>0</v>
      </c>
      <c r="K230" s="142"/>
      <c r="L230" s="25"/>
      <c r="M230" s="143" t="s">
        <v>1</v>
      </c>
      <c r="N230" s="144" t="s">
        <v>36</v>
      </c>
      <c r="O230" s="145">
        <v>0</v>
      </c>
      <c r="P230" s="145">
        <f t="shared" si="35"/>
        <v>0</v>
      </c>
      <c r="Q230" s="145">
        <v>0</v>
      </c>
      <c r="R230" s="145">
        <f t="shared" si="36"/>
        <v>0</v>
      </c>
      <c r="S230" s="145">
        <v>0</v>
      </c>
      <c r="T230" s="146">
        <f t="shared" si="37"/>
        <v>0</v>
      </c>
      <c r="AR230" s="147" t="s">
        <v>184</v>
      </c>
      <c r="AT230" s="147" t="s">
        <v>180</v>
      </c>
      <c r="AU230" s="147" t="s">
        <v>77</v>
      </c>
      <c r="AY230" s="13" t="s">
        <v>178</v>
      </c>
      <c r="BE230" s="148">
        <f t="shared" si="38"/>
        <v>0</v>
      </c>
      <c r="BF230" s="148">
        <f t="shared" si="39"/>
        <v>0</v>
      </c>
      <c r="BG230" s="148">
        <f t="shared" si="40"/>
        <v>0</v>
      </c>
      <c r="BH230" s="148">
        <f t="shared" si="41"/>
        <v>0</v>
      </c>
      <c r="BI230" s="148">
        <f t="shared" si="42"/>
        <v>0</v>
      </c>
      <c r="BJ230" s="13" t="s">
        <v>83</v>
      </c>
      <c r="BK230" s="148">
        <f t="shared" si="43"/>
        <v>0</v>
      </c>
      <c r="BL230" s="13" t="s">
        <v>184</v>
      </c>
      <c r="BM230" s="147" t="s">
        <v>1141</v>
      </c>
    </row>
    <row r="231" spans="2:65" s="1" customFormat="1" ht="16.5" customHeight="1">
      <c r="B231" s="135"/>
      <c r="C231" s="136" t="s">
        <v>70</v>
      </c>
      <c r="D231" s="136" t="s">
        <v>180</v>
      </c>
      <c r="E231" s="137" t="s">
        <v>1998</v>
      </c>
      <c r="F231" s="138" t="s">
        <v>1999</v>
      </c>
      <c r="G231" s="139" t="s">
        <v>290</v>
      </c>
      <c r="H231" s="140">
        <v>10</v>
      </c>
      <c r="I231" s="141"/>
      <c r="J231" s="141">
        <f t="shared" si="34"/>
        <v>0</v>
      </c>
      <c r="K231" s="142"/>
      <c r="L231" s="25"/>
      <c r="M231" s="143" t="s">
        <v>1</v>
      </c>
      <c r="N231" s="144" t="s">
        <v>36</v>
      </c>
      <c r="O231" s="145">
        <v>0</v>
      </c>
      <c r="P231" s="145">
        <f t="shared" si="35"/>
        <v>0</v>
      </c>
      <c r="Q231" s="145">
        <v>0</v>
      </c>
      <c r="R231" s="145">
        <f t="shared" si="36"/>
        <v>0</v>
      </c>
      <c r="S231" s="145">
        <v>0</v>
      </c>
      <c r="T231" s="146">
        <f t="shared" si="37"/>
        <v>0</v>
      </c>
      <c r="AR231" s="147" t="s">
        <v>184</v>
      </c>
      <c r="AT231" s="147" t="s">
        <v>180</v>
      </c>
      <c r="AU231" s="147" t="s">
        <v>77</v>
      </c>
      <c r="AY231" s="13" t="s">
        <v>178</v>
      </c>
      <c r="BE231" s="148">
        <f t="shared" si="38"/>
        <v>0</v>
      </c>
      <c r="BF231" s="148">
        <f t="shared" si="39"/>
        <v>0</v>
      </c>
      <c r="BG231" s="148">
        <f t="shared" si="40"/>
        <v>0</v>
      </c>
      <c r="BH231" s="148">
        <f t="shared" si="41"/>
        <v>0</v>
      </c>
      <c r="BI231" s="148">
        <f t="shared" si="42"/>
        <v>0</v>
      </c>
      <c r="BJ231" s="13" t="s">
        <v>83</v>
      </c>
      <c r="BK231" s="148">
        <f t="shared" si="43"/>
        <v>0</v>
      </c>
      <c r="BL231" s="13" t="s">
        <v>184</v>
      </c>
      <c r="BM231" s="147" t="s">
        <v>1142</v>
      </c>
    </row>
    <row r="232" spans="2:65" s="1" customFormat="1" ht="16.5" customHeight="1">
      <c r="B232" s="135"/>
      <c r="C232" s="136" t="s">
        <v>70</v>
      </c>
      <c r="D232" s="136" t="s">
        <v>180</v>
      </c>
      <c r="E232" s="137" t="s">
        <v>2000</v>
      </c>
      <c r="F232" s="138" t="s">
        <v>2001</v>
      </c>
      <c r="G232" s="139" t="s">
        <v>290</v>
      </c>
      <c r="H232" s="140">
        <v>1</v>
      </c>
      <c r="I232" s="141"/>
      <c r="J232" s="141">
        <f t="shared" si="34"/>
        <v>0</v>
      </c>
      <c r="K232" s="142"/>
      <c r="L232" s="25"/>
      <c r="M232" s="143" t="s">
        <v>1</v>
      </c>
      <c r="N232" s="144" t="s">
        <v>36</v>
      </c>
      <c r="O232" s="145">
        <v>0</v>
      </c>
      <c r="P232" s="145">
        <f t="shared" si="35"/>
        <v>0</v>
      </c>
      <c r="Q232" s="145">
        <v>0</v>
      </c>
      <c r="R232" s="145">
        <f t="shared" si="36"/>
        <v>0</v>
      </c>
      <c r="S232" s="145">
        <v>0</v>
      </c>
      <c r="T232" s="146">
        <f t="shared" si="37"/>
        <v>0</v>
      </c>
      <c r="AR232" s="147" t="s">
        <v>184</v>
      </c>
      <c r="AT232" s="147" t="s">
        <v>180</v>
      </c>
      <c r="AU232" s="147" t="s">
        <v>77</v>
      </c>
      <c r="AY232" s="13" t="s">
        <v>178</v>
      </c>
      <c r="BE232" s="148">
        <f t="shared" si="38"/>
        <v>0</v>
      </c>
      <c r="BF232" s="148">
        <f t="shared" si="39"/>
        <v>0</v>
      </c>
      <c r="BG232" s="148">
        <f t="shared" si="40"/>
        <v>0</v>
      </c>
      <c r="BH232" s="148">
        <f t="shared" si="41"/>
        <v>0</v>
      </c>
      <c r="BI232" s="148">
        <f t="shared" si="42"/>
        <v>0</v>
      </c>
      <c r="BJ232" s="13" t="s">
        <v>83</v>
      </c>
      <c r="BK232" s="148">
        <f t="shared" si="43"/>
        <v>0</v>
      </c>
      <c r="BL232" s="13" t="s">
        <v>184</v>
      </c>
      <c r="BM232" s="147" t="s">
        <v>1143</v>
      </c>
    </row>
    <row r="233" spans="2:65" s="1" customFormat="1" ht="16.5" customHeight="1">
      <c r="B233" s="135"/>
      <c r="C233" s="136" t="s">
        <v>70</v>
      </c>
      <c r="D233" s="136" t="s">
        <v>180</v>
      </c>
      <c r="E233" s="137" t="s">
        <v>2002</v>
      </c>
      <c r="F233" s="138" t="s">
        <v>2003</v>
      </c>
      <c r="G233" s="139" t="s">
        <v>290</v>
      </c>
      <c r="H233" s="140">
        <v>1</v>
      </c>
      <c r="I233" s="141"/>
      <c r="J233" s="141">
        <f t="shared" si="34"/>
        <v>0</v>
      </c>
      <c r="K233" s="142"/>
      <c r="L233" s="25"/>
      <c r="M233" s="143" t="s">
        <v>1</v>
      </c>
      <c r="N233" s="144" t="s">
        <v>36</v>
      </c>
      <c r="O233" s="145">
        <v>0</v>
      </c>
      <c r="P233" s="145">
        <f t="shared" si="35"/>
        <v>0</v>
      </c>
      <c r="Q233" s="145">
        <v>0</v>
      </c>
      <c r="R233" s="145">
        <f t="shared" si="36"/>
        <v>0</v>
      </c>
      <c r="S233" s="145">
        <v>0</v>
      </c>
      <c r="T233" s="146">
        <f t="shared" si="37"/>
        <v>0</v>
      </c>
      <c r="AR233" s="147" t="s">
        <v>184</v>
      </c>
      <c r="AT233" s="147" t="s">
        <v>180</v>
      </c>
      <c r="AU233" s="147" t="s">
        <v>77</v>
      </c>
      <c r="AY233" s="13" t="s">
        <v>178</v>
      </c>
      <c r="BE233" s="148">
        <f t="shared" si="38"/>
        <v>0</v>
      </c>
      <c r="BF233" s="148">
        <f t="shared" si="39"/>
        <v>0</v>
      </c>
      <c r="BG233" s="148">
        <f t="shared" si="40"/>
        <v>0</v>
      </c>
      <c r="BH233" s="148">
        <f t="shared" si="41"/>
        <v>0</v>
      </c>
      <c r="BI233" s="148">
        <f t="shared" si="42"/>
        <v>0</v>
      </c>
      <c r="BJ233" s="13" t="s">
        <v>83</v>
      </c>
      <c r="BK233" s="148">
        <f t="shared" si="43"/>
        <v>0</v>
      </c>
      <c r="BL233" s="13" t="s">
        <v>184</v>
      </c>
      <c r="BM233" s="147" t="s">
        <v>1144</v>
      </c>
    </row>
    <row r="234" spans="2:65" s="1" customFormat="1" ht="16.5" customHeight="1">
      <c r="B234" s="135"/>
      <c r="C234" s="136" t="s">
        <v>70</v>
      </c>
      <c r="D234" s="136" t="s">
        <v>180</v>
      </c>
      <c r="E234" s="137" t="s">
        <v>2004</v>
      </c>
      <c r="F234" s="138" t="s">
        <v>2005</v>
      </c>
      <c r="G234" s="139" t="s">
        <v>290</v>
      </c>
      <c r="H234" s="140">
        <v>1</v>
      </c>
      <c r="I234" s="141"/>
      <c r="J234" s="141">
        <f t="shared" si="34"/>
        <v>0</v>
      </c>
      <c r="K234" s="142"/>
      <c r="L234" s="25"/>
      <c r="M234" s="143" t="s">
        <v>1</v>
      </c>
      <c r="N234" s="144" t="s">
        <v>36</v>
      </c>
      <c r="O234" s="145">
        <v>0</v>
      </c>
      <c r="P234" s="145">
        <f t="shared" si="35"/>
        <v>0</v>
      </c>
      <c r="Q234" s="145">
        <v>0</v>
      </c>
      <c r="R234" s="145">
        <f t="shared" si="36"/>
        <v>0</v>
      </c>
      <c r="S234" s="145">
        <v>0</v>
      </c>
      <c r="T234" s="146">
        <f t="shared" si="37"/>
        <v>0</v>
      </c>
      <c r="AR234" s="147" t="s">
        <v>184</v>
      </c>
      <c r="AT234" s="147" t="s">
        <v>180</v>
      </c>
      <c r="AU234" s="147" t="s">
        <v>77</v>
      </c>
      <c r="AY234" s="13" t="s">
        <v>178</v>
      </c>
      <c r="BE234" s="148">
        <f t="shared" si="38"/>
        <v>0</v>
      </c>
      <c r="BF234" s="148">
        <f t="shared" si="39"/>
        <v>0</v>
      </c>
      <c r="BG234" s="148">
        <f t="shared" si="40"/>
        <v>0</v>
      </c>
      <c r="BH234" s="148">
        <f t="shared" si="41"/>
        <v>0</v>
      </c>
      <c r="BI234" s="148">
        <f t="shared" si="42"/>
        <v>0</v>
      </c>
      <c r="BJ234" s="13" t="s">
        <v>83</v>
      </c>
      <c r="BK234" s="148">
        <f t="shared" si="43"/>
        <v>0</v>
      </c>
      <c r="BL234" s="13" t="s">
        <v>184</v>
      </c>
      <c r="BM234" s="147" t="s">
        <v>1145</v>
      </c>
    </row>
    <row r="235" spans="2:65" s="1" customFormat="1" ht="16.5" customHeight="1">
      <c r="B235" s="135"/>
      <c r="C235" s="136" t="s">
        <v>70</v>
      </c>
      <c r="D235" s="136" t="s">
        <v>180</v>
      </c>
      <c r="E235" s="137" t="s">
        <v>2006</v>
      </c>
      <c r="F235" s="138" t="s">
        <v>2007</v>
      </c>
      <c r="G235" s="139" t="s">
        <v>290</v>
      </c>
      <c r="H235" s="140">
        <v>5</v>
      </c>
      <c r="I235" s="141"/>
      <c r="J235" s="141">
        <f t="shared" si="34"/>
        <v>0</v>
      </c>
      <c r="K235" s="142"/>
      <c r="L235" s="25"/>
      <c r="M235" s="143" t="s">
        <v>1</v>
      </c>
      <c r="N235" s="144" t="s">
        <v>36</v>
      </c>
      <c r="O235" s="145">
        <v>0</v>
      </c>
      <c r="P235" s="145">
        <f t="shared" si="35"/>
        <v>0</v>
      </c>
      <c r="Q235" s="145">
        <v>0</v>
      </c>
      <c r="R235" s="145">
        <f t="shared" si="36"/>
        <v>0</v>
      </c>
      <c r="S235" s="145">
        <v>0</v>
      </c>
      <c r="T235" s="146">
        <f t="shared" si="37"/>
        <v>0</v>
      </c>
      <c r="AR235" s="147" t="s">
        <v>184</v>
      </c>
      <c r="AT235" s="147" t="s">
        <v>180</v>
      </c>
      <c r="AU235" s="147" t="s">
        <v>77</v>
      </c>
      <c r="AY235" s="13" t="s">
        <v>178</v>
      </c>
      <c r="BE235" s="148">
        <f t="shared" si="38"/>
        <v>0</v>
      </c>
      <c r="BF235" s="148">
        <f t="shared" si="39"/>
        <v>0</v>
      </c>
      <c r="BG235" s="148">
        <f t="shared" si="40"/>
        <v>0</v>
      </c>
      <c r="BH235" s="148">
        <f t="shared" si="41"/>
        <v>0</v>
      </c>
      <c r="BI235" s="148">
        <f t="shared" si="42"/>
        <v>0</v>
      </c>
      <c r="BJ235" s="13" t="s">
        <v>83</v>
      </c>
      <c r="BK235" s="148">
        <f t="shared" si="43"/>
        <v>0</v>
      </c>
      <c r="BL235" s="13" t="s">
        <v>184</v>
      </c>
      <c r="BM235" s="147" t="s">
        <v>1146</v>
      </c>
    </row>
    <row r="236" spans="2:65" s="1" customFormat="1" ht="16.5" customHeight="1">
      <c r="B236" s="135"/>
      <c r="C236" s="136" t="s">
        <v>70</v>
      </c>
      <c r="D236" s="136" t="s">
        <v>180</v>
      </c>
      <c r="E236" s="137" t="s">
        <v>2008</v>
      </c>
      <c r="F236" s="138" t="s">
        <v>2009</v>
      </c>
      <c r="G236" s="139" t="s">
        <v>290</v>
      </c>
      <c r="H236" s="140">
        <v>10</v>
      </c>
      <c r="I236" s="141"/>
      <c r="J236" s="141">
        <f t="shared" si="34"/>
        <v>0</v>
      </c>
      <c r="K236" s="142"/>
      <c r="L236" s="25"/>
      <c r="M236" s="143" t="s">
        <v>1</v>
      </c>
      <c r="N236" s="144" t="s">
        <v>36</v>
      </c>
      <c r="O236" s="145">
        <v>0</v>
      </c>
      <c r="P236" s="145">
        <f t="shared" si="35"/>
        <v>0</v>
      </c>
      <c r="Q236" s="145">
        <v>0</v>
      </c>
      <c r="R236" s="145">
        <f t="shared" si="36"/>
        <v>0</v>
      </c>
      <c r="S236" s="145">
        <v>0</v>
      </c>
      <c r="T236" s="146">
        <f t="shared" si="37"/>
        <v>0</v>
      </c>
      <c r="AR236" s="147" t="s">
        <v>184</v>
      </c>
      <c r="AT236" s="147" t="s">
        <v>180</v>
      </c>
      <c r="AU236" s="147" t="s">
        <v>77</v>
      </c>
      <c r="AY236" s="13" t="s">
        <v>178</v>
      </c>
      <c r="BE236" s="148">
        <f t="shared" si="38"/>
        <v>0</v>
      </c>
      <c r="BF236" s="148">
        <f t="shared" si="39"/>
        <v>0</v>
      </c>
      <c r="BG236" s="148">
        <f t="shared" si="40"/>
        <v>0</v>
      </c>
      <c r="BH236" s="148">
        <f t="shared" si="41"/>
        <v>0</v>
      </c>
      <c r="BI236" s="148">
        <f t="shared" si="42"/>
        <v>0</v>
      </c>
      <c r="BJ236" s="13" t="s">
        <v>83</v>
      </c>
      <c r="BK236" s="148">
        <f t="shared" si="43"/>
        <v>0</v>
      </c>
      <c r="BL236" s="13" t="s">
        <v>184</v>
      </c>
      <c r="BM236" s="147" t="s">
        <v>1147</v>
      </c>
    </row>
    <row r="237" spans="2:65" s="1" customFormat="1" ht="16.5" customHeight="1">
      <c r="B237" s="135"/>
      <c r="C237" s="136" t="s">
        <v>70</v>
      </c>
      <c r="D237" s="136" t="s">
        <v>180</v>
      </c>
      <c r="E237" s="137" t="s">
        <v>2010</v>
      </c>
      <c r="F237" s="138" t="s">
        <v>2011</v>
      </c>
      <c r="G237" s="139" t="s">
        <v>290</v>
      </c>
      <c r="H237" s="140">
        <v>1</v>
      </c>
      <c r="I237" s="141"/>
      <c r="J237" s="141">
        <f t="shared" si="34"/>
        <v>0</v>
      </c>
      <c r="K237" s="142"/>
      <c r="L237" s="25"/>
      <c r="M237" s="143" t="s">
        <v>1</v>
      </c>
      <c r="N237" s="144" t="s">
        <v>36</v>
      </c>
      <c r="O237" s="145">
        <v>0</v>
      </c>
      <c r="P237" s="145">
        <f t="shared" si="35"/>
        <v>0</v>
      </c>
      <c r="Q237" s="145">
        <v>0</v>
      </c>
      <c r="R237" s="145">
        <f t="shared" si="36"/>
        <v>0</v>
      </c>
      <c r="S237" s="145">
        <v>0</v>
      </c>
      <c r="T237" s="146">
        <f t="shared" si="37"/>
        <v>0</v>
      </c>
      <c r="AR237" s="147" t="s">
        <v>184</v>
      </c>
      <c r="AT237" s="147" t="s">
        <v>180</v>
      </c>
      <c r="AU237" s="147" t="s">
        <v>77</v>
      </c>
      <c r="AY237" s="13" t="s">
        <v>178</v>
      </c>
      <c r="BE237" s="148">
        <f t="shared" si="38"/>
        <v>0</v>
      </c>
      <c r="BF237" s="148">
        <f t="shared" si="39"/>
        <v>0</v>
      </c>
      <c r="BG237" s="148">
        <f t="shared" si="40"/>
        <v>0</v>
      </c>
      <c r="BH237" s="148">
        <f t="shared" si="41"/>
        <v>0</v>
      </c>
      <c r="BI237" s="148">
        <f t="shared" si="42"/>
        <v>0</v>
      </c>
      <c r="BJ237" s="13" t="s">
        <v>83</v>
      </c>
      <c r="BK237" s="148">
        <f t="shared" si="43"/>
        <v>0</v>
      </c>
      <c r="BL237" s="13" t="s">
        <v>184</v>
      </c>
      <c r="BM237" s="147" t="s">
        <v>1148</v>
      </c>
    </row>
    <row r="238" spans="2:65" s="1" customFormat="1" ht="24.2" customHeight="1">
      <c r="B238" s="135"/>
      <c r="C238" s="136" t="s">
        <v>70</v>
      </c>
      <c r="D238" s="136" t="s">
        <v>180</v>
      </c>
      <c r="E238" s="137" t="s">
        <v>2012</v>
      </c>
      <c r="F238" s="138" t="s">
        <v>2013</v>
      </c>
      <c r="G238" s="139" t="s">
        <v>290</v>
      </c>
      <c r="H238" s="140">
        <v>4</v>
      </c>
      <c r="I238" s="141"/>
      <c r="J238" s="141">
        <f t="shared" si="34"/>
        <v>0</v>
      </c>
      <c r="K238" s="142"/>
      <c r="L238" s="25"/>
      <c r="M238" s="143" t="s">
        <v>1</v>
      </c>
      <c r="N238" s="144" t="s">
        <v>36</v>
      </c>
      <c r="O238" s="145">
        <v>0</v>
      </c>
      <c r="P238" s="145">
        <f t="shared" si="35"/>
        <v>0</v>
      </c>
      <c r="Q238" s="145">
        <v>0</v>
      </c>
      <c r="R238" s="145">
        <f t="shared" si="36"/>
        <v>0</v>
      </c>
      <c r="S238" s="145">
        <v>0</v>
      </c>
      <c r="T238" s="146">
        <f t="shared" si="37"/>
        <v>0</v>
      </c>
      <c r="AR238" s="147" t="s">
        <v>184</v>
      </c>
      <c r="AT238" s="147" t="s">
        <v>180</v>
      </c>
      <c r="AU238" s="147" t="s">
        <v>77</v>
      </c>
      <c r="AY238" s="13" t="s">
        <v>178</v>
      </c>
      <c r="BE238" s="148">
        <f t="shared" si="38"/>
        <v>0</v>
      </c>
      <c r="BF238" s="148">
        <f t="shared" si="39"/>
        <v>0</v>
      </c>
      <c r="BG238" s="148">
        <f t="shared" si="40"/>
        <v>0</v>
      </c>
      <c r="BH238" s="148">
        <f t="shared" si="41"/>
        <v>0</v>
      </c>
      <c r="BI238" s="148">
        <f t="shared" si="42"/>
        <v>0</v>
      </c>
      <c r="BJ238" s="13" t="s">
        <v>83</v>
      </c>
      <c r="BK238" s="148">
        <f t="shared" si="43"/>
        <v>0</v>
      </c>
      <c r="BL238" s="13" t="s">
        <v>184</v>
      </c>
      <c r="BM238" s="147" t="s">
        <v>1149</v>
      </c>
    </row>
    <row r="239" spans="2:65" s="1" customFormat="1" ht="16.5" customHeight="1">
      <c r="B239" s="135"/>
      <c r="C239" s="136" t="s">
        <v>70</v>
      </c>
      <c r="D239" s="136" t="s">
        <v>180</v>
      </c>
      <c r="E239" s="137" t="s">
        <v>2014</v>
      </c>
      <c r="F239" s="138" t="s">
        <v>2015</v>
      </c>
      <c r="G239" s="139" t="s">
        <v>290</v>
      </c>
      <c r="H239" s="140">
        <v>1</v>
      </c>
      <c r="I239" s="141"/>
      <c r="J239" s="141">
        <f t="shared" si="34"/>
        <v>0</v>
      </c>
      <c r="K239" s="142"/>
      <c r="L239" s="25"/>
      <c r="M239" s="143" t="s">
        <v>1</v>
      </c>
      <c r="N239" s="144" t="s">
        <v>36</v>
      </c>
      <c r="O239" s="145">
        <v>0</v>
      </c>
      <c r="P239" s="145">
        <f t="shared" si="35"/>
        <v>0</v>
      </c>
      <c r="Q239" s="145">
        <v>0</v>
      </c>
      <c r="R239" s="145">
        <f t="shared" si="36"/>
        <v>0</v>
      </c>
      <c r="S239" s="145">
        <v>0</v>
      </c>
      <c r="T239" s="146">
        <f t="shared" si="37"/>
        <v>0</v>
      </c>
      <c r="AR239" s="147" t="s">
        <v>184</v>
      </c>
      <c r="AT239" s="147" t="s">
        <v>180</v>
      </c>
      <c r="AU239" s="147" t="s">
        <v>77</v>
      </c>
      <c r="AY239" s="13" t="s">
        <v>178</v>
      </c>
      <c r="BE239" s="148">
        <f t="shared" si="38"/>
        <v>0</v>
      </c>
      <c r="BF239" s="148">
        <f t="shared" si="39"/>
        <v>0</v>
      </c>
      <c r="BG239" s="148">
        <f t="shared" si="40"/>
        <v>0</v>
      </c>
      <c r="BH239" s="148">
        <f t="shared" si="41"/>
        <v>0</v>
      </c>
      <c r="BI239" s="148">
        <f t="shared" si="42"/>
        <v>0</v>
      </c>
      <c r="BJ239" s="13" t="s">
        <v>83</v>
      </c>
      <c r="BK239" s="148">
        <f t="shared" si="43"/>
        <v>0</v>
      </c>
      <c r="BL239" s="13" t="s">
        <v>184</v>
      </c>
      <c r="BM239" s="147" t="s">
        <v>1150</v>
      </c>
    </row>
    <row r="240" spans="2:65" s="1" customFormat="1" ht="16.5" customHeight="1">
      <c r="B240" s="135"/>
      <c r="C240" s="136" t="s">
        <v>70</v>
      </c>
      <c r="D240" s="136" t="s">
        <v>180</v>
      </c>
      <c r="E240" s="137" t="s">
        <v>2016</v>
      </c>
      <c r="F240" s="138" t="s">
        <v>2017</v>
      </c>
      <c r="G240" s="139" t="s">
        <v>290</v>
      </c>
      <c r="H240" s="140">
        <v>8</v>
      </c>
      <c r="I240" s="141"/>
      <c r="J240" s="141">
        <f t="shared" si="34"/>
        <v>0</v>
      </c>
      <c r="K240" s="142"/>
      <c r="L240" s="25"/>
      <c r="M240" s="143" t="s">
        <v>1</v>
      </c>
      <c r="N240" s="144" t="s">
        <v>36</v>
      </c>
      <c r="O240" s="145">
        <v>0</v>
      </c>
      <c r="P240" s="145">
        <f t="shared" si="35"/>
        <v>0</v>
      </c>
      <c r="Q240" s="145">
        <v>0</v>
      </c>
      <c r="R240" s="145">
        <f t="shared" si="36"/>
        <v>0</v>
      </c>
      <c r="S240" s="145">
        <v>0</v>
      </c>
      <c r="T240" s="146">
        <f t="shared" si="37"/>
        <v>0</v>
      </c>
      <c r="AR240" s="147" t="s">
        <v>184</v>
      </c>
      <c r="AT240" s="147" t="s">
        <v>180</v>
      </c>
      <c r="AU240" s="147" t="s">
        <v>77</v>
      </c>
      <c r="AY240" s="13" t="s">
        <v>178</v>
      </c>
      <c r="BE240" s="148">
        <f t="shared" si="38"/>
        <v>0</v>
      </c>
      <c r="BF240" s="148">
        <f t="shared" si="39"/>
        <v>0</v>
      </c>
      <c r="BG240" s="148">
        <f t="shared" si="40"/>
        <v>0</v>
      </c>
      <c r="BH240" s="148">
        <f t="shared" si="41"/>
        <v>0</v>
      </c>
      <c r="BI240" s="148">
        <f t="shared" si="42"/>
        <v>0</v>
      </c>
      <c r="BJ240" s="13" t="s">
        <v>83</v>
      </c>
      <c r="BK240" s="148">
        <f t="shared" si="43"/>
        <v>0</v>
      </c>
      <c r="BL240" s="13" t="s">
        <v>184</v>
      </c>
      <c r="BM240" s="147" t="s">
        <v>1151</v>
      </c>
    </row>
    <row r="241" spans="2:65" s="1" customFormat="1" ht="16.5" customHeight="1">
      <c r="B241" s="135"/>
      <c r="C241" s="136" t="s">
        <v>70</v>
      </c>
      <c r="D241" s="136" t="s">
        <v>180</v>
      </c>
      <c r="E241" s="137" t="s">
        <v>2018</v>
      </c>
      <c r="F241" s="138" t="s">
        <v>2019</v>
      </c>
      <c r="G241" s="139" t="s">
        <v>290</v>
      </c>
      <c r="H241" s="140">
        <v>3</v>
      </c>
      <c r="I241" s="141"/>
      <c r="J241" s="141">
        <f t="shared" si="34"/>
        <v>0</v>
      </c>
      <c r="K241" s="142"/>
      <c r="L241" s="25"/>
      <c r="M241" s="143" t="s">
        <v>1</v>
      </c>
      <c r="N241" s="144" t="s">
        <v>36</v>
      </c>
      <c r="O241" s="145">
        <v>0</v>
      </c>
      <c r="P241" s="145">
        <f t="shared" si="35"/>
        <v>0</v>
      </c>
      <c r="Q241" s="145">
        <v>0</v>
      </c>
      <c r="R241" s="145">
        <f t="shared" si="36"/>
        <v>0</v>
      </c>
      <c r="S241" s="145">
        <v>0</v>
      </c>
      <c r="T241" s="146">
        <f t="shared" si="37"/>
        <v>0</v>
      </c>
      <c r="AR241" s="147" t="s">
        <v>184</v>
      </c>
      <c r="AT241" s="147" t="s">
        <v>180</v>
      </c>
      <c r="AU241" s="147" t="s">
        <v>77</v>
      </c>
      <c r="AY241" s="13" t="s">
        <v>178</v>
      </c>
      <c r="BE241" s="148">
        <f t="shared" si="38"/>
        <v>0</v>
      </c>
      <c r="BF241" s="148">
        <f t="shared" si="39"/>
        <v>0</v>
      </c>
      <c r="BG241" s="148">
        <f t="shared" si="40"/>
        <v>0</v>
      </c>
      <c r="BH241" s="148">
        <f t="shared" si="41"/>
        <v>0</v>
      </c>
      <c r="BI241" s="148">
        <f t="shared" si="42"/>
        <v>0</v>
      </c>
      <c r="BJ241" s="13" t="s">
        <v>83</v>
      </c>
      <c r="BK241" s="148">
        <f t="shared" si="43"/>
        <v>0</v>
      </c>
      <c r="BL241" s="13" t="s">
        <v>184</v>
      </c>
      <c r="BM241" s="147" t="s">
        <v>1152</v>
      </c>
    </row>
    <row r="242" spans="2:65" s="1" customFormat="1" ht="16.5" customHeight="1">
      <c r="B242" s="135"/>
      <c r="C242" s="136" t="s">
        <v>70</v>
      </c>
      <c r="D242" s="136" t="s">
        <v>180</v>
      </c>
      <c r="E242" s="137" t="s">
        <v>2020</v>
      </c>
      <c r="F242" s="138" t="s">
        <v>2021</v>
      </c>
      <c r="G242" s="139" t="s">
        <v>290</v>
      </c>
      <c r="H242" s="140">
        <v>2</v>
      </c>
      <c r="I242" s="141"/>
      <c r="J242" s="141">
        <f t="shared" si="34"/>
        <v>0</v>
      </c>
      <c r="K242" s="142"/>
      <c r="L242" s="25"/>
      <c r="M242" s="143" t="s">
        <v>1</v>
      </c>
      <c r="N242" s="144" t="s">
        <v>36</v>
      </c>
      <c r="O242" s="145">
        <v>0</v>
      </c>
      <c r="P242" s="145">
        <f t="shared" si="35"/>
        <v>0</v>
      </c>
      <c r="Q242" s="145">
        <v>0</v>
      </c>
      <c r="R242" s="145">
        <f t="shared" si="36"/>
        <v>0</v>
      </c>
      <c r="S242" s="145">
        <v>0</v>
      </c>
      <c r="T242" s="146">
        <f t="shared" si="37"/>
        <v>0</v>
      </c>
      <c r="AR242" s="147" t="s">
        <v>184</v>
      </c>
      <c r="AT242" s="147" t="s">
        <v>180</v>
      </c>
      <c r="AU242" s="147" t="s">
        <v>77</v>
      </c>
      <c r="AY242" s="13" t="s">
        <v>178</v>
      </c>
      <c r="BE242" s="148">
        <f t="shared" si="38"/>
        <v>0</v>
      </c>
      <c r="BF242" s="148">
        <f t="shared" si="39"/>
        <v>0</v>
      </c>
      <c r="BG242" s="148">
        <f t="shared" si="40"/>
        <v>0</v>
      </c>
      <c r="BH242" s="148">
        <f t="shared" si="41"/>
        <v>0</v>
      </c>
      <c r="BI242" s="148">
        <f t="shared" si="42"/>
        <v>0</v>
      </c>
      <c r="BJ242" s="13" t="s">
        <v>83</v>
      </c>
      <c r="BK242" s="148">
        <f t="shared" si="43"/>
        <v>0</v>
      </c>
      <c r="BL242" s="13" t="s">
        <v>184</v>
      </c>
      <c r="BM242" s="147" t="s">
        <v>1153</v>
      </c>
    </row>
    <row r="243" spans="2:65" s="1" customFormat="1" ht="16.5" customHeight="1">
      <c r="B243" s="135"/>
      <c r="C243" s="136" t="s">
        <v>70</v>
      </c>
      <c r="D243" s="136" t="s">
        <v>180</v>
      </c>
      <c r="E243" s="137" t="s">
        <v>2022</v>
      </c>
      <c r="F243" s="138" t="s">
        <v>2023</v>
      </c>
      <c r="G243" s="139" t="s">
        <v>290</v>
      </c>
      <c r="H243" s="140">
        <v>200</v>
      </c>
      <c r="I243" s="141"/>
      <c r="J243" s="141">
        <f t="shared" si="34"/>
        <v>0</v>
      </c>
      <c r="K243" s="142"/>
      <c r="L243" s="25"/>
      <c r="M243" s="143" t="s">
        <v>1</v>
      </c>
      <c r="N243" s="144" t="s">
        <v>36</v>
      </c>
      <c r="O243" s="145">
        <v>0</v>
      </c>
      <c r="P243" s="145">
        <f t="shared" si="35"/>
        <v>0</v>
      </c>
      <c r="Q243" s="145">
        <v>0</v>
      </c>
      <c r="R243" s="145">
        <f t="shared" si="36"/>
        <v>0</v>
      </c>
      <c r="S243" s="145">
        <v>0</v>
      </c>
      <c r="T243" s="146">
        <f t="shared" si="37"/>
        <v>0</v>
      </c>
      <c r="AR243" s="147" t="s">
        <v>184</v>
      </c>
      <c r="AT243" s="147" t="s">
        <v>180</v>
      </c>
      <c r="AU243" s="147" t="s">
        <v>77</v>
      </c>
      <c r="AY243" s="13" t="s">
        <v>178</v>
      </c>
      <c r="BE243" s="148">
        <f t="shared" si="38"/>
        <v>0</v>
      </c>
      <c r="BF243" s="148">
        <f t="shared" si="39"/>
        <v>0</v>
      </c>
      <c r="BG243" s="148">
        <f t="shared" si="40"/>
        <v>0</v>
      </c>
      <c r="BH243" s="148">
        <f t="shared" si="41"/>
        <v>0</v>
      </c>
      <c r="BI243" s="148">
        <f t="shared" si="42"/>
        <v>0</v>
      </c>
      <c r="BJ243" s="13" t="s">
        <v>83</v>
      </c>
      <c r="BK243" s="148">
        <f t="shared" si="43"/>
        <v>0</v>
      </c>
      <c r="BL243" s="13" t="s">
        <v>184</v>
      </c>
      <c r="BM243" s="147" t="s">
        <v>1154</v>
      </c>
    </row>
    <row r="244" spans="2:65" s="1" customFormat="1" ht="16.5" customHeight="1">
      <c r="B244" s="135"/>
      <c r="C244" s="136" t="s">
        <v>70</v>
      </c>
      <c r="D244" s="136" t="s">
        <v>180</v>
      </c>
      <c r="E244" s="137" t="s">
        <v>2024</v>
      </c>
      <c r="F244" s="138" t="s">
        <v>2025</v>
      </c>
      <c r="G244" s="139" t="s">
        <v>290</v>
      </c>
      <c r="H244" s="140">
        <v>1</v>
      </c>
      <c r="I244" s="141"/>
      <c r="J244" s="141">
        <f t="shared" si="34"/>
        <v>0</v>
      </c>
      <c r="K244" s="142"/>
      <c r="L244" s="25"/>
      <c r="M244" s="143" t="s">
        <v>1</v>
      </c>
      <c r="N244" s="144" t="s">
        <v>36</v>
      </c>
      <c r="O244" s="145">
        <v>0</v>
      </c>
      <c r="P244" s="145">
        <f t="shared" si="35"/>
        <v>0</v>
      </c>
      <c r="Q244" s="145">
        <v>0</v>
      </c>
      <c r="R244" s="145">
        <f t="shared" si="36"/>
        <v>0</v>
      </c>
      <c r="S244" s="145">
        <v>0</v>
      </c>
      <c r="T244" s="146">
        <f t="shared" si="37"/>
        <v>0</v>
      </c>
      <c r="AR244" s="147" t="s">
        <v>184</v>
      </c>
      <c r="AT244" s="147" t="s">
        <v>180</v>
      </c>
      <c r="AU244" s="147" t="s">
        <v>77</v>
      </c>
      <c r="AY244" s="13" t="s">
        <v>178</v>
      </c>
      <c r="BE244" s="148">
        <f t="shared" si="38"/>
        <v>0</v>
      </c>
      <c r="BF244" s="148">
        <f t="shared" si="39"/>
        <v>0</v>
      </c>
      <c r="BG244" s="148">
        <f t="shared" si="40"/>
        <v>0</v>
      </c>
      <c r="BH244" s="148">
        <f t="shared" si="41"/>
        <v>0</v>
      </c>
      <c r="BI244" s="148">
        <f t="shared" si="42"/>
        <v>0</v>
      </c>
      <c r="BJ244" s="13" t="s">
        <v>83</v>
      </c>
      <c r="BK244" s="148">
        <f t="shared" si="43"/>
        <v>0</v>
      </c>
      <c r="BL244" s="13" t="s">
        <v>184</v>
      </c>
      <c r="BM244" s="147" t="s">
        <v>1155</v>
      </c>
    </row>
    <row r="245" spans="2:65" s="1" customFormat="1" ht="16.5" customHeight="1">
      <c r="B245" s="135"/>
      <c r="C245" s="136" t="s">
        <v>70</v>
      </c>
      <c r="D245" s="136" t="s">
        <v>180</v>
      </c>
      <c r="E245" s="137" t="s">
        <v>2026</v>
      </c>
      <c r="F245" s="138" t="s">
        <v>624</v>
      </c>
      <c r="G245" s="139" t="s">
        <v>290</v>
      </c>
      <c r="H245" s="140">
        <v>1</v>
      </c>
      <c r="I245" s="141"/>
      <c r="J245" s="141">
        <f t="shared" si="34"/>
        <v>0</v>
      </c>
      <c r="K245" s="142"/>
      <c r="L245" s="25"/>
      <c r="M245" s="143" t="s">
        <v>1</v>
      </c>
      <c r="N245" s="144" t="s">
        <v>36</v>
      </c>
      <c r="O245" s="145">
        <v>0</v>
      </c>
      <c r="P245" s="145">
        <f t="shared" si="35"/>
        <v>0</v>
      </c>
      <c r="Q245" s="145">
        <v>0</v>
      </c>
      <c r="R245" s="145">
        <f t="shared" si="36"/>
        <v>0</v>
      </c>
      <c r="S245" s="145">
        <v>0</v>
      </c>
      <c r="T245" s="146">
        <f t="shared" si="37"/>
        <v>0</v>
      </c>
      <c r="AR245" s="147" t="s">
        <v>184</v>
      </c>
      <c r="AT245" s="147" t="s">
        <v>180</v>
      </c>
      <c r="AU245" s="147" t="s">
        <v>77</v>
      </c>
      <c r="AY245" s="13" t="s">
        <v>178</v>
      </c>
      <c r="BE245" s="148">
        <f t="shared" si="38"/>
        <v>0</v>
      </c>
      <c r="BF245" s="148">
        <f t="shared" si="39"/>
        <v>0</v>
      </c>
      <c r="BG245" s="148">
        <f t="shared" si="40"/>
        <v>0</v>
      </c>
      <c r="BH245" s="148">
        <f t="shared" si="41"/>
        <v>0</v>
      </c>
      <c r="BI245" s="148">
        <f t="shared" si="42"/>
        <v>0</v>
      </c>
      <c r="BJ245" s="13" t="s">
        <v>83</v>
      </c>
      <c r="BK245" s="148">
        <f t="shared" si="43"/>
        <v>0</v>
      </c>
      <c r="BL245" s="13" t="s">
        <v>184</v>
      </c>
      <c r="BM245" s="147" t="s">
        <v>1158</v>
      </c>
    </row>
    <row r="246" spans="2:65" s="11" customFormat="1" ht="25.9" customHeight="1">
      <c r="B246" s="124"/>
      <c r="D246" s="125" t="s">
        <v>69</v>
      </c>
      <c r="E246" s="126" t="s">
        <v>2027</v>
      </c>
      <c r="F246" s="126" t="s">
        <v>2028</v>
      </c>
      <c r="J246" s="127">
        <f>BK246</f>
        <v>0</v>
      </c>
      <c r="L246" s="124"/>
      <c r="M246" s="128"/>
      <c r="P246" s="129">
        <f>SUM(P247:P249)</f>
        <v>0</v>
      </c>
      <c r="R246" s="129">
        <f>SUM(R247:R249)</f>
        <v>0</v>
      </c>
      <c r="T246" s="130">
        <f>SUM(T247:T249)</f>
        <v>0</v>
      </c>
      <c r="AR246" s="125" t="s">
        <v>77</v>
      </c>
      <c r="AT246" s="131" t="s">
        <v>69</v>
      </c>
      <c r="AU246" s="131" t="s">
        <v>70</v>
      </c>
      <c r="AY246" s="125" t="s">
        <v>178</v>
      </c>
      <c r="BK246" s="132">
        <f>SUM(BK247:BK249)</f>
        <v>0</v>
      </c>
    </row>
    <row r="247" spans="2:65" s="1" customFormat="1" ht="16.5" customHeight="1">
      <c r="B247" s="135"/>
      <c r="C247" s="136" t="s">
        <v>70</v>
      </c>
      <c r="D247" s="136" t="s">
        <v>180</v>
      </c>
      <c r="E247" s="137" t="s">
        <v>2029</v>
      </c>
      <c r="F247" s="138" t="s">
        <v>2030</v>
      </c>
      <c r="G247" s="139" t="s">
        <v>290</v>
      </c>
      <c r="H247" s="140">
        <v>1</v>
      </c>
      <c r="I247" s="141"/>
      <c r="J247" s="141">
        <f>ROUND(I247*H247,2)</f>
        <v>0</v>
      </c>
      <c r="K247" s="142"/>
      <c r="L247" s="25"/>
      <c r="M247" s="143" t="s">
        <v>1</v>
      </c>
      <c r="N247" s="144" t="s">
        <v>36</v>
      </c>
      <c r="O247" s="145">
        <v>0</v>
      </c>
      <c r="P247" s="145">
        <f>O247*H247</f>
        <v>0</v>
      </c>
      <c r="Q247" s="145">
        <v>0</v>
      </c>
      <c r="R247" s="145">
        <f>Q247*H247</f>
        <v>0</v>
      </c>
      <c r="S247" s="145">
        <v>0</v>
      </c>
      <c r="T247" s="146">
        <f>S247*H247</f>
        <v>0</v>
      </c>
      <c r="AR247" s="147" t="s">
        <v>184</v>
      </c>
      <c r="AT247" s="147" t="s">
        <v>180</v>
      </c>
      <c r="AU247" s="147" t="s">
        <v>77</v>
      </c>
      <c r="AY247" s="13" t="s">
        <v>178</v>
      </c>
      <c r="BE247" s="148">
        <f>IF(N247="základná",J247,0)</f>
        <v>0</v>
      </c>
      <c r="BF247" s="148">
        <f>IF(N247="znížená",J247,0)</f>
        <v>0</v>
      </c>
      <c r="BG247" s="148">
        <f>IF(N247="zákl. prenesená",J247,0)</f>
        <v>0</v>
      </c>
      <c r="BH247" s="148">
        <f>IF(N247="zníž. prenesená",J247,0)</f>
        <v>0</v>
      </c>
      <c r="BI247" s="148">
        <f>IF(N247="nulová",J247,0)</f>
        <v>0</v>
      </c>
      <c r="BJ247" s="13" t="s">
        <v>83</v>
      </c>
      <c r="BK247" s="148">
        <f>ROUND(I247*H247,2)</f>
        <v>0</v>
      </c>
      <c r="BL247" s="13" t="s">
        <v>184</v>
      </c>
      <c r="BM247" s="147" t="s">
        <v>1159</v>
      </c>
    </row>
    <row r="248" spans="2:65" s="1" customFormat="1" ht="16.5" customHeight="1">
      <c r="B248" s="135"/>
      <c r="C248" s="136" t="s">
        <v>70</v>
      </c>
      <c r="D248" s="136" t="s">
        <v>180</v>
      </c>
      <c r="E248" s="137" t="s">
        <v>2031</v>
      </c>
      <c r="F248" s="138" t="s">
        <v>2025</v>
      </c>
      <c r="G248" s="139" t="s">
        <v>290</v>
      </c>
      <c r="H248" s="140">
        <v>1</v>
      </c>
      <c r="I248" s="141"/>
      <c r="J248" s="141">
        <f>ROUND(I248*H248,2)</f>
        <v>0</v>
      </c>
      <c r="K248" s="142"/>
      <c r="L248" s="25"/>
      <c r="M248" s="143" t="s">
        <v>1</v>
      </c>
      <c r="N248" s="144" t="s">
        <v>36</v>
      </c>
      <c r="O248" s="145">
        <v>0</v>
      </c>
      <c r="P248" s="145">
        <f>O248*H248</f>
        <v>0</v>
      </c>
      <c r="Q248" s="145">
        <v>0</v>
      </c>
      <c r="R248" s="145">
        <f>Q248*H248</f>
        <v>0</v>
      </c>
      <c r="S248" s="145">
        <v>0</v>
      </c>
      <c r="T248" s="146">
        <f>S248*H248</f>
        <v>0</v>
      </c>
      <c r="AR248" s="147" t="s">
        <v>184</v>
      </c>
      <c r="AT248" s="147" t="s">
        <v>180</v>
      </c>
      <c r="AU248" s="147" t="s">
        <v>77</v>
      </c>
      <c r="AY248" s="13" t="s">
        <v>178</v>
      </c>
      <c r="BE248" s="148">
        <f>IF(N248="základná",J248,0)</f>
        <v>0</v>
      </c>
      <c r="BF248" s="148">
        <f>IF(N248="znížená",J248,0)</f>
        <v>0</v>
      </c>
      <c r="BG248" s="148">
        <f>IF(N248="zákl. prenesená",J248,0)</f>
        <v>0</v>
      </c>
      <c r="BH248" s="148">
        <f>IF(N248="zníž. prenesená",J248,0)</f>
        <v>0</v>
      </c>
      <c r="BI248" s="148">
        <f>IF(N248="nulová",J248,0)</f>
        <v>0</v>
      </c>
      <c r="BJ248" s="13" t="s">
        <v>83</v>
      </c>
      <c r="BK248" s="148">
        <f>ROUND(I248*H248,2)</f>
        <v>0</v>
      </c>
      <c r="BL248" s="13" t="s">
        <v>184</v>
      </c>
      <c r="BM248" s="147" t="s">
        <v>1160</v>
      </c>
    </row>
    <row r="249" spans="2:65" s="1" customFormat="1" ht="16.5" customHeight="1">
      <c r="B249" s="135"/>
      <c r="C249" s="136" t="s">
        <v>70</v>
      </c>
      <c r="D249" s="136" t="s">
        <v>180</v>
      </c>
      <c r="E249" s="137" t="s">
        <v>2032</v>
      </c>
      <c r="F249" s="138" t="s">
        <v>624</v>
      </c>
      <c r="G249" s="139" t="s">
        <v>290</v>
      </c>
      <c r="H249" s="140">
        <v>1</v>
      </c>
      <c r="I249" s="141"/>
      <c r="J249" s="141">
        <f>ROUND(I249*H249,2)</f>
        <v>0</v>
      </c>
      <c r="K249" s="142"/>
      <c r="L249" s="25"/>
      <c r="M249" s="143" t="s">
        <v>1</v>
      </c>
      <c r="N249" s="144" t="s">
        <v>36</v>
      </c>
      <c r="O249" s="145">
        <v>0</v>
      </c>
      <c r="P249" s="145">
        <f>O249*H249</f>
        <v>0</v>
      </c>
      <c r="Q249" s="145">
        <v>0</v>
      </c>
      <c r="R249" s="145">
        <f>Q249*H249</f>
        <v>0</v>
      </c>
      <c r="S249" s="145">
        <v>0</v>
      </c>
      <c r="T249" s="146">
        <f>S249*H249</f>
        <v>0</v>
      </c>
      <c r="AR249" s="147" t="s">
        <v>184</v>
      </c>
      <c r="AT249" s="147" t="s">
        <v>180</v>
      </c>
      <c r="AU249" s="147" t="s">
        <v>77</v>
      </c>
      <c r="AY249" s="13" t="s">
        <v>178</v>
      </c>
      <c r="BE249" s="148">
        <f>IF(N249="základná",J249,0)</f>
        <v>0</v>
      </c>
      <c r="BF249" s="148">
        <f>IF(N249="znížená",J249,0)</f>
        <v>0</v>
      </c>
      <c r="BG249" s="148">
        <f>IF(N249="zákl. prenesená",J249,0)</f>
        <v>0</v>
      </c>
      <c r="BH249" s="148">
        <f>IF(N249="zníž. prenesená",J249,0)</f>
        <v>0</v>
      </c>
      <c r="BI249" s="148">
        <f>IF(N249="nulová",J249,0)</f>
        <v>0</v>
      </c>
      <c r="BJ249" s="13" t="s">
        <v>83</v>
      </c>
      <c r="BK249" s="148">
        <f>ROUND(I249*H249,2)</f>
        <v>0</v>
      </c>
      <c r="BL249" s="13" t="s">
        <v>184</v>
      </c>
      <c r="BM249" s="147" t="s">
        <v>1161</v>
      </c>
    </row>
    <row r="250" spans="2:65" s="11" customFormat="1" ht="25.9" customHeight="1">
      <c r="B250" s="124"/>
      <c r="D250" s="125" t="s">
        <v>69</v>
      </c>
      <c r="E250" s="126" t="s">
        <v>2033</v>
      </c>
      <c r="F250" s="126" t="s">
        <v>2034</v>
      </c>
      <c r="J250" s="127">
        <f>BK250</f>
        <v>0</v>
      </c>
      <c r="L250" s="124"/>
      <c r="M250" s="128"/>
      <c r="P250" s="129">
        <f>SUM(P251:P263)</f>
        <v>0</v>
      </c>
      <c r="R250" s="129">
        <f>SUM(R251:R263)</f>
        <v>0</v>
      </c>
      <c r="T250" s="130">
        <f>SUM(T251:T263)</f>
        <v>0</v>
      </c>
      <c r="AR250" s="125" t="s">
        <v>77</v>
      </c>
      <c r="AT250" s="131" t="s">
        <v>69</v>
      </c>
      <c r="AU250" s="131" t="s">
        <v>70</v>
      </c>
      <c r="AY250" s="125" t="s">
        <v>178</v>
      </c>
      <c r="BK250" s="132">
        <f>SUM(BK251:BK263)</f>
        <v>0</v>
      </c>
    </row>
    <row r="251" spans="2:65" s="1" customFormat="1" ht="16.5" customHeight="1">
      <c r="B251" s="135"/>
      <c r="C251" s="136" t="s">
        <v>70</v>
      </c>
      <c r="D251" s="136" t="s">
        <v>180</v>
      </c>
      <c r="E251" s="137" t="s">
        <v>2035</v>
      </c>
      <c r="F251" s="138" t="s">
        <v>2036</v>
      </c>
      <c r="G251" s="139" t="s">
        <v>290</v>
      </c>
      <c r="H251" s="140">
        <v>1</v>
      </c>
      <c r="I251" s="141"/>
      <c r="J251" s="141">
        <f t="shared" ref="J251:J263" si="44">ROUND(I251*H251,2)</f>
        <v>0</v>
      </c>
      <c r="K251" s="142"/>
      <c r="L251" s="25"/>
      <c r="M251" s="143" t="s">
        <v>1</v>
      </c>
      <c r="N251" s="144" t="s">
        <v>36</v>
      </c>
      <c r="O251" s="145">
        <v>0</v>
      </c>
      <c r="P251" s="145">
        <f t="shared" ref="P251:P263" si="45">O251*H251</f>
        <v>0</v>
      </c>
      <c r="Q251" s="145">
        <v>0</v>
      </c>
      <c r="R251" s="145">
        <f t="shared" ref="R251:R263" si="46">Q251*H251</f>
        <v>0</v>
      </c>
      <c r="S251" s="145">
        <v>0</v>
      </c>
      <c r="T251" s="146">
        <f t="shared" ref="T251:T263" si="47">S251*H251</f>
        <v>0</v>
      </c>
      <c r="AR251" s="147" t="s">
        <v>184</v>
      </c>
      <c r="AT251" s="147" t="s">
        <v>180</v>
      </c>
      <c r="AU251" s="147" t="s">
        <v>77</v>
      </c>
      <c r="AY251" s="13" t="s">
        <v>178</v>
      </c>
      <c r="BE251" s="148">
        <f t="shared" ref="BE251:BE263" si="48">IF(N251="základná",J251,0)</f>
        <v>0</v>
      </c>
      <c r="BF251" s="148">
        <f t="shared" ref="BF251:BF263" si="49">IF(N251="znížená",J251,0)</f>
        <v>0</v>
      </c>
      <c r="BG251" s="148">
        <f t="shared" ref="BG251:BG263" si="50">IF(N251="zákl. prenesená",J251,0)</f>
        <v>0</v>
      </c>
      <c r="BH251" s="148">
        <f t="shared" ref="BH251:BH263" si="51">IF(N251="zníž. prenesená",J251,0)</f>
        <v>0</v>
      </c>
      <c r="BI251" s="148">
        <f t="shared" ref="BI251:BI263" si="52">IF(N251="nulová",J251,0)</f>
        <v>0</v>
      </c>
      <c r="BJ251" s="13" t="s">
        <v>83</v>
      </c>
      <c r="BK251" s="148">
        <f t="shared" ref="BK251:BK263" si="53">ROUND(I251*H251,2)</f>
        <v>0</v>
      </c>
      <c r="BL251" s="13" t="s">
        <v>184</v>
      </c>
      <c r="BM251" s="147" t="s">
        <v>1162</v>
      </c>
    </row>
    <row r="252" spans="2:65" s="1" customFormat="1" ht="16.5" customHeight="1">
      <c r="B252" s="135"/>
      <c r="C252" s="136" t="s">
        <v>70</v>
      </c>
      <c r="D252" s="136" t="s">
        <v>180</v>
      </c>
      <c r="E252" s="137" t="s">
        <v>2037</v>
      </c>
      <c r="F252" s="138" t="s">
        <v>2038</v>
      </c>
      <c r="G252" s="139" t="s">
        <v>290</v>
      </c>
      <c r="H252" s="140">
        <v>1</v>
      </c>
      <c r="I252" s="141"/>
      <c r="J252" s="141">
        <f t="shared" si="44"/>
        <v>0</v>
      </c>
      <c r="K252" s="142"/>
      <c r="L252" s="25"/>
      <c r="M252" s="143" t="s">
        <v>1</v>
      </c>
      <c r="N252" s="144" t="s">
        <v>36</v>
      </c>
      <c r="O252" s="145">
        <v>0</v>
      </c>
      <c r="P252" s="145">
        <f t="shared" si="45"/>
        <v>0</v>
      </c>
      <c r="Q252" s="145">
        <v>0</v>
      </c>
      <c r="R252" s="145">
        <f t="shared" si="46"/>
        <v>0</v>
      </c>
      <c r="S252" s="145">
        <v>0</v>
      </c>
      <c r="T252" s="146">
        <f t="shared" si="47"/>
        <v>0</v>
      </c>
      <c r="AR252" s="147" t="s">
        <v>184</v>
      </c>
      <c r="AT252" s="147" t="s">
        <v>180</v>
      </c>
      <c r="AU252" s="147" t="s">
        <v>77</v>
      </c>
      <c r="AY252" s="13" t="s">
        <v>178</v>
      </c>
      <c r="BE252" s="148">
        <f t="shared" si="48"/>
        <v>0</v>
      </c>
      <c r="BF252" s="148">
        <f t="shared" si="49"/>
        <v>0</v>
      </c>
      <c r="BG252" s="148">
        <f t="shared" si="50"/>
        <v>0</v>
      </c>
      <c r="BH252" s="148">
        <f t="shared" si="51"/>
        <v>0</v>
      </c>
      <c r="BI252" s="148">
        <f t="shared" si="52"/>
        <v>0</v>
      </c>
      <c r="BJ252" s="13" t="s">
        <v>83</v>
      </c>
      <c r="BK252" s="148">
        <f t="shared" si="53"/>
        <v>0</v>
      </c>
      <c r="BL252" s="13" t="s">
        <v>184</v>
      </c>
      <c r="BM252" s="147" t="s">
        <v>1163</v>
      </c>
    </row>
    <row r="253" spans="2:65" s="1" customFormat="1" ht="16.5" customHeight="1">
      <c r="B253" s="135"/>
      <c r="C253" s="136" t="s">
        <v>70</v>
      </c>
      <c r="D253" s="136" t="s">
        <v>180</v>
      </c>
      <c r="E253" s="137" t="s">
        <v>2039</v>
      </c>
      <c r="F253" s="138" t="s">
        <v>2040</v>
      </c>
      <c r="G253" s="139" t="s">
        <v>290</v>
      </c>
      <c r="H253" s="140">
        <v>1</v>
      </c>
      <c r="I253" s="141"/>
      <c r="J253" s="141">
        <f t="shared" si="44"/>
        <v>0</v>
      </c>
      <c r="K253" s="142"/>
      <c r="L253" s="25"/>
      <c r="M253" s="143" t="s">
        <v>1</v>
      </c>
      <c r="N253" s="144" t="s">
        <v>36</v>
      </c>
      <c r="O253" s="145">
        <v>0</v>
      </c>
      <c r="P253" s="145">
        <f t="shared" si="45"/>
        <v>0</v>
      </c>
      <c r="Q253" s="145">
        <v>0</v>
      </c>
      <c r="R253" s="145">
        <f t="shared" si="46"/>
        <v>0</v>
      </c>
      <c r="S253" s="145">
        <v>0</v>
      </c>
      <c r="T253" s="146">
        <f t="shared" si="47"/>
        <v>0</v>
      </c>
      <c r="AR253" s="147" t="s">
        <v>184</v>
      </c>
      <c r="AT253" s="147" t="s">
        <v>180</v>
      </c>
      <c r="AU253" s="147" t="s">
        <v>77</v>
      </c>
      <c r="AY253" s="13" t="s">
        <v>178</v>
      </c>
      <c r="BE253" s="148">
        <f t="shared" si="48"/>
        <v>0</v>
      </c>
      <c r="BF253" s="148">
        <f t="shared" si="49"/>
        <v>0</v>
      </c>
      <c r="BG253" s="148">
        <f t="shared" si="50"/>
        <v>0</v>
      </c>
      <c r="BH253" s="148">
        <f t="shared" si="51"/>
        <v>0</v>
      </c>
      <c r="BI253" s="148">
        <f t="shared" si="52"/>
        <v>0</v>
      </c>
      <c r="BJ253" s="13" t="s">
        <v>83</v>
      </c>
      <c r="BK253" s="148">
        <f t="shared" si="53"/>
        <v>0</v>
      </c>
      <c r="BL253" s="13" t="s">
        <v>184</v>
      </c>
      <c r="BM253" s="147" t="s">
        <v>1164</v>
      </c>
    </row>
    <row r="254" spans="2:65" s="1" customFormat="1" ht="16.5" customHeight="1">
      <c r="B254" s="135"/>
      <c r="C254" s="136" t="s">
        <v>70</v>
      </c>
      <c r="D254" s="136" t="s">
        <v>180</v>
      </c>
      <c r="E254" s="137" t="s">
        <v>1982</v>
      </c>
      <c r="F254" s="138" t="s">
        <v>1983</v>
      </c>
      <c r="G254" s="139" t="s">
        <v>290</v>
      </c>
      <c r="H254" s="140">
        <v>4</v>
      </c>
      <c r="I254" s="141"/>
      <c r="J254" s="141">
        <f t="shared" si="44"/>
        <v>0</v>
      </c>
      <c r="K254" s="142"/>
      <c r="L254" s="25"/>
      <c r="M254" s="143" t="s">
        <v>1</v>
      </c>
      <c r="N254" s="144" t="s">
        <v>36</v>
      </c>
      <c r="O254" s="145">
        <v>0</v>
      </c>
      <c r="P254" s="145">
        <f t="shared" si="45"/>
        <v>0</v>
      </c>
      <c r="Q254" s="145">
        <v>0</v>
      </c>
      <c r="R254" s="145">
        <f t="shared" si="46"/>
        <v>0</v>
      </c>
      <c r="S254" s="145">
        <v>0</v>
      </c>
      <c r="T254" s="146">
        <f t="shared" si="47"/>
        <v>0</v>
      </c>
      <c r="AR254" s="147" t="s">
        <v>184</v>
      </c>
      <c r="AT254" s="147" t="s">
        <v>180</v>
      </c>
      <c r="AU254" s="147" t="s">
        <v>77</v>
      </c>
      <c r="AY254" s="13" t="s">
        <v>178</v>
      </c>
      <c r="BE254" s="148">
        <f t="shared" si="48"/>
        <v>0</v>
      </c>
      <c r="BF254" s="148">
        <f t="shared" si="49"/>
        <v>0</v>
      </c>
      <c r="BG254" s="148">
        <f t="shared" si="50"/>
        <v>0</v>
      </c>
      <c r="BH254" s="148">
        <f t="shared" si="51"/>
        <v>0</v>
      </c>
      <c r="BI254" s="148">
        <f t="shared" si="52"/>
        <v>0</v>
      </c>
      <c r="BJ254" s="13" t="s">
        <v>83</v>
      </c>
      <c r="BK254" s="148">
        <f t="shared" si="53"/>
        <v>0</v>
      </c>
      <c r="BL254" s="13" t="s">
        <v>184</v>
      </c>
      <c r="BM254" s="147" t="s">
        <v>1167</v>
      </c>
    </row>
    <row r="255" spans="2:65" s="1" customFormat="1" ht="16.5" customHeight="1">
      <c r="B255" s="135"/>
      <c r="C255" s="136" t="s">
        <v>70</v>
      </c>
      <c r="D255" s="136" t="s">
        <v>180</v>
      </c>
      <c r="E255" s="137" t="s">
        <v>1984</v>
      </c>
      <c r="F255" s="138" t="s">
        <v>1985</v>
      </c>
      <c r="G255" s="139" t="s">
        <v>290</v>
      </c>
      <c r="H255" s="140">
        <v>6</v>
      </c>
      <c r="I255" s="141"/>
      <c r="J255" s="141">
        <f t="shared" si="44"/>
        <v>0</v>
      </c>
      <c r="K255" s="142"/>
      <c r="L255" s="25"/>
      <c r="M255" s="143" t="s">
        <v>1</v>
      </c>
      <c r="N255" s="144" t="s">
        <v>36</v>
      </c>
      <c r="O255" s="145">
        <v>0</v>
      </c>
      <c r="P255" s="145">
        <f t="shared" si="45"/>
        <v>0</v>
      </c>
      <c r="Q255" s="145">
        <v>0</v>
      </c>
      <c r="R255" s="145">
        <f t="shared" si="46"/>
        <v>0</v>
      </c>
      <c r="S255" s="145">
        <v>0</v>
      </c>
      <c r="T255" s="146">
        <f t="shared" si="47"/>
        <v>0</v>
      </c>
      <c r="AR255" s="147" t="s">
        <v>184</v>
      </c>
      <c r="AT255" s="147" t="s">
        <v>180</v>
      </c>
      <c r="AU255" s="147" t="s">
        <v>77</v>
      </c>
      <c r="AY255" s="13" t="s">
        <v>178</v>
      </c>
      <c r="BE255" s="148">
        <f t="shared" si="48"/>
        <v>0</v>
      </c>
      <c r="BF255" s="148">
        <f t="shared" si="49"/>
        <v>0</v>
      </c>
      <c r="BG255" s="148">
        <f t="shared" si="50"/>
        <v>0</v>
      </c>
      <c r="BH255" s="148">
        <f t="shared" si="51"/>
        <v>0</v>
      </c>
      <c r="BI255" s="148">
        <f t="shared" si="52"/>
        <v>0</v>
      </c>
      <c r="BJ255" s="13" t="s">
        <v>83</v>
      </c>
      <c r="BK255" s="148">
        <f t="shared" si="53"/>
        <v>0</v>
      </c>
      <c r="BL255" s="13" t="s">
        <v>184</v>
      </c>
      <c r="BM255" s="147" t="s">
        <v>1168</v>
      </c>
    </row>
    <row r="256" spans="2:65" s="1" customFormat="1" ht="16.5" customHeight="1">
      <c r="B256" s="135"/>
      <c r="C256" s="136" t="s">
        <v>70</v>
      </c>
      <c r="D256" s="136" t="s">
        <v>180</v>
      </c>
      <c r="E256" s="137" t="s">
        <v>2041</v>
      </c>
      <c r="F256" s="138" t="s">
        <v>1991</v>
      </c>
      <c r="G256" s="139" t="s">
        <v>290</v>
      </c>
      <c r="H256" s="140">
        <v>2</v>
      </c>
      <c r="I256" s="141"/>
      <c r="J256" s="141">
        <f t="shared" si="44"/>
        <v>0</v>
      </c>
      <c r="K256" s="142"/>
      <c r="L256" s="25"/>
      <c r="M256" s="143" t="s">
        <v>1</v>
      </c>
      <c r="N256" s="144" t="s">
        <v>36</v>
      </c>
      <c r="O256" s="145">
        <v>0</v>
      </c>
      <c r="P256" s="145">
        <f t="shared" si="45"/>
        <v>0</v>
      </c>
      <c r="Q256" s="145">
        <v>0</v>
      </c>
      <c r="R256" s="145">
        <f t="shared" si="46"/>
        <v>0</v>
      </c>
      <c r="S256" s="145">
        <v>0</v>
      </c>
      <c r="T256" s="146">
        <f t="shared" si="47"/>
        <v>0</v>
      </c>
      <c r="AR256" s="147" t="s">
        <v>184</v>
      </c>
      <c r="AT256" s="147" t="s">
        <v>180</v>
      </c>
      <c r="AU256" s="147" t="s">
        <v>77</v>
      </c>
      <c r="AY256" s="13" t="s">
        <v>178</v>
      </c>
      <c r="BE256" s="148">
        <f t="shared" si="48"/>
        <v>0</v>
      </c>
      <c r="BF256" s="148">
        <f t="shared" si="49"/>
        <v>0</v>
      </c>
      <c r="BG256" s="148">
        <f t="shared" si="50"/>
        <v>0</v>
      </c>
      <c r="BH256" s="148">
        <f t="shared" si="51"/>
        <v>0</v>
      </c>
      <c r="BI256" s="148">
        <f t="shared" si="52"/>
        <v>0</v>
      </c>
      <c r="BJ256" s="13" t="s">
        <v>83</v>
      </c>
      <c r="BK256" s="148">
        <f t="shared" si="53"/>
        <v>0</v>
      </c>
      <c r="BL256" s="13" t="s">
        <v>184</v>
      </c>
      <c r="BM256" s="147" t="s">
        <v>1169</v>
      </c>
    </row>
    <row r="257" spans="2:65" s="1" customFormat="1" ht="16.5" customHeight="1">
      <c r="B257" s="135"/>
      <c r="C257" s="136" t="s">
        <v>70</v>
      </c>
      <c r="D257" s="136" t="s">
        <v>180</v>
      </c>
      <c r="E257" s="137" t="s">
        <v>1998</v>
      </c>
      <c r="F257" s="138" t="s">
        <v>1999</v>
      </c>
      <c r="G257" s="139" t="s">
        <v>290</v>
      </c>
      <c r="H257" s="140">
        <v>1</v>
      </c>
      <c r="I257" s="141"/>
      <c r="J257" s="141">
        <f t="shared" si="44"/>
        <v>0</v>
      </c>
      <c r="K257" s="142"/>
      <c r="L257" s="25"/>
      <c r="M257" s="143" t="s">
        <v>1</v>
      </c>
      <c r="N257" s="144" t="s">
        <v>36</v>
      </c>
      <c r="O257" s="145">
        <v>0</v>
      </c>
      <c r="P257" s="145">
        <f t="shared" si="45"/>
        <v>0</v>
      </c>
      <c r="Q257" s="145">
        <v>0</v>
      </c>
      <c r="R257" s="145">
        <f t="shared" si="46"/>
        <v>0</v>
      </c>
      <c r="S257" s="145">
        <v>0</v>
      </c>
      <c r="T257" s="146">
        <f t="shared" si="47"/>
        <v>0</v>
      </c>
      <c r="AR257" s="147" t="s">
        <v>184</v>
      </c>
      <c r="AT257" s="147" t="s">
        <v>180</v>
      </c>
      <c r="AU257" s="147" t="s">
        <v>77</v>
      </c>
      <c r="AY257" s="13" t="s">
        <v>178</v>
      </c>
      <c r="BE257" s="148">
        <f t="shared" si="48"/>
        <v>0</v>
      </c>
      <c r="BF257" s="148">
        <f t="shared" si="49"/>
        <v>0</v>
      </c>
      <c r="BG257" s="148">
        <f t="shared" si="50"/>
        <v>0</v>
      </c>
      <c r="BH257" s="148">
        <f t="shared" si="51"/>
        <v>0</v>
      </c>
      <c r="BI257" s="148">
        <f t="shared" si="52"/>
        <v>0</v>
      </c>
      <c r="BJ257" s="13" t="s">
        <v>83</v>
      </c>
      <c r="BK257" s="148">
        <f t="shared" si="53"/>
        <v>0</v>
      </c>
      <c r="BL257" s="13" t="s">
        <v>184</v>
      </c>
      <c r="BM257" s="147" t="s">
        <v>1170</v>
      </c>
    </row>
    <row r="258" spans="2:65" s="1" customFormat="1" ht="16.5" customHeight="1">
      <c r="B258" s="135"/>
      <c r="C258" s="136" t="s">
        <v>70</v>
      </c>
      <c r="D258" s="136" t="s">
        <v>180</v>
      </c>
      <c r="E258" s="137" t="s">
        <v>2042</v>
      </c>
      <c r="F258" s="138" t="s">
        <v>2043</v>
      </c>
      <c r="G258" s="139" t="s">
        <v>290</v>
      </c>
      <c r="H258" s="140">
        <v>1</v>
      </c>
      <c r="I258" s="141"/>
      <c r="J258" s="141">
        <f t="shared" si="44"/>
        <v>0</v>
      </c>
      <c r="K258" s="142"/>
      <c r="L258" s="25"/>
      <c r="M258" s="143" t="s">
        <v>1</v>
      </c>
      <c r="N258" s="144" t="s">
        <v>36</v>
      </c>
      <c r="O258" s="145">
        <v>0</v>
      </c>
      <c r="P258" s="145">
        <f t="shared" si="45"/>
        <v>0</v>
      </c>
      <c r="Q258" s="145">
        <v>0</v>
      </c>
      <c r="R258" s="145">
        <f t="shared" si="46"/>
        <v>0</v>
      </c>
      <c r="S258" s="145">
        <v>0</v>
      </c>
      <c r="T258" s="146">
        <f t="shared" si="47"/>
        <v>0</v>
      </c>
      <c r="AR258" s="147" t="s">
        <v>184</v>
      </c>
      <c r="AT258" s="147" t="s">
        <v>180</v>
      </c>
      <c r="AU258" s="147" t="s">
        <v>77</v>
      </c>
      <c r="AY258" s="13" t="s">
        <v>178</v>
      </c>
      <c r="BE258" s="148">
        <f t="shared" si="48"/>
        <v>0</v>
      </c>
      <c r="BF258" s="148">
        <f t="shared" si="49"/>
        <v>0</v>
      </c>
      <c r="BG258" s="148">
        <f t="shared" si="50"/>
        <v>0</v>
      </c>
      <c r="BH258" s="148">
        <f t="shared" si="51"/>
        <v>0</v>
      </c>
      <c r="BI258" s="148">
        <f t="shared" si="52"/>
        <v>0</v>
      </c>
      <c r="BJ258" s="13" t="s">
        <v>83</v>
      </c>
      <c r="BK258" s="148">
        <f t="shared" si="53"/>
        <v>0</v>
      </c>
      <c r="BL258" s="13" t="s">
        <v>184</v>
      </c>
      <c r="BM258" s="147" t="s">
        <v>1173</v>
      </c>
    </row>
    <row r="259" spans="2:65" s="1" customFormat="1" ht="16.5" customHeight="1">
      <c r="B259" s="135"/>
      <c r="C259" s="136" t="s">
        <v>70</v>
      </c>
      <c r="D259" s="136" t="s">
        <v>180</v>
      </c>
      <c r="E259" s="137" t="s">
        <v>2044</v>
      </c>
      <c r="F259" s="138" t="s">
        <v>2045</v>
      </c>
      <c r="G259" s="139" t="s">
        <v>290</v>
      </c>
      <c r="H259" s="140">
        <v>2</v>
      </c>
      <c r="I259" s="141"/>
      <c r="J259" s="141">
        <f t="shared" si="44"/>
        <v>0</v>
      </c>
      <c r="K259" s="142"/>
      <c r="L259" s="25"/>
      <c r="M259" s="143" t="s">
        <v>1</v>
      </c>
      <c r="N259" s="144" t="s">
        <v>36</v>
      </c>
      <c r="O259" s="145">
        <v>0</v>
      </c>
      <c r="P259" s="145">
        <f t="shared" si="45"/>
        <v>0</v>
      </c>
      <c r="Q259" s="145">
        <v>0</v>
      </c>
      <c r="R259" s="145">
        <f t="shared" si="46"/>
        <v>0</v>
      </c>
      <c r="S259" s="145">
        <v>0</v>
      </c>
      <c r="T259" s="146">
        <f t="shared" si="47"/>
        <v>0</v>
      </c>
      <c r="AR259" s="147" t="s">
        <v>184</v>
      </c>
      <c r="AT259" s="147" t="s">
        <v>180</v>
      </c>
      <c r="AU259" s="147" t="s">
        <v>77</v>
      </c>
      <c r="AY259" s="13" t="s">
        <v>178</v>
      </c>
      <c r="BE259" s="148">
        <f t="shared" si="48"/>
        <v>0</v>
      </c>
      <c r="BF259" s="148">
        <f t="shared" si="49"/>
        <v>0</v>
      </c>
      <c r="BG259" s="148">
        <f t="shared" si="50"/>
        <v>0</v>
      </c>
      <c r="BH259" s="148">
        <f t="shared" si="51"/>
        <v>0</v>
      </c>
      <c r="BI259" s="148">
        <f t="shared" si="52"/>
        <v>0</v>
      </c>
      <c r="BJ259" s="13" t="s">
        <v>83</v>
      </c>
      <c r="BK259" s="148">
        <f t="shared" si="53"/>
        <v>0</v>
      </c>
      <c r="BL259" s="13" t="s">
        <v>184</v>
      </c>
      <c r="BM259" s="147" t="s">
        <v>1175</v>
      </c>
    </row>
    <row r="260" spans="2:65" s="1" customFormat="1" ht="16.5" customHeight="1">
      <c r="B260" s="135"/>
      <c r="C260" s="136" t="s">
        <v>70</v>
      </c>
      <c r="D260" s="136" t="s">
        <v>180</v>
      </c>
      <c r="E260" s="137" t="s">
        <v>2008</v>
      </c>
      <c r="F260" s="138" t="s">
        <v>2009</v>
      </c>
      <c r="G260" s="139" t="s">
        <v>290</v>
      </c>
      <c r="H260" s="140">
        <v>1</v>
      </c>
      <c r="I260" s="141"/>
      <c r="J260" s="141">
        <f t="shared" si="44"/>
        <v>0</v>
      </c>
      <c r="K260" s="142"/>
      <c r="L260" s="25"/>
      <c r="M260" s="143" t="s">
        <v>1</v>
      </c>
      <c r="N260" s="144" t="s">
        <v>36</v>
      </c>
      <c r="O260" s="145">
        <v>0</v>
      </c>
      <c r="P260" s="145">
        <f t="shared" si="45"/>
        <v>0</v>
      </c>
      <c r="Q260" s="145">
        <v>0</v>
      </c>
      <c r="R260" s="145">
        <f t="shared" si="46"/>
        <v>0</v>
      </c>
      <c r="S260" s="145">
        <v>0</v>
      </c>
      <c r="T260" s="146">
        <f t="shared" si="47"/>
        <v>0</v>
      </c>
      <c r="AR260" s="147" t="s">
        <v>184</v>
      </c>
      <c r="AT260" s="147" t="s">
        <v>180</v>
      </c>
      <c r="AU260" s="147" t="s">
        <v>77</v>
      </c>
      <c r="AY260" s="13" t="s">
        <v>178</v>
      </c>
      <c r="BE260" s="148">
        <f t="shared" si="48"/>
        <v>0</v>
      </c>
      <c r="BF260" s="148">
        <f t="shared" si="49"/>
        <v>0</v>
      </c>
      <c r="BG260" s="148">
        <f t="shared" si="50"/>
        <v>0</v>
      </c>
      <c r="BH260" s="148">
        <f t="shared" si="51"/>
        <v>0</v>
      </c>
      <c r="BI260" s="148">
        <f t="shared" si="52"/>
        <v>0</v>
      </c>
      <c r="BJ260" s="13" t="s">
        <v>83</v>
      </c>
      <c r="BK260" s="148">
        <f t="shared" si="53"/>
        <v>0</v>
      </c>
      <c r="BL260" s="13" t="s">
        <v>184</v>
      </c>
      <c r="BM260" s="147" t="s">
        <v>1177</v>
      </c>
    </row>
    <row r="261" spans="2:65" s="1" customFormat="1" ht="16.5" customHeight="1">
      <c r="B261" s="135"/>
      <c r="C261" s="136" t="s">
        <v>70</v>
      </c>
      <c r="D261" s="136" t="s">
        <v>180</v>
      </c>
      <c r="E261" s="137" t="s">
        <v>2046</v>
      </c>
      <c r="F261" s="138" t="s">
        <v>2023</v>
      </c>
      <c r="G261" s="139" t="s">
        <v>290</v>
      </c>
      <c r="H261" s="140">
        <v>150</v>
      </c>
      <c r="I261" s="141"/>
      <c r="J261" s="141">
        <f t="shared" si="44"/>
        <v>0</v>
      </c>
      <c r="K261" s="142"/>
      <c r="L261" s="25"/>
      <c r="M261" s="143" t="s">
        <v>1</v>
      </c>
      <c r="N261" s="144" t="s">
        <v>36</v>
      </c>
      <c r="O261" s="145">
        <v>0</v>
      </c>
      <c r="P261" s="145">
        <f t="shared" si="45"/>
        <v>0</v>
      </c>
      <c r="Q261" s="145">
        <v>0</v>
      </c>
      <c r="R261" s="145">
        <f t="shared" si="46"/>
        <v>0</v>
      </c>
      <c r="S261" s="145">
        <v>0</v>
      </c>
      <c r="T261" s="146">
        <f t="shared" si="47"/>
        <v>0</v>
      </c>
      <c r="AR261" s="147" t="s">
        <v>184</v>
      </c>
      <c r="AT261" s="147" t="s">
        <v>180</v>
      </c>
      <c r="AU261" s="147" t="s">
        <v>77</v>
      </c>
      <c r="AY261" s="13" t="s">
        <v>178</v>
      </c>
      <c r="BE261" s="148">
        <f t="shared" si="48"/>
        <v>0</v>
      </c>
      <c r="BF261" s="148">
        <f t="shared" si="49"/>
        <v>0</v>
      </c>
      <c r="BG261" s="148">
        <f t="shared" si="50"/>
        <v>0</v>
      </c>
      <c r="BH261" s="148">
        <f t="shared" si="51"/>
        <v>0</v>
      </c>
      <c r="BI261" s="148">
        <f t="shared" si="52"/>
        <v>0</v>
      </c>
      <c r="BJ261" s="13" t="s">
        <v>83</v>
      </c>
      <c r="BK261" s="148">
        <f t="shared" si="53"/>
        <v>0</v>
      </c>
      <c r="BL261" s="13" t="s">
        <v>184</v>
      </c>
      <c r="BM261" s="147" t="s">
        <v>1517</v>
      </c>
    </row>
    <row r="262" spans="2:65" s="1" customFormat="1" ht="16.5" customHeight="1">
      <c r="B262" s="135"/>
      <c r="C262" s="136" t="s">
        <v>70</v>
      </c>
      <c r="D262" s="136" t="s">
        <v>180</v>
      </c>
      <c r="E262" s="137" t="s">
        <v>2047</v>
      </c>
      <c r="F262" s="138" t="s">
        <v>2048</v>
      </c>
      <c r="G262" s="139" t="s">
        <v>290</v>
      </c>
      <c r="H262" s="140">
        <v>1</v>
      </c>
      <c r="I262" s="141"/>
      <c r="J262" s="141">
        <f t="shared" si="44"/>
        <v>0</v>
      </c>
      <c r="K262" s="142"/>
      <c r="L262" s="25"/>
      <c r="M262" s="143" t="s">
        <v>1</v>
      </c>
      <c r="N262" s="144" t="s">
        <v>36</v>
      </c>
      <c r="O262" s="145">
        <v>0</v>
      </c>
      <c r="P262" s="145">
        <f t="shared" si="45"/>
        <v>0</v>
      </c>
      <c r="Q262" s="145">
        <v>0</v>
      </c>
      <c r="R262" s="145">
        <f t="shared" si="46"/>
        <v>0</v>
      </c>
      <c r="S262" s="145">
        <v>0</v>
      </c>
      <c r="T262" s="146">
        <f t="shared" si="47"/>
        <v>0</v>
      </c>
      <c r="AR262" s="147" t="s">
        <v>184</v>
      </c>
      <c r="AT262" s="147" t="s">
        <v>180</v>
      </c>
      <c r="AU262" s="147" t="s">
        <v>77</v>
      </c>
      <c r="AY262" s="13" t="s">
        <v>178</v>
      </c>
      <c r="BE262" s="148">
        <f t="shared" si="48"/>
        <v>0</v>
      </c>
      <c r="BF262" s="148">
        <f t="shared" si="49"/>
        <v>0</v>
      </c>
      <c r="BG262" s="148">
        <f t="shared" si="50"/>
        <v>0</v>
      </c>
      <c r="BH262" s="148">
        <f t="shared" si="51"/>
        <v>0</v>
      </c>
      <c r="BI262" s="148">
        <f t="shared" si="52"/>
        <v>0</v>
      </c>
      <c r="BJ262" s="13" t="s">
        <v>83</v>
      </c>
      <c r="BK262" s="148">
        <f t="shared" si="53"/>
        <v>0</v>
      </c>
      <c r="BL262" s="13" t="s">
        <v>184</v>
      </c>
      <c r="BM262" s="147" t="s">
        <v>1520</v>
      </c>
    </row>
    <row r="263" spans="2:65" s="1" customFormat="1" ht="16.5" customHeight="1">
      <c r="B263" s="135"/>
      <c r="C263" s="136" t="s">
        <v>70</v>
      </c>
      <c r="D263" s="136" t="s">
        <v>180</v>
      </c>
      <c r="E263" s="137" t="s">
        <v>2049</v>
      </c>
      <c r="F263" s="138" t="s">
        <v>624</v>
      </c>
      <c r="G263" s="139" t="s">
        <v>290</v>
      </c>
      <c r="H263" s="140">
        <v>1</v>
      </c>
      <c r="I263" s="141"/>
      <c r="J263" s="141">
        <f t="shared" si="44"/>
        <v>0</v>
      </c>
      <c r="K263" s="142"/>
      <c r="L263" s="25"/>
      <c r="M263" s="143" t="s">
        <v>1</v>
      </c>
      <c r="N263" s="144" t="s">
        <v>36</v>
      </c>
      <c r="O263" s="145">
        <v>0</v>
      </c>
      <c r="P263" s="145">
        <f t="shared" si="45"/>
        <v>0</v>
      </c>
      <c r="Q263" s="145">
        <v>0</v>
      </c>
      <c r="R263" s="145">
        <f t="shared" si="46"/>
        <v>0</v>
      </c>
      <c r="S263" s="145">
        <v>0</v>
      </c>
      <c r="T263" s="146">
        <f t="shared" si="47"/>
        <v>0</v>
      </c>
      <c r="AR263" s="147" t="s">
        <v>184</v>
      </c>
      <c r="AT263" s="147" t="s">
        <v>180</v>
      </c>
      <c r="AU263" s="147" t="s">
        <v>77</v>
      </c>
      <c r="AY263" s="13" t="s">
        <v>178</v>
      </c>
      <c r="BE263" s="148">
        <f t="shared" si="48"/>
        <v>0</v>
      </c>
      <c r="BF263" s="148">
        <f t="shared" si="49"/>
        <v>0</v>
      </c>
      <c r="BG263" s="148">
        <f t="shared" si="50"/>
        <v>0</v>
      </c>
      <c r="BH263" s="148">
        <f t="shared" si="51"/>
        <v>0</v>
      </c>
      <c r="BI263" s="148">
        <f t="shared" si="52"/>
        <v>0</v>
      </c>
      <c r="BJ263" s="13" t="s">
        <v>83</v>
      </c>
      <c r="BK263" s="148">
        <f t="shared" si="53"/>
        <v>0</v>
      </c>
      <c r="BL263" s="13" t="s">
        <v>184</v>
      </c>
      <c r="BM263" s="147" t="s">
        <v>1523</v>
      </c>
    </row>
    <row r="264" spans="2:65" s="11" customFormat="1" ht="25.9" customHeight="1">
      <c r="B264" s="124"/>
      <c r="D264" s="125" t="s">
        <v>69</v>
      </c>
      <c r="E264" s="126" t="s">
        <v>2050</v>
      </c>
      <c r="F264" s="126" t="s">
        <v>2051</v>
      </c>
      <c r="J264" s="127">
        <f>BK264</f>
        <v>0</v>
      </c>
      <c r="L264" s="124"/>
      <c r="M264" s="128"/>
      <c r="P264" s="129">
        <f>SUM(P265:P282)</f>
        <v>0</v>
      </c>
      <c r="R264" s="129">
        <f>SUM(R265:R282)</f>
        <v>0</v>
      </c>
      <c r="T264" s="130">
        <f>SUM(T265:T282)</f>
        <v>0</v>
      </c>
      <c r="AR264" s="125" t="s">
        <v>77</v>
      </c>
      <c r="AT264" s="131" t="s">
        <v>69</v>
      </c>
      <c r="AU264" s="131" t="s">
        <v>70</v>
      </c>
      <c r="AY264" s="125" t="s">
        <v>178</v>
      </c>
      <c r="BK264" s="132">
        <f>SUM(BK265:BK282)</f>
        <v>0</v>
      </c>
    </row>
    <row r="265" spans="2:65" s="1" customFormat="1" ht="16.5" customHeight="1">
      <c r="B265" s="135"/>
      <c r="C265" s="136" t="s">
        <v>70</v>
      </c>
      <c r="D265" s="136" t="s">
        <v>180</v>
      </c>
      <c r="E265" s="137" t="s">
        <v>2052</v>
      </c>
      <c r="F265" s="138" t="s">
        <v>2053</v>
      </c>
      <c r="G265" s="139" t="s">
        <v>290</v>
      </c>
      <c r="H265" s="140">
        <v>1</v>
      </c>
      <c r="I265" s="141"/>
      <c r="J265" s="141">
        <f t="shared" ref="J265:J282" si="54">ROUND(I265*H265,2)</f>
        <v>0</v>
      </c>
      <c r="K265" s="142"/>
      <c r="L265" s="25"/>
      <c r="M265" s="143" t="s">
        <v>1</v>
      </c>
      <c r="N265" s="144" t="s">
        <v>36</v>
      </c>
      <c r="O265" s="145">
        <v>0</v>
      </c>
      <c r="P265" s="145">
        <f t="shared" ref="P265:P282" si="55">O265*H265</f>
        <v>0</v>
      </c>
      <c r="Q265" s="145">
        <v>0</v>
      </c>
      <c r="R265" s="145">
        <f t="shared" ref="R265:R282" si="56">Q265*H265</f>
        <v>0</v>
      </c>
      <c r="S265" s="145">
        <v>0</v>
      </c>
      <c r="T265" s="146">
        <f t="shared" ref="T265:T282" si="57">S265*H265</f>
        <v>0</v>
      </c>
      <c r="AR265" s="147" t="s">
        <v>184</v>
      </c>
      <c r="AT265" s="147" t="s">
        <v>180</v>
      </c>
      <c r="AU265" s="147" t="s">
        <v>77</v>
      </c>
      <c r="AY265" s="13" t="s">
        <v>178</v>
      </c>
      <c r="BE265" s="148">
        <f t="shared" ref="BE265:BE282" si="58">IF(N265="základná",J265,0)</f>
        <v>0</v>
      </c>
      <c r="BF265" s="148">
        <f t="shared" ref="BF265:BF282" si="59">IF(N265="znížená",J265,0)</f>
        <v>0</v>
      </c>
      <c r="BG265" s="148">
        <f t="shared" ref="BG265:BG282" si="60">IF(N265="zákl. prenesená",J265,0)</f>
        <v>0</v>
      </c>
      <c r="BH265" s="148">
        <f t="shared" ref="BH265:BH282" si="61">IF(N265="zníž. prenesená",J265,0)</f>
        <v>0</v>
      </c>
      <c r="BI265" s="148">
        <f t="shared" ref="BI265:BI282" si="62">IF(N265="nulová",J265,0)</f>
        <v>0</v>
      </c>
      <c r="BJ265" s="13" t="s">
        <v>83</v>
      </c>
      <c r="BK265" s="148">
        <f t="shared" ref="BK265:BK282" si="63">ROUND(I265*H265,2)</f>
        <v>0</v>
      </c>
      <c r="BL265" s="13" t="s">
        <v>184</v>
      </c>
      <c r="BM265" s="147" t="s">
        <v>1182</v>
      </c>
    </row>
    <row r="266" spans="2:65" s="1" customFormat="1" ht="16.5" customHeight="1">
      <c r="B266" s="135"/>
      <c r="C266" s="136" t="s">
        <v>70</v>
      </c>
      <c r="D266" s="136" t="s">
        <v>180</v>
      </c>
      <c r="E266" s="137" t="s">
        <v>2054</v>
      </c>
      <c r="F266" s="138" t="s">
        <v>2055</v>
      </c>
      <c r="G266" s="139" t="s">
        <v>290</v>
      </c>
      <c r="H266" s="140">
        <v>1</v>
      </c>
      <c r="I266" s="141"/>
      <c r="J266" s="141">
        <f t="shared" si="54"/>
        <v>0</v>
      </c>
      <c r="K266" s="142"/>
      <c r="L266" s="25"/>
      <c r="M266" s="143" t="s">
        <v>1</v>
      </c>
      <c r="N266" s="144" t="s">
        <v>36</v>
      </c>
      <c r="O266" s="145">
        <v>0</v>
      </c>
      <c r="P266" s="145">
        <f t="shared" si="55"/>
        <v>0</v>
      </c>
      <c r="Q266" s="145">
        <v>0</v>
      </c>
      <c r="R266" s="145">
        <f t="shared" si="56"/>
        <v>0</v>
      </c>
      <c r="S266" s="145">
        <v>0</v>
      </c>
      <c r="T266" s="146">
        <f t="shared" si="57"/>
        <v>0</v>
      </c>
      <c r="AR266" s="147" t="s">
        <v>184</v>
      </c>
      <c r="AT266" s="147" t="s">
        <v>180</v>
      </c>
      <c r="AU266" s="147" t="s">
        <v>77</v>
      </c>
      <c r="AY266" s="13" t="s">
        <v>178</v>
      </c>
      <c r="BE266" s="148">
        <f t="shared" si="58"/>
        <v>0</v>
      </c>
      <c r="BF266" s="148">
        <f t="shared" si="59"/>
        <v>0</v>
      </c>
      <c r="BG266" s="148">
        <f t="shared" si="60"/>
        <v>0</v>
      </c>
      <c r="BH266" s="148">
        <f t="shared" si="61"/>
        <v>0</v>
      </c>
      <c r="BI266" s="148">
        <f t="shared" si="62"/>
        <v>0</v>
      </c>
      <c r="BJ266" s="13" t="s">
        <v>83</v>
      </c>
      <c r="BK266" s="148">
        <f t="shared" si="63"/>
        <v>0</v>
      </c>
      <c r="BL266" s="13" t="s">
        <v>184</v>
      </c>
      <c r="BM266" s="147" t="s">
        <v>1185</v>
      </c>
    </row>
    <row r="267" spans="2:65" s="1" customFormat="1" ht="16.5" customHeight="1">
      <c r="B267" s="135"/>
      <c r="C267" s="136" t="s">
        <v>70</v>
      </c>
      <c r="D267" s="136" t="s">
        <v>180</v>
      </c>
      <c r="E267" s="137" t="s">
        <v>2039</v>
      </c>
      <c r="F267" s="138" t="s">
        <v>2040</v>
      </c>
      <c r="G267" s="139" t="s">
        <v>290</v>
      </c>
      <c r="H267" s="140">
        <v>1</v>
      </c>
      <c r="I267" s="141"/>
      <c r="J267" s="141">
        <f t="shared" si="54"/>
        <v>0</v>
      </c>
      <c r="K267" s="142"/>
      <c r="L267" s="25"/>
      <c r="M267" s="143" t="s">
        <v>1</v>
      </c>
      <c r="N267" s="144" t="s">
        <v>36</v>
      </c>
      <c r="O267" s="145">
        <v>0</v>
      </c>
      <c r="P267" s="145">
        <f t="shared" si="55"/>
        <v>0</v>
      </c>
      <c r="Q267" s="145">
        <v>0</v>
      </c>
      <c r="R267" s="145">
        <f t="shared" si="56"/>
        <v>0</v>
      </c>
      <c r="S267" s="145">
        <v>0</v>
      </c>
      <c r="T267" s="146">
        <f t="shared" si="57"/>
        <v>0</v>
      </c>
      <c r="AR267" s="147" t="s">
        <v>184</v>
      </c>
      <c r="AT267" s="147" t="s">
        <v>180</v>
      </c>
      <c r="AU267" s="147" t="s">
        <v>77</v>
      </c>
      <c r="AY267" s="13" t="s">
        <v>178</v>
      </c>
      <c r="BE267" s="148">
        <f t="shared" si="58"/>
        <v>0</v>
      </c>
      <c r="BF267" s="148">
        <f t="shared" si="59"/>
        <v>0</v>
      </c>
      <c r="BG267" s="148">
        <f t="shared" si="60"/>
        <v>0</v>
      </c>
      <c r="BH267" s="148">
        <f t="shared" si="61"/>
        <v>0</v>
      </c>
      <c r="BI267" s="148">
        <f t="shared" si="62"/>
        <v>0</v>
      </c>
      <c r="BJ267" s="13" t="s">
        <v>83</v>
      </c>
      <c r="BK267" s="148">
        <f t="shared" si="63"/>
        <v>0</v>
      </c>
      <c r="BL267" s="13" t="s">
        <v>184</v>
      </c>
      <c r="BM267" s="147" t="s">
        <v>1188</v>
      </c>
    </row>
    <row r="268" spans="2:65" s="1" customFormat="1" ht="16.5" customHeight="1">
      <c r="B268" s="135"/>
      <c r="C268" s="136" t="s">
        <v>70</v>
      </c>
      <c r="D268" s="136" t="s">
        <v>180</v>
      </c>
      <c r="E268" s="137" t="s">
        <v>2056</v>
      </c>
      <c r="F268" s="138" t="s">
        <v>2057</v>
      </c>
      <c r="G268" s="139" t="s">
        <v>290</v>
      </c>
      <c r="H268" s="140">
        <v>1</v>
      </c>
      <c r="I268" s="141"/>
      <c r="J268" s="141">
        <f t="shared" si="54"/>
        <v>0</v>
      </c>
      <c r="K268" s="142"/>
      <c r="L268" s="25"/>
      <c r="M268" s="143" t="s">
        <v>1</v>
      </c>
      <c r="N268" s="144" t="s">
        <v>36</v>
      </c>
      <c r="O268" s="145">
        <v>0</v>
      </c>
      <c r="P268" s="145">
        <f t="shared" si="55"/>
        <v>0</v>
      </c>
      <c r="Q268" s="145">
        <v>0</v>
      </c>
      <c r="R268" s="145">
        <f t="shared" si="56"/>
        <v>0</v>
      </c>
      <c r="S268" s="145">
        <v>0</v>
      </c>
      <c r="T268" s="146">
        <f t="shared" si="57"/>
        <v>0</v>
      </c>
      <c r="AR268" s="147" t="s">
        <v>184</v>
      </c>
      <c r="AT268" s="147" t="s">
        <v>180</v>
      </c>
      <c r="AU268" s="147" t="s">
        <v>77</v>
      </c>
      <c r="AY268" s="13" t="s">
        <v>178</v>
      </c>
      <c r="BE268" s="148">
        <f t="shared" si="58"/>
        <v>0</v>
      </c>
      <c r="BF268" s="148">
        <f t="shared" si="59"/>
        <v>0</v>
      </c>
      <c r="BG268" s="148">
        <f t="shared" si="60"/>
        <v>0</v>
      </c>
      <c r="BH268" s="148">
        <f t="shared" si="61"/>
        <v>0</v>
      </c>
      <c r="BI268" s="148">
        <f t="shared" si="62"/>
        <v>0</v>
      </c>
      <c r="BJ268" s="13" t="s">
        <v>83</v>
      </c>
      <c r="BK268" s="148">
        <f t="shared" si="63"/>
        <v>0</v>
      </c>
      <c r="BL268" s="13" t="s">
        <v>184</v>
      </c>
      <c r="BM268" s="147" t="s">
        <v>1191</v>
      </c>
    </row>
    <row r="269" spans="2:65" s="1" customFormat="1" ht="16.5" customHeight="1">
      <c r="B269" s="135"/>
      <c r="C269" s="136" t="s">
        <v>70</v>
      </c>
      <c r="D269" s="136" t="s">
        <v>180</v>
      </c>
      <c r="E269" s="137" t="s">
        <v>1982</v>
      </c>
      <c r="F269" s="138" t="s">
        <v>1983</v>
      </c>
      <c r="G269" s="139" t="s">
        <v>290</v>
      </c>
      <c r="H269" s="140">
        <v>3</v>
      </c>
      <c r="I269" s="141"/>
      <c r="J269" s="141">
        <f t="shared" si="54"/>
        <v>0</v>
      </c>
      <c r="K269" s="142"/>
      <c r="L269" s="25"/>
      <c r="M269" s="143" t="s">
        <v>1</v>
      </c>
      <c r="N269" s="144" t="s">
        <v>36</v>
      </c>
      <c r="O269" s="145">
        <v>0</v>
      </c>
      <c r="P269" s="145">
        <f t="shared" si="55"/>
        <v>0</v>
      </c>
      <c r="Q269" s="145">
        <v>0</v>
      </c>
      <c r="R269" s="145">
        <f t="shared" si="56"/>
        <v>0</v>
      </c>
      <c r="S269" s="145">
        <v>0</v>
      </c>
      <c r="T269" s="146">
        <f t="shared" si="57"/>
        <v>0</v>
      </c>
      <c r="AR269" s="147" t="s">
        <v>184</v>
      </c>
      <c r="AT269" s="147" t="s">
        <v>180</v>
      </c>
      <c r="AU269" s="147" t="s">
        <v>77</v>
      </c>
      <c r="AY269" s="13" t="s">
        <v>178</v>
      </c>
      <c r="BE269" s="148">
        <f t="shared" si="58"/>
        <v>0</v>
      </c>
      <c r="BF269" s="148">
        <f t="shared" si="59"/>
        <v>0</v>
      </c>
      <c r="BG269" s="148">
        <f t="shared" si="60"/>
        <v>0</v>
      </c>
      <c r="BH269" s="148">
        <f t="shared" si="61"/>
        <v>0</v>
      </c>
      <c r="BI269" s="148">
        <f t="shared" si="62"/>
        <v>0</v>
      </c>
      <c r="BJ269" s="13" t="s">
        <v>83</v>
      </c>
      <c r="BK269" s="148">
        <f t="shared" si="63"/>
        <v>0</v>
      </c>
      <c r="BL269" s="13" t="s">
        <v>184</v>
      </c>
      <c r="BM269" s="147" t="s">
        <v>1194</v>
      </c>
    </row>
    <row r="270" spans="2:65" s="1" customFormat="1" ht="16.5" customHeight="1">
      <c r="B270" s="135"/>
      <c r="C270" s="136" t="s">
        <v>70</v>
      </c>
      <c r="D270" s="136" t="s">
        <v>180</v>
      </c>
      <c r="E270" s="137" t="s">
        <v>1984</v>
      </c>
      <c r="F270" s="138" t="s">
        <v>1985</v>
      </c>
      <c r="G270" s="139" t="s">
        <v>290</v>
      </c>
      <c r="H270" s="140">
        <v>6</v>
      </c>
      <c r="I270" s="141"/>
      <c r="J270" s="141">
        <f t="shared" si="54"/>
        <v>0</v>
      </c>
      <c r="K270" s="142"/>
      <c r="L270" s="25"/>
      <c r="M270" s="143" t="s">
        <v>1</v>
      </c>
      <c r="N270" s="144" t="s">
        <v>36</v>
      </c>
      <c r="O270" s="145">
        <v>0</v>
      </c>
      <c r="P270" s="145">
        <f t="shared" si="55"/>
        <v>0</v>
      </c>
      <c r="Q270" s="145">
        <v>0</v>
      </c>
      <c r="R270" s="145">
        <f t="shared" si="56"/>
        <v>0</v>
      </c>
      <c r="S270" s="145">
        <v>0</v>
      </c>
      <c r="T270" s="146">
        <f t="shared" si="57"/>
        <v>0</v>
      </c>
      <c r="AR270" s="147" t="s">
        <v>184</v>
      </c>
      <c r="AT270" s="147" t="s">
        <v>180</v>
      </c>
      <c r="AU270" s="147" t="s">
        <v>77</v>
      </c>
      <c r="AY270" s="13" t="s">
        <v>178</v>
      </c>
      <c r="BE270" s="148">
        <f t="shared" si="58"/>
        <v>0</v>
      </c>
      <c r="BF270" s="148">
        <f t="shared" si="59"/>
        <v>0</v>
      </c>
      <c r="BG270" s="148">
        <f t="shared" si="60"/>
        <v>0</v>
      </c>
      <c r="BH270" s="148">
        <f t="shared" si="61"/>
        <v>0</v>
      </c>
      <c r="BI270" s="148">
        <f t="shared" si="62"/>
        <v>0</v>
      </c>
      <c r="BJ270" s="13" t="s">
        <v>83</v>
      </c>
      <c r="BK270" s="148">
        <f t="shared" si="63"/>
        <v>0</v>
      </c>
      <c r="BL270" s="13" t="s">
        <v>184</v>
      </c>
      <c r="BM270" s="147" t="s">
        <v>1197</v>
      </c>
    </row>
    <row r="271" spans="2:65" s="1" customFormat="1" ht="16.5" customHeight="1">
      <c r="B271" s="135"/>
      <c r="C271" s="136" t="s">
        <v>70</v>
      </c>
      <c r="D271" s="136" t="s">
        <v>180</v>
      </c>
      <c r="E271" s="137" t="s">
        <v>2058</v>
      </c>
      <c r="F271" s="138" t="s">
        <v>1989</v>
      </c>
      <c r="G271" s="139" t="s">
        <v>290</v>
      </c>
      <c r="H271" s="140">
        <v>1</v>
      </c>
      <c r="I271" s="141"/>
      <c r="J271" s="141">
        <f t="shared" si="54"/>
        <v>0</v>
      </c>
      <c r="K271" s="142"/>
      <c r="L271" s="25"/>
      <c r="M271" s="143" t="s">
        <v>1</v>
      </c>
      <c r="N271" s="144" t="s">
        <v>36</v>
      </c>
      <c r="O271" s="145">
        <v>0</v>
      </c>
      <c r="P271" s="145">
        <f t="shared" si="55"/>
        <v>0</v>
      </c>
      <c r="Q271" s="145">
        <v>0</v>
      </c>
      <c r="R271" s="145">
        <f t="shared" si="56"/>
        <v>0</v>
      </c>
      <c r="S271" s="145">
        <v>0</v>
      </c>
      <c r="T271" s="146">
        <f t="shared" si="57"/>
        <v>0</v>
      </c>
      <c r="AR271" s="147" t="s">
        <v>184</v>
      </c>
      <c r="AT271" s="147" t="s">
        <v>180</v>
      </c>
      <c r="AU271" s="147" t="s">
        <v>77</v>
      </c>
      <c r="AY271" s="13" t="s">
        <v>178</v>
      </c>
      <c r="BE271" s="148">
        <f t="shared" si="58"/>
        <v>0</v>
      </c>
      <c r="BF271" s="148">
        <f t="shared" si="59"/>
        <v>0</v>
      </c>
      <c r="BG271" s="148">
        <f t="shared" si="60"/>
        <v>0</v>
      </c>
      <c r="BH271" s="148">
        <f t="shared" si="61"/>
        <v>0</v>
      </c>
      <c r="BI271" s="148">
        <f t="shared" si="62"/>
        <v>0</v>
      </c>
      <c r="BJ271" s="13" t="s">
        <v>83</v>
      </c>
      <c r="BK271" s="148">
        <f t="shared" si="63"/>
        <v>0</v>
      </c>
      <c r="BL271" s="13" t="s">
        <v>184</v>
      </c>
      <c r="BM271" s="147" t="s">
        <v>1200</v>
      </c>
    </row>
    <row r="272" spans="2:65" s="1" customFormat="1" ht="16.5" customHeight="1">
      <c r="B272" s="135"/>
      <c r="C272" s="136" t="s">
        <v>70</v>
      </c>
      <c r="D272" s="136" t="s">
        <v>180</v>
      </c>
      <c r="E272" s="137" t="s">
        <v>2059</v>
      </c>
      <c r="F272" s="138" t="s">
        <v>2001</v>
      </c>
      <c r="G272" s="139" t="s">
        <v>290</v>
      </c>
      <c r="H272" s="140">
        <v>3</v>
      </c>
      <c r="I272" s="141"/>
      <c r="J272" s="141">
        <f t="shared" si="54"/>
        <v>0</v>
      </c>
      <c r="K272" s="142"/>
      <c r="L272" s="25"/>
      <c r="M272" s="143" t="s">
        <v>1</v>
      </c>
      <c r="N272" s="144" t="s">
        <v>36</v>
      </c>
      <c r="O272" s="145">
        <v>0</v>
      </c>
      <c r="P272" s="145">
        <f t="shared" si="55"/>
        <v>0</v>
      </c>
      <c r="Q272" s="145">
        <v>0</v>
      </c>
      <c r="R272" s="145">
        <f t="shared" si="56"/>
        <v>0</v>
      </c>
      <c r="S272" s="145">
        <v>0</v>
      </c>
      <c r="T272" s="146">
        <f t="shared" si="57"/>
        <v>0</v>
      </c>
      <c r="AR272" s="147" t="s">
        <v>184</v>
      </c>
      <c r="AT272" s="147" t="s">
        <v>180</v>
      </c>
      <c r="AU272" s="147" t="s">
        <v>77</v>
      </c>
      <c r="AY272" s="13" t="s">
        <v>178</v>
      </c>
      <c r="BE272" s="148">
        <f t="shared" si="58"/>
        <v>0</v>
      </c>
      <c r="BF272" s="148">
        <f t="shared" si="59"/>
        <v>0</v>
      </c>
      <c r="BG272" s="148">
        <f t="shared" si="60"/>
        <v>0</v>
      </c>
      <c r="BH272" s="148">
        <f t="shared" si="61"/>
        <v>0</v>
      </c>
      <c r="BI272" s="148">
        <f t="shared" si="62"/>
        <v>0</v>
      </c>
      <c r="BJ272" s="13" t="s">
        <v>83</v>
      </c>
      <c r="BK272" s="148">
        <f t="shared" si="63"/>
        <v>0</v>
      </c>
      <c r="BL272" s="13" t="s">
        <v>184</v>
      </c>
      <c r="BM272" s="147" t="s">
        <v>1201</v>
      </c>
    </row>
    <row r="273" spans="2:65" s="1" customFormat="1" ht="16.5" customHeight="1">
      <c r="B273" s="135"/>
      <c r="C273" s="136" t="s">
        <v>70</v>
      </c>
      <c r="D273" s="136" t="s">
        <v>180</v>
      </c>
      <c r="E273" s="137" t="s">
        <v>1998</v>
      </c>
      <c r="F273" s="138" t="s">
        <v>1999</v>
      </c>
      <c r="G273" s="139" t="s">
        <v>290</v>
      </c>
      <c r="H273" s="140">
        <v>1</v>
      </c>
      <c r="I273" s="141"/>
      <c r="J273" s="141">
        <f t="shared" si="54"/>
        <v>0</v>
      </c>
      <c r="K273" s="142"/>
      <c r="L273" s="25"/>
      <c r="M273" s="143" t="s">
        <v>1</v>
      </c>
      <c r="N273" s="144" t="s">
        <v>36</v>
      </c>
      <c r="O273" s="145">
        <v>0</v>
      </c>
      <c r="P273" s="145">
        <f t="shared" si="55"/>
        <v>0</v>
      </c>
      <c r="Q273" s="145">
        <v>0</v>
      </c>
      <c r="R273" s="145">
        <f t="shared" si="56"/>
        <v>0</v>
      </c>
      <c r="S273" s="145">
        <v>0</v>
      </c>
      <c r="T273" s="146">
        <f t="shared" si="57"/>
        <v>0</v>
      </c>
      <c r="AR273" s="147" t="s">
        <v>184</v>
      </c>
      <c r="AT273" s="147" t="s">
        <v>180</v>
      </c>
      <c r="AU273" s="147" t="s">
        <v>77</v>
      </c>
      <c r="AY273" s="13" t="s">
        <v>178</v>
      </c>
      <c r="BE273" s="148">
        <f t="shared" si="58"/>
        <v>0</v>
      </c>
      <c r="BF273" s="148">
        <f t="shared" si="59"/>
        <v>0</v>
      </c>
      <c r="BG273" s="148">
        <f t="shared" si="60"/>
        <v>0</v>
      </c>
      <c r="BH273" s="148">
        <f t="shared" si="61"/>
        <v>0</v>
      </c>
      <c r="BI273" s="148">
        <f t="shared" si="62"/>
        <v>0</v>
      </c>
      <c r="BJ273" s="13" t="s">
        <v>83</v>
      </c>
      <c r="BK273" s="148">
        <f t="shared" si="63"/>
        <v>0</v>
      </c>
      <c r="BL273" s="13" t="s">
        <v>184</v>
      </c>
      <c r="BM273" s="147" t="s">
        <v>1202</v>
      </c>
    </row>
    <row r="274" spans="2:65" s="1" customFormat="1" ht="16.5" customHeight="1">
      <c r="B274" s="135"/>
      <c r="C274" s="136" t="s">
        <v>70</v>
      </c>
      <c r="D274" s="136" t="s">
        <v>180</v>
      </c>
      <c r="E274" s="137" t="s">
        <v>1992</v>
      </c>
      <c r="F274" s="138" t="s">
        <v>1993</v>
      </c>
      <c r="G274" s="139" t="s">
        <v>290</v>
      </c>
      <c r="H274" s="140">
        <v>12</v>
      </c>
      <c r="I274" s="141"/>
      <c r="J274" s="141">
        <f t="shared" si="54"/>
        <v>0</v>
      </c>
      <c r="K274" s="142"/>
      <c r="L274" s="25"/>
      <c r="M274" s="143" t="s">
        <v>1</v>
      </c>
      <c r="N274" s="144" t="s">
        <v>36</v>
      </c>
      <c r="O274" s="145">
        <v>0</v>
      </c>
      <c r="P274" s="145">
        <f t="shared" si="55"/>
        <v>0</v>
      </c>
      <c r="Q274" s="145">
        <v>0</v>
      </c>
      <c r="R274" s="145">
        <f t="shared" si="56"/>
        <v>0</v>
      </c>
      <c r="S274" s="145">
        <v>0</v>
      </c>
      <c r="T274" s="146">
        <f t="shared" si="57"/>
        <v>0</v>
      </c>
      <c r="AR274" s="147" t="s">
        <v>184</v>
      </c>
      <c r="AT274" s="147" t="s">
        <v>180</v>
      </c>
      <c r="AU274" s="147" t="s">
        <v>77</v>
      </c>
      <c r="AY274" s="13" t="s">
        <v>178</v>
      </c>
      <c r="BE274" s="148">
        <f t="shared" si="58"/>
        <v>0</v>
      </c>
      <c r="BF274" s="148">
        <f t="shared" si="59"/>
        <v>0</v>
      </c>
      <c r="BG274" s="148">
        <f t="shared" si="60"/>
        <v>0</v>
      </c>
      <c r="BH274" s="148">
        <f t="shared" si="61"/>
        <v>0</v>
      </c>
      <c r="BI274" s="148">
        <f t="shared" si="62"/>
        <v>0</v>
      </c>
      <c r="BJ274" s="13" t="s">
        <v>83</v>
      </c>
      <c r="BK274" s="148">
        <f t="shared" si="63"/>
        <v>0</v>
      </c>
      <c r="BL274" s="13" t="s">
        <v>184</v>
      </c>
      <c r="BM274" s="147" t="s">
        <v>1205</v>
      </c>
    </row>
    <row r="275" spans="2:65" s="1" customFormat="1" ht="16.5" customHeight="1">
      <c r="B275" s="135"/>
      <c r="C275" s="136" t="s">
        <v>70</v>
      </c>
      <c r="D275" s="136" t="s">
        <v>180</v>
      </c>
      <c r="E275" s="137" t="s">
        <v>2041</v>
      </c>
      <c r="F275" s="138" t="s">
        <v>1991</v>
      </c>
      <c r="G275" s="139" t="s">
        <v>290</v>
      </c>
      <c r="H275" s="140">
        <v>0</v>
      </c>
      <c r="I275" s="141"/>
      <c r="J275" s="141">
        <f t="shared" si="54"/>
        <v>0</v>
      </c>
      <c r="K275" s="142"/>
      <c r="L275" s="25"/>
      <c r="M275" s="143" t="s">
        <v>1</v>
      </c>
      <c r="N275" s="144" t="s">
        <v>36</v>
      </c>
      <c r="O275" s="145">
        <v>0</v>
      </c>
      <c r="P275" s="145">
        <f t="shared" si="55"/>
        <v>0</v>
      </c>
      <c r="Q275" s="145">
        <v>0</v>
      </c>
      <c r="R275" s="145">
        <f t="shared" si="56"/>
        <v>0</v>
      </c>
      <c r="S275" s="145">
        <v>0</v>
      </c>
      <c r="T275" s="146">
        <f t="shared" si="57"/>
        <v>0</v>
      </c>
      <c r="AR275" s="147" t="s">
        <v>184</v>
      </c>
      <c r="AT275" s="147" t="s">
        <v>180</v>
      </c>
      <c r="AU275" s="147" t="s">
        <v>77</v>
      </c>
      <c r="AY275" s="13" t="s">
        <v>178</v>
      </c>
      <c r="BE275" s="148">
        <f t="shared" si="58"/>
        <v>0</v>
      </c>
      <c r="BF275" s="148">
        <f t="shared" si="59"/>
        <v>0</v>
      </c>
      <c r="BG275" s="148">
        <f t="shared" si="60"/>
        <v>0</v>
      </c>
      <c r="BH275" s="148">
        <f t="shared" si="61"/>
        <v>0</v>
      </c>
      <c r="BI275" s="148">
        <f t="shared" si="62"/>
        <v>0</v>
      </c>
      <c r="BJ275" s="13" t="s">
        <v>83</v>
      </c>
      <c r="BK275" s="148">
        <f t="shared" si="63"/>
        <v>0</v>
      </c>
      <c r="BL275" s="13" t="s">
        <v>184</v>
      </c>
      <c r="BM275" s="147" t="s">
        <v>1206</v>
      </c>
    </row>
    <row r="276" spans="2:65" s="1" customFormat="1" ht="16.5" customHeight="1">
      <c r="B276" s="135"/>
      <c r="C276" s="136" t="s">
        <v>70</v>
      </c>
      <c r="D276" s="136" t="s">
        <v>180</v>
      </c>
      <c r="E276" s="137" t="s">
        <v>2008</v>
      </c>
      <c r="F276" s="138" t="s">
        <v>2009</v>
      </c>
      <c r="G276" s="139" t="s">
        <v>290</v>
      </c>
      <c r="H276" s="140">
        <v>4</v>
      </c>
      <c r="I276" s="141"/>
      <c r="J276" s="141">
        <f t="shared" si="54"/>
        <v>0</v>
      </c>
      <c r="K276" s="142"/>
      <c r="L276" s="25"/>
      <c r="M276" s="143" t="s">
        <v>1</v>
      </c>
      <c r="N276" s="144" t="s">
        <v>36</v>
      </c>
      <c r="O276" s="145">
        <v>0</v>
      </c>
      <c r="P276" s="145">
        <f t="shared" si="55"/>
        <v>0</v>
      </c>
      <c r="Q276" s="145">
        <v>0</v>
      </c>
      <c r="R276" s="145">
        <f t="shared" si="56"/>
        <v>0</v>
      </c>
      <c r="S276" s="145">
        <v>0</v>
      </c>
      <c r="T276" s="146">
        <f t="shared" si="57"/>
        <v>0</v>
      </c>
      <c r="AR276" s="147" t="s">
        <v>184</v>
      </c>
      <c r="AT276" s="147" t="s">
        <v>180</v>
      </c>
      <c r="AU276" s="147" t="s">
        <v>77</v>
      </c>
      <c r="AY276" s="13" t="s">
        <v>178</v>
      </c>
      <c r="BE276" s="148">
        <f t="shared" si="58"/>
        <v>0</v>
      </c>
      <c r="BF276" s="148">
        <f t="shared" si="59"/>
        <v>0</v>
      </c>
      <c r="BG276" s="148">
        <f t="shared" si="60"/>
        <v>0</v>
      </c>
      <c r="BH276" s="148">
        <f t="shared" si="61"/>
        <v>0</v>
      </c>
      <c r="BI276" s="148">
        <f t="shared" si="62"/>
        <v>0</v>
      </c>
      <c r="BJ276" s="13" t="s">
        <v>83</v>
      </c>
      <c r="BK276" s="148">
        <f t="shared" si="63"/>
        <v>0</v>
      </c>
      <c r="BL276" s="13" t="s">
        <v>184</v>
      </c>
      <c r="BM276" s="147" t="s">
        <v>1207</v>
      </c>
    </row>
    <row r="277" spans="2:65" s="1" customFormat="1" ht="16.5" customHeight="1">
      <c r="B277" s="135"/>
      <c r="C277" s="136" t="s">
        <v>70</v>
      </c>
      <c r="D277" s="136" t="s">
        <v>180</v>
      </c>
      <c r="E277" s="137" t="s">
        <v>2060</v>
      </c>
      <c r="F277" s="138" t="s">
        <v>2019</v>
      </c>
      <c r="G277" s="139" t="s">
        <v>290</v>
      </c>
      <c r="H277" s="140">
        <v>1</v>
      </c>
      <c r="I277" s="141"/>
      <c r="J277" s="141">
        <f t="shared" si="54"/>
        <v>0</v>
      </c>
      <c r="K277" s="142"/>
      <c r="L277" s="25"/>
      <c r="M277" s="143" t="s">
        <v>1</v>
      </c>
      <c r="N277" s="144" t="s">
        <v>36</v>
      </c>
      <c r="O277" s="145">
        <v>0</v>
      </c>
      <c r="P277" s="145">
        <f t="shared" si="55"/>
        <v>0</v>
      </c>
      <c r="Q277" s="145">
        <v>0</v>
      </c>
      <c r="R277" s="145">
        <f t="shared" si="56"/>
        <v>0</v>
      </c>
      <c r="S277" s="145">
        <v>0</v>
      </c>
      <c r="T277" s="146">
        <f t="shared" si="57"/>
        <v>0</v>
      </c>
      <c r="AR277" s="147" t="s">
        <v>184</v>
      </c>
      <c r="AT277" s="147" t="s">
        <v>180</v>
      </c>
      <c r="AU277" s="147" t="s">
        <v>77</v>
      </c>
      <c r="AY277" s="13" t="s">
        <v>178</v>
      </c>
      <c r="BE277" s="148">
        <f t="shared" si="58"/>
        <v>0</v>
      </c>
      <c r="BF277" s="148">
        <f t="shared" si="59"/>
        <v>0</v>
      </c>
      <c r="BG277" s="148">
        <f t="shared" si="60"/>
        <v>0</v>
      </c>
      <c r="BH277" s="148">
        <f t="shared" si="61"/>
        <v>0</v>
      </c>
      <c r="BI277" s="148">
        <f t="shared" si="62"/>
        <v>0</v>
      </c>
      <c r="BJ277" s="13" t="s">
        <v>83</v>
      </c>
      <c r="BK277" s="148">
        <f t="shared" si="63"/>
        <v>0</v>
      </c>
      <c r="BL277" s="13" t="s">
        <v>184</v>
      </c>
      <c r="BM277" s="147" t="s">
        <v>1210</v>
      </c>
    </row>
    <row r="278" spans="2:65" s="1" customFormat="1" ht="16.5" customHeight="1">
      <c r="B278" s="135"/>
      <c r="C278" s="136" t="s">
        <v>70</v>
      </c>
      <c r="D278" s="136" t="s">
        <v>180</v>
      </c>
      <c r="E278" s="137" t="s">
        <v>2061</v>
      </c>
      <c r="F278" s="138" t="s">
        <v>2062</v>
      </c>
      <c r="G278" s="139" t="s">
        <v>290</v>
      </c>
      <c r="H278" s="140">
        <v>1</v>
      </c>
      <c r="I278" s="141"/>
      <c r="J278" s="141">
        <f t="shared" si="54"/>
        <v>0</v>
      </c>
      <c r="K278" s="142"/>
      <c r="L278" s="25"/>
      <c r="M278" s="143" t="s">
        <v>1</v>
      </c>
      <c r="N278" s="144" t="s">
        <v>36</v>
      </c>
      <c r="O278" s="145">
        <v>0</v>
      </c>
      <c r="P278" s="145">
        <f t="shared" si="55"/>
        <v>0</v>
      </c>
      <c r="Q278" s="145">
        <v>0</v>
      </c>
      <c r="R278" s="145">
        <f t="shared" si="56"/>
        <v>0</v>
      </c>
      <c r="S278" s="145">
        <v>0</v>
      </c>
      <c r="T278" s="146">
        <f t="shared" si="57"/>
        <v>0</v>
      </c>
      <c r="AR278" s="147" t="s">
        <v>184</v>
      </c>
      <c r="AT278" s="147" t="s">
        <v>180</v>
      </c>
      <c r="AU278" s="147" t="s">
        <v>77</v>
      </c>
      <c r="AY278" s="13" t="s">
        <v>178</v>
      </c>
      <c r="BE278" s="148">
        <f t="shared" si="58"/>
        <v>0</v>
      </c>
      <c r="BF278" s="148">
        <f t="shared" si="59"/>
        <v>0</v>
      </c>
      <c r="BG278" s="148">
        <f t="shared" si="60"/>
        <v>0</v>
      </c>
      <c r="BH278" s="148">
        <f t="shared" si="61"/>
        <v>0</v>
      </c>
      <c r="BI278" s="148">
        <f t="shared" si="62"/>
        <v>0</v>
      </c>
      <c r="BJ278" s="13" t="s">
        <v>83</v>
      </c>
      <c r="BK278" s="148">
        <f t="shared" si="63"/>
        <v>0</v>
      </c>
      <c r="BL278" s="13" t="s">
        <v>184</v>
      </c>
      <c r="BM278" s="147" t="s">
        <v>1213</v>
      </c>
    </row>
    <row r="279" spans="2:65" s="1" customFormat="1" ht="16.5" customHeight="1">
      <c r="B279" s="135"/>
      <c r="C279" s="136" t="s">
        <v>70</v>
      </c>
      <c r="D279" s="136" t="s">
        <v>180</v>
      </c>
      <c r="E279" s="137" t="s">
        <v>2063</v>
      </c>
      <c r="F279" s="138" t="s">
        <v>2064</v>
      </c>
      <c r="G279" s="139" t="s">
        <v>290</v>
      </c>
      <c r="H279" s="140">
        <v>1</v>
      </c>
      <c r="I279" s="141"/>
      <c r="J279" s="141">
        <f t="shared" si="54"/>
        <v>0</v>
      </c>
      <c r="K279" s="142"/>
      <c r="L279" s="25"/>
      <c r="M279" s="143" t="s">
        <v>1</v>
      </c>
      <c r="N279" s="144" t="s">
        <v>36</v>
      </c>
      <c r="O279" s="145">
        <v>0</v>
      </c>
      <c r="P279" s="145">
        <f t="shared" si="55"/>
        <v>0</v>
      </c>
      <c r="Q279" s="145">
        <v>0</v>
      </c>
      <c r="R279" s="145">
        <f t="shared" si="56"/>
        <v>0</v>
      </c>
      <c r="S279" s="145">
        <v>0</v>
      </c>
      <c r="T279" s="146">
        <f t="shared" si="57"/>
        <v>0</v>
      </c>
      <c r="AR279" s="147" t="s">
        <v>184</v>
      </c>
      <c r="AT279" s="147" t="s">
        <v>180</v>
      </c>
      <c r="AU279" s="147" t="s">
        <v>77</v>
      </c>
      <c r="AY279" s="13" t="s">
        <v>178</v>
      </c>
      <c r="BE279" s="148">
        <f t="shared" si="58"/>
        <v>0</v>
      </c>
      <c r="BF279" s="148">
        <f t="shared" si="59"/>
        <v>0</v>
      </c>
      <c r="BG279" s="148">
        <f t="shared" si="60"/>
        <v>0</v>
      </c>
      <c r="BH279" s="148">
        <f t="shared" si="61"/>
        <v>0</v>
      </c>
      <c r="BI279" s="148">
        <f t="shared" si="62"/>
        <v>0</v>
      </c>
      <c r="BJ279" s="13" t="s">
        <v>83</v>
      </c>
      <c r="BK279" s="148">
        <f t="shared" si="63"/>
        <v>0</v>
      </c>
      <c r="BL279" s="13" t="s">
        <v>184</v>
      </c>
      <c r="BM279" s="147" t="s">
        <v>1216</v>
      </c>
    </row>
    <row r="280" spans="2:65" s="1" customFormat="1" ht="16.5" customHeight="1">
      <c r="B280" s="135"/>
      <c r="C280" s="136" t="s">
        <v>70</v>
      </c>
      <c r="D280" s="136" t="s">
        <v>180</v>
      </c>
      <c r="E280" s="137" t="s">
        <v>2065</v>
      </c>
      <c r="F280" s="138" t="s">
        <v>2023</v>
      </c>
      <c r="G280" s="139" t="s">
        <v>290</v>
      </c>
      <c r="H280" s="140">
        <v>180</v>
      </c>
      <c r="I280" s="141"/>
      <c r="J280" s="141">
        <f t="shared" si="54"/>
        <v>0</v>
      </c>
      <c r="K280" s="142"/>
      <c r="L280" s="25"/>
      <c r="M280" s="143" t="s">
        <v>1</v>
      </c>
      <c r="N280" s="144" t="s">
        <v>36</v>
      </c>
      <c r="O280" s="145">
        <v>0</v>
      </c>
      <c r="P280" s="145">
        <f t="shared" si="55"/>
        <v>0</v>
      </c>
      <c r="Q280" s="145">
        <v>0</v>
      </c>
      <c r="R280" s="145">
        <f t="shared" si="56"/>
        <v>0</v>
      </c>
      <c r="S280" s="145">
        <v>0</v>
      </c>
      <c r="T280" s="146">
        <f t="shared" si="57"/>
        <v>0</v>
      </c>
      <c r="AR280" s="147" t="s">
        <v>184</v>
      </c>
      <c r="AT280" s="147" t="s">
        <v>180</v>
      </c>
      <c r="AU280" s="147" t="s">
        <v>77</v>
      </c>
      <c r="AY280" s="13" t="s">
        <v>178</v>
      </c>
      <c r="BE280" s="148">
        <f t="shared" si="58"/>
        <v>0</v>
      </c>
      <c r="BF280" s="148">
        <f t="shared" si="59"/>
        <v>0</v>
      </c>
      <c r="BG280" s="148">
        <f t="shared" si="60"/>
        <v>0</v>
      </c>
      <c r="BH280" s="148">
        <f t="shared" si="61"/>
        <v>0</v>
      </c>
      <c r="BI280" s="148">
        <f t="shared" si="62"/>
        <v>0</v>
      </c>
      <c r="BJ280" s="13" t="s">
        <v>83</v>
      </c>
      <c r="BK280" s="148">
        <f t="shared" si="63"/>
        <v>0</v>
      </c>
      <c r="BL280" s="13" t="s">
        <v>184</v>
      </c>
      <c r="BM280" s="147" t="s">
        <v>1218</v>
      </c>
    </row>
    <row r="281" spans="2:65" s="1" customFormat="1" ht="16.5" customHeight="1">
      <c r="B281" s="135"/>
      <c r="C281" s="136" t="s">
        <v>70</v>
      </c>
      <c r="D281" s="136" t="s">
        <v>180</v>
      </c>
      <c r="E281" s="137" t="s">
        <v>2066</v>
      </c>
      <c r="F281" s="138" t="s">
        <v>2048</v>
      </c>
      <c r="G281" s="139" t="s">
        <v>290</v>
      </c>
      <c r="H281" s="140">
        <v>1</v>
      </c>
      <c r="I281" s="141"/>
      <c r="J281" s="141">
        <f t="shared" si="54"/>
        <v>0</v>
      </c>
      <c r="K281" s="142"/>
      <c r="L281" s="25"/>
      <c r="M281" s="143" t="s">
        <v>1</v>
      </c>
      <c r="N281" s="144" t="s">
        <v>36</v>
      </c>
      <c r="O281" s="145">
        <v>0</v>
      </c>
      <c r="P281" s="145">
        <f t="shared" si="55"/>
        <v>0</v>
      </c>
      <c r="Q281" s="145">
        <v>0</v>
      </c>
      <c r="R281" s="145">
        <f t="shared" si="56"/>
        <v>0</v>
      </c>
      <c r="S281" s="145">
        <v>0</v>
      </c>
      <c r="T281" s="146">
        <f t="shared" si="57"/>
        <v>0</v>
      </c>
      <c r="AR281" s="147" t="s">
        <v>184</v>
      </c>
      <c r="AT281" s="147" t="s">
        <v>180</v>
      </c>
      <c r="AU281" s="147" t="s">
        <v>77</v>
      </c>
      <c r="AY281" s="13" t="s">
        <v>178</v>
      </c>
      <c r="BE281" s="148">
        <f t="shared" si="58"/>
        <v>0</v>
      </c>
      <c r="BF281" s="148">
        <f t="shared" si="59"/>
        <v>0</v>
      </c>
      <c r="BG281" s="148">
        <f t="shared" si="60"/>
        <v>0</v>
      </c>
      <c r="BH281" s="148">
        <f t="shared" si="61"/>
        <v>0</v>
      </c>
      <c r="BI281" s="148">
        <f t="shared" si="62"/>
        <v>0</v>
      </c>
      <c r="BJ281" s="13" t="s">
        <v>83</v>
      </c>
      <c r="BK281" s="148">
        <f t="shared" si="63"/>
        <v>0</v>
      </c>
      <c r="BL281" s="13" t="s">
        <v>184</v>
      </c>
      <c r="BM281" s="147" t="s">
        <v>1220</v>
      </c>
    </row>
    <row r="282" spans="2:65" s="1" customFormat="1" ht="16.5" customHeight="1">
      <c r="B282" s="135"/>
      <c r="C282" s="136" t="s">
        <v>70</v>
      </c>
      <c r="D282" s="136" t="s">
        <v>180</v>
      </c>
      <c r="E282" s="137" t="s">
        <v>2067</v>
      </c>
      <c r="F282" s="138" t="s">
        <v>624</v>
      </c>
      <c r="G282" s="139" t="s">
        <v>290</v>
      </c>
      <c r="H282" s="140">
        <v>1</v>
      </c>
      <c r="I282" s="141"/>
      <c r="J282" s="141">
        <f t="shared" si="54"/>
        <v>0</v>
      </c>
      <c r="K282" s="142"/>
      <c r="L282" s="25"/>
      <c r="M282" s="143" t="s">
        <v>1</v>
      </c>
      <c r="N282" s="144" t="s">
        <v>36</v>
      </c>
      <c r="O282" s="145">
        <v>0</v>
      </c>
      <c r="P282" s="145">
        <f t="shared" si="55"/>
        <v>0</v>
      </c>
      <c r="Q282" s="145">
        <v>0</v>
      </c>
      <c r="R282" s="145">
        <f t="shared" si="56"/>
        <v>0</v>
      </c>
      <c r="S282" s="145">
        <v>0</v>
      </c>
      <c r="T282" s="146">
        <f t="shared" si="57"/>
        <v>0</v>
      </c>
      <c r="AR282" s="147" t="s">
        <v>184</v>
      </c>
      <c r="AT282" s="147" t="s">
        <v>180</v>
      </c>
      <c r="AU282" s="147" t="s">
        <v>77</v>
      </c>
      <c r="AY282" s="13" t="s">
        <v>178</v>
      </c>
      <c r="BE282" s="148">
        <f t="shared" si="58"/>
        <v>0</v>
      </c>
      <c r="BF282" s="148">
        <f t="shared" si="59"/>
        <v>0</v>
      </c>
      <c r="BG282" s="148">
        <f t="shared" si="60"/>
        <v>0</v>
      </c>
      <c r="BH282" s="148">
        <f t="shared" si="61"/>
        <v>0</v>
      </c>
      <c r="BI282" s="148">
        <f t="shared" si="62"/>
        <v>0</v>
      </c>
      <c r="BJ282" s="13" t="s">
        <v>83</v>
      </c>
      <c r="BK282" s="148">
        <f t="shared" si="63"/>
        <v>0</v>
      </c>
      <c r="BL282" s="13" t="s">
        <v>184</v>
      </c>
      <c r="BM282" s="147" t="s">
        <v>1222</v>
      </c>
    </row>
    <row r="283" spans="2:65" s="11" customFormat="1" ht="25.9" customHeight="1">
      <c r="B283" s="124"/>
      <c r="D283" s="125" t="s">
        <v>69</v>
      </c>
      <c r="E283" s="126" t="s">
        <v>2068</v>
      </c>
      <c r="F283" s="126" t="s">
        <v>2069</v>
      </c>
      <c r="J283" s="127">
        <f>BK283</f>
        <v>0</v>
      </c>
      <c r="L283" s="124"/>
      <c r="M283" s="128"/>
      <c r="P283" s="129">
        <f>SUM(P284:P299)</f>
        <v>0</v>
      </c>
      <c r="R283" s="129">
        <f>SUM(R284:R299)</f>
        <v>0</v>
      </c>
      <c r="T283" s="130">
        <f>SUM(T284:T299)</f>
        <v>0</v>
      </c>
      <c r="AR283" s="125" t="s">
        <v>77</v>
      </c>
      <c r="AT283" s="131" t="s">
        <v>69</v>
      </c>
      <c r="AU283" s="131" t="s">
        <v>70</v>
      </c>
      <c r="AY283" s="125" t="s">
        <v>178</v>
      </c>
      <c r="BK283" s="132">
        <f>SUM(BK284:BK299)</f>
        <v>0</v>
      </c>
    </row>
    <row r="284" spans="2:65" s="1" customFormat="1" ht="16.5" customHeight="1">
      <c r="B284" s="135"/>
      <c r="C284" s="136" t="s">
        <v>70</v>
      </c>
      <c r="D284" s="136" t="s">
        <v>180</v>
      </c>
      <c r="E284" s="137" t="s">
        <v>2070</v>
      </c>
      <c r="F284" s="138" t="s">
        <v>2071</v>
      </c>
      <c r="G284" s="139" t="s">
        <v>290</v>
      </c>
      <c r="H284" s="140">
        <v>1</v>
      </c>
      <c r="I284" s="141"/>
      <c r="J284" s="141">
        <f t="shared" ref="J284:J299" si="64">ROUND(I284*H284,2)</f>
        <v>0</v>
      </c>
      <c r="K284" s="142"/>
      <c r="L284" s="25"/>
      <c r="M284" s="143" t="s">
        <v>1</v>
      </c>
      <c r="N284" s="144" t="s">
        <v>36</v>
      </c>
      <c r="O284" s="145">
        <v>0</v>
      </c>
      <c r="P284" s="145">
        <f t="shared" ref="P284:P299" si="65">O284*H284</f>
        <v>0</v>
      </c>
      <c r="Q284" s="145">
        <v>0</v>
      </c>
      <c r="R284" s="145">
        <f t="shared" ref="R284:R299" si="66">Q284*H284</f>
        <v>0</v>
      </c>
      <c r="S284" s="145">
        <v>0</v>
      </c>
      <c r="T284" s="146">
        <f t="shared" ref="T284:T299" si="67">S284*H284</f>
        <v>0</v>
      </c>
      <c r="AR284" s="147" t="s">
        <v>184</v>
      </c>
      <c r="AT284" s="147" t="s">
        <v>180</v>
      </c>
      <c r="AU284" s="147" t="s">
        <v>77</v>
      </c>
      <c r="AY284" s="13" t="s">
        <v>178</v>
      </c>
      <c r="BE284" s="148">
        <f t="shared" ref="BE284:BE299" si="68">IF(N284="základná",J284,0)</f>
        <v>0</v>
      </c>
      <c r="BF284" s="148">
        <f t="shared" ref="BF284:BF299" si="69">IF(N284="znížená",J284,0)</f>
        <v>0</v>
      </c>
      <c r="BG284" s="148">
        <f t="shared" ref="BG284:BG299" si="70">IF(N284="zákl. prenesená",J284,0)</f>
        <v>0</v>
      </c>
      <c r="BH284" s="148">
        <f t="shared" ref="BH284:BH299" si="71">IF(N284="zníž. prenesená",J284,0)</f>
        <v>0</v>
      </c>
      <c r="BI284" s="148">
        <f t="shared" ref="BI284:BI299" si="72">IF(N284="nulová",J284,0)</f>
        <v>0</v>
      </c>
      <c r="BJ284" s="13" t="s">
        <v>83</v>
      </c>
      <c r="BK284" s="148">
        <f t="shared" ref="BK284:BK299" si="73">ROUND(I284*H284,2)</f>
        <v>0</v>
      </c>
      <c r="BL284" s="13" t="s">
        <v>184</v>
      </c>
      <c r="BM284" s="147" t="s">
        <v>1223</v>
      </c>
    </row>
    <row r="285" spans="2:65" s="1" customFormat="1" ht="16.5" customHeight="1">
      <c r="B285" s="135"/>
      <c r="C285" s="136" t="s">
        <v>70</v>
      </c>
      <c r="D285" s="136" t="s">
        <v>180</v>
      </c>
      <c r="E285" s="137" t="s">
        <v>2072</v>
      </c>
      <c r="F285" s="138" t="s">
        <v>2073</v>
      </c>
      <c r="G285" s="139" t="s">
        <v>290</v>
      </c>
      <c r="H285" s="140">
        <v>1</v>
      </c>
      <c r="I285" s="141"/>
      <c r="J285" s="141">
        <f t="shared" si="64"/>
        <v>0</v>
      </c>
      <c r="K285" s="142"/>
      <c r="L285" s="25"/>
      <c r="M285" s="143" t="s">
        <v>1</v>
      </c>
      <c r="N285" s="144" t="s">
        <v>36</v>
      </c>
      <c r="O285" s="145">
        <v>0</v>
      </c>
      <c r="P285" s="145">
        <f t="shared" si="65"/>
        <v>0</v>
      </c>
      <c r="Q285" s="145">
        <v>0</v>
      </c>
      <c r="R285" s="145">
        <f t="shared" si="66"/>
        <v>0</v>
      </c>
      <c r="S285" s="145">
        <v>0</v>
      </c>
      <c r="T285" s="146">
        <f t="shared" si="67"/>
        <v>0</v>
      </c>
      <c r="AR285" s="147" t="s">
        <v>184</v>
      </c>
      <c r="AT285" s="147" t="s">
        <v>180</v>
      </c>
      <c r="AU285" s="147" t="s">
        <v>77</v>
      </c>
      <c r="AY285" s="13" t="s">
        <v>178</v>
      </c>
      <c r="BE285" s="148">
        <f t="shared" si="68"/>
        <v>0</v>
      </c>
      <c r="BF285" s="148">
        <f t="shared" si="69"/>
        <v>0</v>
      </c>
      <c r="BG285" s="148">
        <f t="shared" si="70"/>
        <v>0</v>
      </c>
      <c r="BH285" s="148">
        <f t="shared" si="71"/>
        <v>0</v>
      </c>
      <c r="BI285" s="148">
        <f t="shared" si="72"/>
        <v>0</v>
      </c>
      <c r="BJ285" s="13" t="s">
        <v>83</v>
      </c>
      <c r="BK285" s="148">
        <f t="shared" si="73"/>
        <v>0</v>
      </c>
      <c r="BL285" s="13" t="s">
        <v>184</v>
      </c>
      <c r="BM285" s="147" t="s">
        <v>1224</v>
      </c>
    </row>
    <row r="286" spans="2:65" s="1" customFormat="1" ht="16.5" customHeight="1">
      <c r="B286" s="135"/>
      <c r="C286" s="136" t="s">
        <v>70</v>
      </c>
      <c r="D286" s="136" t="s">
        <v>180</v>
      </c>
      <c r="E286" s="137" t="s">
        <v>2039</v>
      </c>
      <c r="F286" s="138" t="s">
        <v>2040</v>
      </c>
      <c r="G286" s="139" t="s">
        <v>290</v>
      </c>
      <c r="H286" s="140">
        <v>1</v>
      </c>
      <c r="I286" s="141"/>
      <c r="J286" s="141">
        <f t="shared" si="64"/>
        <v>0</v>
      </c>
      <c r="K286" s="142"/>
      <c r="L286" s="25"/>
      <c r="M286" s="143" t="s">
        <v>1</v>
      </c>
      <c r="N286" s="144" t="s">
        <v>36</v>
      </c>
      <c r="O286" s="145">
        <v>0</v>
      </c>
      <c r="P286" s="145">
        <f t="shared" si="65"/>
        <v>0</v>
      </c>
      <c r="Q286" s="145">
        <v>0</v>
      </c>
      <c r="R286" s="145">
        <f t="shared" si="66"/>
        <v>0</v>
      </c>
      <c r="S286" s="145">
        <v>0</v>
      </c>
      <c r="T286" s="146">
        <f t="shared" si="67"/>
        <v>0</v>
      </c>
      <c r="AR286" s="147" t="s">
        <v>184</v>
      </c>
      <c r="AT286" s="147" t="s">
        <v>180</v>
      </c>
      <c r="AU286" s="147" t="s">
        <v>77</v>
      </c>
      <c r="AY286" s="13" t="s">
        <v>178</v>
      </c>
      <c r="BE286" s="148">
        <f t="shared" si="68"/>
        <v>0</v>
      </c>
      <c r="BF286" s="148">
        <f t="shared" si="69"/>
        <v>0</v>
      </c>
      <c r="BG286" s="148">
        <f t="shared" si="70"/>
        <v>0</v>
      </c>
      <c r="BH286" s="148">
        <f t="shared" si="71"/>
        <v>0</v>
      </c>
      <c r="BI286" s="148">
        <f t="shared" si="72"/>
        <v>0</v>
      </c>
      <c r="BJ286" s="13" t="s">
        <v>83</v>
      </c>
      <c r="BK286" s="148">
        <f t="shared" si="73"/>
        <v>0</v>
      </c>
      <c r="BL286" s="13" t="s">
        <v>184</v>
      </c>
      <c r="BM286" s="147" t="s">
        <v>1225</v>
      </c>
    </row>
    <row r="287" spans="2:65" s="1" customFormat="1" ht="16.5" customHeight="1">
      <c r="B287" s="135"/>
      <c r="C287" s="136" t="s">
        <v>70</v>
      </c>
      <c r="D287" s="136" t="s">
        <v>180</v>
      </c>
      <c r="E287" s="137" t="s">
        <v>2056</v>
      </c>
      <c r="F287" s="138" t="s">
        <v>2057</v>
      </c>
      <c r="G287" s="139" t="s">
        <v>290</v>
      </c>
      <c r="H287" s="140">
        <v>1</v>
      </c>
      <c r="I287" s="141"/>
      <c r="J287" s="141">
        <f t="shared" si="64"/>
        <v>0</v>
      </c>
      <c r="K287" s="142"/>
      <c r="L287" s="25"/>
      <c r="M287" s="143" t="s">
        <v>1</v>
      </c>
      <c r="N287" s="144" t="s">
        <v>36</v>
      </c>
      <c r="O287" s="145">
        <v>0</v>
      </c>
      <c r="P287" s="145">
        <f t="shared" si="65"/>
        <v>0</v>
      </c>
      <c r="Q287" s="145">
        <v>0</v>
      </c>
      <c r="R287" s="145">
        <f t="shared" si="66"/>
        <v>0</v>
      </c>
      <c r="S287" s="145">
        <v>0</v>
      </c>
      <c r="T287" s="146">
        <f t="shared" si="67"/>
        <v>0</v>
      </c>
      <c r="AR287" s="147" t="s">
        <v>184</v>
      </c>
      <c r="AT287" s="147" t="s">
        <v>180</v>
      </c>
      <c r="AU287" s="147" t="s">
        <v>77</v>
      </c>
      <c r="AY287" s="13" t="s">
        <v>178</v>
      </c>
      <c r="BE287" s="148">
        <f t="shared" si="68"/>
        <v>0</v>
      </c>
      <c r="BF287" s="148">
        <f t="shared" si="69"/>
        <v>0</v>
      </c>
      <c r="BG287" s="148">
        <f t="shared" si="70"/>
        <v>0</v>
      </c>
      <c r="BH287" s="148">
        <f t="shared" si="71"/>
        <v>0</v>
      </c>
      <c r="BI287" s="148">
        <f t="shared" si="72"/>
        <v>0</v>
      </c>
      <c r="BJ287" s="13" t="s">
        <v>83</v>
      </c>
      <c r="BK287" s="148">
        <f t="shared" si="73"/>
        <v>0</v>
      </c>
      <c r="BL287" s="13" t="s">
        <v>184</v>
      </c>
      <c r="BM287" s="147" t="s">
        <v>1226</v>
      </c>
    </row>
    <row r="288" spans="2:65" s="1" customFormat="1" ht="16.5" customHeight="1">
      <c r="B288" s="135"/>
      <c r="C288" s="136" t="s">
        <v>70</v>
      </c>
      <c r="D288" s="136" t="s">
        <v>180</v>
      </c>
      <c r="E288" s="137" t="s">
        <v>1982</v>
      </c>
      <c r="F288" s="138" t="s">
        <v>1983</v>
      </c>
      <c r="G288" s="139" t="s">
        <v>290</v>
      </c>
      <c r="H288" s="140">
        <v>6</v>
      </c>
      <c r="I288" s="141"/>
      <c r="J288" s="141">
        <f t="shared" si="64"/>
        <v>0</v>
      </c>
      <c r="K288" s="142"/>
      <c r="L288" s="25"/>
      <c r="M288" s="143" t="s">
        <v>1</v>
      </c>
      <c r="N288" s="144" t="s">
        <v>36</v>
      </c>
      <c r="O288" s="145">
        <v>0</v>
      </c>
      <c r="P288" s="145">
        <f t="shared" si="65"/>
        <v>0</v>
      </c>
      <c r="Q288" s="145">
        <v>0</v>
      </c>
      <c r="R288" s="145">
        <f t="shared" si="66"/>
        <v>0</v>
      </c>
      <c r="S288" s="145">
        <v>0</v>
      </c>
      <c r="T288" s="146">
        <f t="shared" si="67"/>
        <v>0</v>
      </c>
      <c r="AR288" s="147" t="s">
        <v>184</v>
      </c>
      <c r="AT288" s="147" t="s">
        <v>180</v>
      </c>
      <c r="AU288" s="147" t="s">
        <v>77</v>
      </c>
      <c r="AY288" s="13" t="s">
        <v>178</v>
      </c>
      <c r="BE288" s="148">
        <f t="shared" si="68"/>
        <v>0</v>
      </c>
      <c r="BF288" s="148">
        <f t="shared" si="69"/>
        <v>0</v>
      </c>
      <c r="BG288" s="148">
        <f t="shared" si="70"/>
        <v>0</v>
      </c>
      <c r="BH288" s="148">
        <f t="shared" si="71"/>
        <v>0</v>
      </c>
      <c r="BI288" s="148">
        <f t="shared" si="72"/>
        <v>0</v>
      </c>
      <c r="BJ288" s="13" t="s">
        <v>83</v>
      </c>
      <c r="BK288" s="148">
        <f t="shared" si="73"/>
        <v>0</v>
      </c>
      <c r="BL288" s="13" t="s">
        <v>184</v>
      </c>
      <c r="BM288" s="147" t="s">
        <v>1227</v>
      </c>
    </row>
    <row r="289" spans="2:65" s="1" customFormat="1" ht="16.5" customHeight="1">
      <c r="B289" s="135"/>
      <c r="C289" s="136" t="s">
        <v>70</v>
      </c>
      <c r="D289" s="136" t="s">
        <v>180</v>
      </c>
      <c r="E289" s="137" t="s">
        <v>1984</v>
      </c>
      <c r="F289" s="138" t="s">
        <v>1985</v>
      </c>
      <c r="G289" s="139" t="s">
        <v>290</v>
      </c>
      <c r="H289" s="140">
        <v>6</v>
      </c>
      <c r="I289" s="141"/>
      <c r="J289" s="141">
        <f t="shared" si="64"/>
        <v>0</v>
      </c>
      <c r="K289" s="142"/>
      <c r="L289" s="25"/>
      <c r="M289" s="143" t="s">
        <v>1</v>
      </c>
      <c r="N289" s="144" t="s">
        <v>36</v>
      </c>
      <c r="O289" s="145">
        <v>0</v>
      </c>
      <c r="P289" s="145">
        <f t="shared" si="65"/>
        <v>0</v>
      </c>
      <c r="Q289" s="145">
        <v>0</v>
      </c>
      <c r="R289" s="145">
        <f t="shared" si="66"/>
        <v>0</v>
      </c>
      <c r="S289" s="145">
        <v>0</v>
      </c>
      <c r="T289" s="146">
        <f t="shared" si="67"/>
        <v>0</v>
      </c>
      <c r="AR289" s="147" t="s">
        <v>184</v>
      </c>
      <c r="AT289" s="147" t="s">
        <v>180</v>
      </c>
      <c r="AU289" s="147" t="s">
        <v>77</v>
      </c>
      <c r="AY289" s="13" t="s">
        <v>178</v>
      </c>
      <c r="BE289" s="148">
        <f t="shared" si="68"/>
        <v>0</v>
      </c>
      <c r="BF289" s="148">
        <f t="shared" si="69"/>
        <v>0</v>
      </c>
      <c r="BG289" s="148">
        <f t="shared" si="70"/>
        <v>0</v>
      </c>
      <c r="BH289" s="148">
        <f t="shared" si="71"/>
        <v>0</v>
      </c>
      <c r="BI289" s="148">
        <f t="shared" si="72"/>
        <v>0</v>
      </c>
      <c r="BJ289" s="13" t="s">
        <v>83</v>
      </c>
      <c r="BK289" s="148">
        <f t="shared" si="73"/>
        <v>0</v>
      </c>
      <c r="BL289" s="13" t="s">
        <v>184</v>
      </c>
      <c r="BM289" s="147" t="s">
        <v>1228</v>
      </c>
    </row>
    <row r="290" spans="2:65" s="1" customFormat="1" ht="16.5" customHeight="1">
      <c r="B290" s="135"/>
      <c r="C290" s="136" t="s">
        <v>70</v>
      </c>
      <c r="D290" s="136" t="s">
        <v>180</v>
      </c>
      <c r="E290" s="137" t="s">
        <v>2059</v>
      </c>
      <c r="F290" s="138" t="s">
        <v>2001</v>
      </c>
      <c r="G290" s="139" t="s">
        <v>290</v>
      </c>
      <c r="H290" s="140">
        <v>1</v>
      </c>
      <c r="I290" s="141"/>
      <c r="J290" s="141">
        <f t="shared" si="64"/>
        <v>0</v>
      </c>
      <c r="K290" s="142"/>
      <c r="L290" s="25"/>
      <c r="M290" s="143" t="s">
        <v>1</v>
      </c>
      <c r="N290" s="144" t="s">
        <v>36</v>
      </c>
      <c r="O290" s="145">
        <v>0</v>
      </c>
      <c r="P290" s="145">
        <f t="shared" si="65"/>
        <v>0</v>
      </c>
      <c r="Q290" s="145">
        <v>0</v>
      </c>
      <c r="R290" s="145">
        <f t="shared" si="66"/>
        <v>0</v>
      </c>
      <c r="S290" s="145">
        <v>0</v>
      </c>
      <c r="T290" s="146">
        <f t="shared" si="67"/>
        <v>0</v>
      </c>
      <c r="AR290" s="147" t="s">
        <v>184</v>
      </c>
      <c r="AT290" s="147" t="s">
        <v>180</v>
      </c>
      <c r="AU290" s="147" t="s">
        <v>77</v>
      </c>
      <c r="AY290" s="13" t="s">
        <v>178</v>
      </c>
      <c r="BE290" s="148">
        <f t="shared" si="68"/>
        <v>0</v>
      </c>
      <c r="BF290" s="148">
        <f t="shared" si="69"/>
        <v>0</v>
      </c>
      <c r="BG290" s="148">
        <f t="shared" si="70"/>
        <v>0</v>
      </c>
      <c r="BH290" s="148">
        <f t="shared" si="71"/>
        <v>0</v>
      </c>
      <c r="BI290" s="148">
        <f t="shared" si="72"/>
        <v>0</v>
      </c>
      <c r="BJ290" s="13" t="s">
        <v>83</v>
      </c>
      <c r="BK290" s="148">
        <f t="shared" si="73"/>
        <v>0</v>
      </c>
      <c r="BL290" s="13" t="s">
        <v>184</v>
      </c>
      <c r="BM290" s="147" t="s">
        <v>1231</v>
      </c>
    </row>
    <row r="291" spans="2:65" s="1" customFormat="1" ht="16.5" customHeight="1">
      <c r="B291" s="135"/>
      <c r="C291" s="136" t="s">
        <v>70</v>
      </c>
      <c r="D291" s="136" t="s">
        <v>180</v>
      </c>
      <c r="E291" s="137" t="s">
        <v>1998</v>
      </c>
      <c r="F291" s="138" t="s">
        <v>1999</v>
      </c>
      <c r="G291" s="139" t="s">
        <v>290</v>
      </c>
      <c r="H291" s="140">
        <v>1</v>
      </c>
      <c r="I291" s="141"/>
      <c r="J291" s="141">
        <f t="shared" si="64"/>
        <v>0</v>
      </c>
      <c r="K291" s="142"/>
      <c r="L291" s="25"/>
      <c r="M291" s="143" t="s">
        <v>1</v>
      </c>
      <c r="N291" s="144" t="s">
        <v>36</v>
      </c>
      <c r="O291" s="145">
        <v>0</v>
      </c>
      <c r="P291" s="145">
        <f t="shared" si="65"/>
        <v>0</v>
      </c>
      <c r="Q291" s="145">
        <v>0</v>
      </c>
      <c r="R291" s="145">
        <f t="shared" si="66"/>
        <v>0</v>
      </c>
      <c r="S291" s="145">
        <v>0</v>
      </c>
      <c r="T291" s="146">
        <f t="shared" si="67"/>
        <v>0</v>
      </c>
      <c r="AR291" s="147" t="s">
        <v>184</v>
      </c>
      <c r="AT291" s="147" t="s">
        <v>180</v>
      </c>
      <c r="AU291" s="147" t="s">
        <v>77</v>
      </c>
      <c r="AY291" s="13" t="s">
        <v>178</v>
      </c>
      <c r="BE291" s="148">
        <f t="shared" si="68"/>
        <v>0</v>
      </c>
      <c r="BF291" s="148">
        <f t="shared" si="69"/>
        <v>0</v>
      </c>
      <c r="BG291" s="148">
        <f t="shared" si="70"/>
        <v>0</v>
      </c>
      <c r="BH291" s="148">
        <f t="shared" si="71"/>
        <v>0</v>
      </c>
      <c r="BI291" s="148">
        <f t="shared" si="72"/>
        <v>0</v>
      </c>
      <c r="BJ291" s="13" t="s">
        <v>83</v>
      </c>
      <c r="BK291" s="148">
        <f t="shared" si="73"/>
        <v>0</v>
      </c>
      <c r="BL291" s="13" t="s">
        <v>184</v>
      </c>
      <c r="BM291" s="147" t="s">
        <v>1234</v>
      </c>
    </row>
    <row r="292" spans="2:65" s="1" customFormat="1" ht="16.5" customHeight="1">
      <c r="B292" s="135"/>
      <c r="C292" s="136" t="s">
        <v>70</v>
      </c>
      <c r="D292" s="136" t="s">
        <v>180</v>
      </c>
      <c r="E292" s="137" t="s">
        <v>1992</v>
      </c>
      <c r="F292" s="138" t="s">
        <v>1993</v>
      </c>
      <c r="G292" s="139" t="s">
        <v>290</v>
      </c>
      <c r="H292" s="140">
        <v>4</v>
      </c>
      <c r="I292" s="141"/>
      <c r="J292" s="141">
        <f t="shared" si="64"/>
        <v>0</v>
      </c>
      <c r="K292" s="142"/>
      <c r="L292" s="25"/>
      <c r="M292" s="143" t="s">
        <v>1</v>
      </c>
      <c r="N292" s="144" t="s">
        <v>36</v>
      </c>
      <c r="O292" s="145">
        <v>0</v>
      </c>
      <c r="P292" s="145">
        <f t="shared" si="65"/>
        <v>0</v>
      </c>
      <c r="Q292" s="145">
        <v>0</v>
      </c>
      <c r="R292" s="145">
        <f t="shared" si="66"/>
        <v>0</v>
      </c>
      <c r="S292" s="145">
        <v>0</v>
      </c>
      <c r="T292" s="146">
        <f t="shared" si="67"/>
        <v>0</v>
      </c>
      <c r="AR292" s="147" t="s">
        <v>184</v>
      </c>
      <c r="AT292" s="147" t="s">
        <v>180</v>
      </c>
      <c r="AU292" s="147" t="s">
        <v>77</v>
      </c>
      <c r="AY292" s="13" t="s">
        <v>178</v>
      </c>
      <c r="BE292" s="148">
        <f t="shared" si="68"/>
        <v>0</v>
      </c>
      <c r="BF292" s="148">
        <f t="shared" si="69"/>
        <v>0</v>
      </c>
      <c r="BG292" s="148">
        <f t="shared" si="70"/>
        <v>0</v>
      </c>
      <c r="BH292" s="148">
        <f t="shared" si="71"/>
        <v>0</v>
      </c>
      <c r="BI292" s="148">
        <f t="shared" si="72"/>
        <v>0</v>
      </c>
      <c r="BJ292" s="13" t="s">
        <v>83</v>
      </c>
      <c r="BK292" s="148">
        <f t="shared" si="73"/>
        <v>0</v>
      </c>
      <c r="BL292" s="13" t="s">
        <v>184</v>
      </c>
      <c r="BM292" s="147" t="s">
        <v>1236</v>
      </c>
    </row>
    <row r="293" spans="2:65" s="1" customFormat="1" ht="16.5" customHeight="1">
      <c r="B293" s="135"/>
      <c r="C293" s="136" t="s">
        <v>70</v>
      </c>
      <c r="D293" s="136" t="s">
        <v>180</v>
      </c>
      <c r="E293" s="137" t="s">
        <v>2008</v>
      </c>
      <c r="F293" s="138" t="s">
        <v>2009</v>
      </c>
      <c r="G293" s="139" t="s">
        <v>290</v>
      </c>
      <c r="H293" s="140">
        <v>2</v>
      </c>
      <c r="I293" s="141"/>
      <c r="J293" s="141">
        <f t="shared" si="64"/>
        <v>0</v>
      </c>
      <c r="K293" s="142"/>
      <c r="L293" s="25"/>
      <c r="M293" s="143" t="s">
        <v>1</v>
      </c>
      <c r="N293" s="144" t="s">
        <v>36</v>
      </c>
      <c r="O293" s="145">
        <v>0</v>
      </c>
      <c r="P293" s="145">
        <f t="shared" si="65"/>
        <v>0</v>
      </c>
      <c r="Q293" s="145">
        <v>0</v>
      </c>
      <c r="R293" s="145">
        <f t="shared" si="66"/>
        <v>0</v>
      </c>
      <c r="S293" s="145">
        <v>0</v>
      </c>
      <c r="T293" s="146">
        <f t="shared" si="67"/>
        <v>0</v>
      </c>
      <c r="AR293" s="147" t="s">
        <v>184</v>
      </c>
      <c r="AT293" s="147" t="s">
        <v>180</v>
      </c>
      <c r="AU293" s="147" t="s">
        <v>77</v>
      </c>
      <c r="AY293" s="13" t="s">
        <v>178</v>
      </c>
      <c r="BE293" s="148">
        <f t="shared" si="68"/>
        <v>0</v>
      </c>
      <c r="BF293" s="148">
        <f t="shared" si="69"/>
        <v>0</v>
      </c>
      <c r="BG293" s="148">
        <f t="shared" si="70"/>
        <v>0</v>
      </c>
      <c r="BH293" s="148">
        <f t="shared" si="71"/>
        <v>0</v>
      </c>
      <c r="BI293" s="148">
        <f t="shared" si="72"/>
        <v>0</v>
      </c>
      <c r="BJ293" s="13" t="s">
        <v>83</v>
      </c>
      <c r="BK293" s="148">
        <f t="shared" si="73"/>
        <v>0</v>
      </c>
      <c r="BL293" s="13" t="s">
        <v>184</v>
      </c>
      <c r="BM293" s="147" t="s">
        <v>1238</v>
      </c>
    </row>
    <row r="294" spans="2:65" s="1" customFormat="1" ht="16.5" customHeight="1">
      <c r="B294" s="135"/>
      <c r="C294" s="136" t="s">
        <v>70</v>
      </c>
      <c r="D294" s="136" t="s">
        <v>180</v>
      </c>
      <c r="E294" s="137" t="s">
        <v>2016</v>
      </c>
      <c r="F294" s="138" t="s">
        <v>2017</v>
      </c>
      <c r="G294" s="139" t="s">
        <v>290</v>
      </c>
      <c r="H294" s="140">
        <v>2</v>
      </c>
      <c r="I294" s="141"/>
      <c r="J294" s="141">
        <f t="shared" si="64"/>
        <v>0</v>
      </c>
      <c r="K294" s="142"/>
      <c r="L294" s="25"/>
      <c r="M294" s="143" t="s">
        <v>1</v>
      </c>
      <c r="N294" s="144" t="s">
        <v>36</v>
      </c>
      <c r="O294" s="145">
        <v>0</v>
      </c>
      <c r="P294" s="145">
        <f t="shared" si="65"/>
        <v>0</v>
      </c>
      <c r="Q294" s="145">
        <v>0</v>
      </c>
      <c r="R294" s="145">
        <f t="shared" si="66"/>
        <v>0</v>
      </c>
      <c r="S294" s="145">
        <v>0</v>
      </c>
      <c r="T294" s="146">
        <f t="shared" si="67"/>
        <v>0</v>
      </c>
      <c r="AR294" s="147" t="s">
        <v>184</v>
      </c>
      <c r="AT294" s="147" t="s">
        <v>180</v>
      </c>
      <c r="AU294" s="147" t="s">
        <v>77</v>
      </c>
      <c r="AY294" s="13" t="s">
        <v>178</v>
      </c>
      <c r="BE294" s="148">
        <f t="shared" si="68"/>
        <v>0</v>
      </c>
      <c r="BF294" s="148">
        <f t="shared" si="69"/>
        <v>0</v>
      </c>
      <c r="BG294" s="148">
        <f t="shared" si="70"/>
        <v>0</v>
      </c>
      <c r="BH294" s="148">
        <f t="shared" si="71"/>
        <v>0</v>
      </c>
      <c r="BI294" s="148">
        <f t="shared" si="72"/>
        <v>0</v>
      </c>
      <c r="BJ294" s="13" t="s">
        <v>83</v>
      </c>
      <c r="BK294" s="148">
        <f t="shared" si="73"/>
        <v>0</v>
      </c>
      <c r="BL294" s="13" t="s">
        <v>184</v>
      </c>
      <c r="BM294" s="147" t="s">
        <v>1582</v>
      </c>
    </row>
    <row r="295" spans="2:65" s="1" customFormat="1" ht="16.5" customHeight="1">
      <c r="B295" s="135"/>
      <c r="C295" s="136" t="s">
        <v>70</v>
      </c>
      <c r="D295" s="136" t="s">
        <v>180</v>
      </c>
      <c r="E295" s="137" t="s">
        <v>2061</v>
      </c>
      <c r="F295" s="138" t="s">
        <v>2062</v>
      </c>
      <c r="G295" s="139" t="s">
        <v>290</v>
      </c>
      <c r="H295" s="140">
        <v>1</v>
      </c>
      <c r="I295" s="141"/>
      <c r="J295" s="141">
        <f t="shared" si="64"/>
        <v>0</v>
      </c>
      <c r="K295" s="142"/>
      <c r="L295" s="25"/>
      <c r="M295" s="143" t="s">
        <v>1</v>
      </c>
      <c r="N295" s="144" t="s">
        <v>36</v>
      </c>
      <c r="O295" s="145">
        <v>0</v>
      </c>
      <c r="P295" s="145">
        <f t="shared" si="65"/>
        <v>0</v>
      </c>
      <c r="Q295" s="145">
        <v>0</v>
      </c>
      <c r="R295" s="145">
        <f t="shared" si="66"/>
        <v>0</v>
      </c>
      <c r="S295" s="145">
        <v>0</v>
      </c>
      <c r="T295" s="146">
        <f t="shared" si="67"/>
        <v>0</v>
      </c>
      <c r="AR295" s="147" t="s">
        <v>184</v>
      </c>
      <c r="AT295" s="147" t="s">
        <v>180</v>
      </c>
      <c r="AU295" s="147" t="s">
        <v>77</v>
      </c>
      <c r="AY295" s="13" t="s">
        <v>178</v>
      </c>
      <c r="BE295" s="148">
        <f t="shared" si="68"/>
        <v>0</v>
      </c>
      <c r="BF295" s="148">
        <f t="shared" si="69"/>
        <v>0</v>
      </c>
      <c r="BG295" s="148">
        <f t="shared" si="70"/>
        <v>0</v>
      </c>
      <c r="BH295" s="148">
        <f t="shared" si="71"/>
        <v>0</v>
      </c>
      <c r="BI295" s="148">
        <f t="shared" si="72"/>
        <v>0</v>
      </c>
      <c r="BJ295" s="13" t="s">
        <v>83</v>
      </c>
      <c r="BK295" s="148">
        <f t="shared" si="73"/>
        <v>0</v>
      </c>
      <c r="BL295" s="13" t="s">
        <v>184</v>
      </c>
      <c r="BM295" s="147" t="s">
        <v>1585</v>
      </c>
    </row>
    <row r="296" spans="2:65" s="1" customFormat="1" ht="16.5" customHeight="1">
      <c r="B296" s="135"/>
      <c r="C296" s="136" t="s">
        <v>70</v>
      </c>
      <c r="D296" s="136" t="s">
        <v>180</v>
      </c>
      <c r="E296" s="137" t="s">
        <v>2063</v>
      </c>
      <c r="F296" s="138" t="s">
        <v>2064</v>
      </c>
      <c r="G296" s="139" t="s">
        <v>290</v>
      </c>
      <c r="H296" s="140">
        <v>1</v>
      </c>
      <c r="I296" s="141"/>
      <c r="J296" s="141">
        <f t="shared" si="64"/>
        <v>0</v>
      </c>
      <c r="K296" s="142"/>
      <c r="L296" s="25"/>
      <c r="M296" s="143" t="s">
        <v>1</v>
      </c>
      <c r="N296" s="144" t="s">
        <v>36</v>
      </c>
      <c r="O296" s="145">
        <v>0</v>
      </c>
      <c r="P296" s="145">
        <f t="shared" si="65"/>
        <v>0</v>
      </c>
      <c r="Q296" s="145">
        <v>0</v>
      </c>
      <c r="R296" s="145">
        <f t="shared" si="66"/>
        <v>0</v>
      </c>
      <c r="S296" s="145">
        <v>0</v>
      </c>
      <c r="T296" s="146">
        <f t="shared" si="67"/>
        <v>0</v>
      </c>
      <c r="AR296" s="147" t="s">
        <v>184</v>
      </c>
      <c r="AT296" s="147" t="s">
        <v>180</v>
      </c>
      <c r="AU296" s="147" t="s">
        <v>77</v>
      </c>
      <c r="AY296" s="13" t="s">
        <v>178</v>
      </c>
      <c r="BE296" s="148">
        <f t="shared" si="68"/>
        <v>0</v>
      </c>
      <c r="BF296" s="148">
        <f t="shared" si="69"/>
        <v>0</v>
      </c>
      <c r="BG296" s="148">
        <f t="shared" si="70"/>
        <v>0</v>
      </c>
      <c r="BH296" s="148">
        <f t="shared" si="71"/>
        <v>0</v>
      </c>
      <c r="BI296" s="148">
        <f t="shared" si="72"/>
        <v>0</v>
      </c>
      <c r="BJ296" s="13" t="s">
        <v>83</v>
      </c>
      <c r="BK296" s="148">
        <f t="shared" si="73"/>
        <v>0</v>
      </c>
      <c r="BL296" s="13" t="s">
        <v>184</v>
      </c>
      <c r="BM296" s="147" t="s">
        <v>1243</v>
      </c>
    </row>
    <row r="297" spans="2:65" s="1" customFormat="1" ht="16.5" customHeight="1">
      <c r="B297" s="135"/>
      <c r="C297" s="136" t="s">
        <v>70</v>
      </c>
      <c r="D297" s="136" t="s">
        <v>180</v>
      </c>
      <c r="E297" s="137" t="s">
        <v>2074</v>
      </c>
      <c r="F297" s="138" t="s">
        <v>2023</v>
      </c>
      <c r="G297" s="139" t="s">
        <v>290</v>
      </c>
      <c r="H297" s="140">
        <v>100</v>
      </c>
      <c r="I297" s="141"/>
      <c r="J297" s="141">
        <f t="shared" si="64"/>
        <v>0</v>
      </c>
      <c r="K297" s="142"/>
      <c r="L297" s="25"/>
      <c r="M297" s="143" t="s">
        <v>1</v>
      </c>
      <c r="N297" s="144" t="s">
        <v>36</v>
      </c>
      <c r="O297" s="145">
        <v>0</v>
      </c>
      <c r="P297" s="145">
        <f t="shared" si="65"/>
        <v>0</v>
      </c>
      <c r="Q297" s="145">
        <v>0</v>
      </c>
      <c r="R297" s="145">
        <f t="shared" si="66"/>
        <v>0</v>
      </c>
      <c r="S297" s="145">
        <v>0</v>
      </c>
      <c r="T297" s="146">
        <f t="shared" si="67"/>
        <v>0</v>
      </c>
      <c r="AR297" s="147" t="s">
        <v>184</v>
      </c>
      <c r="AT297" s="147" t="s">
        <v>180</v>
      </c>
      <c r="AU297" s="147" t="s">
        <v>77</v>
      </c>
      <c r="AY297" s="13" t="s">
        <v>178</v>
      </c>
      <c r="BE297" s="148">
        <f t="shared" si="68"/>
        <v>0</v>
      </c>
      <c r="BF297" s="148">
        <f t="shared" si="69"/>
        <v>0</v>
      </c>
      <c r="BG297" s="148">
        <f t="shared" si="70"/>
        <v>0</v>
      </c>
      <c r="BH297" s="148">
        <f t="shared" si="71"/>
        <v>0</v>
      </c>
      <c r="BI297" s="148">
        <f t="shared" si="72"/>
        <v>0</v>
      </c>
      <c r="BJ297" s="13" t="s">
        <v>83</v>
      </c>
      <c r="BK297" s="148">
        <f t="shared" si="73"/>
        <v>0</v>
      </c>
      <c r="BL297" s="13" t="s">
        <v>184</v>
      </c>
      <c r="BM297" s="147" t="s">
        <v>1245</v>
      </c>
    </row>
    <row r="298" spans="2:65" s="1" customFormat="1" ht="16.5" customHeight="1">
      <c r="B298" s="135"/>
      <c r="C298" s="136" t="s">
        <v>70</v>
      </c>
      <c r="D298" s="136" t="s">
        <v>180</v>
      </c>
      <c r="E298" s="137" t="s">
        <v>2047</v>
      </c>
      <c r="F298" s="138" t="s">
        <v>2048</v>
      </c>
      <c r="G298" s="139" t="s">
        <v>290</v>
      </c>
      <c r="H298" s="140">
        <v>1</v>
      </c>
      <c r="I298" s="141"/>
      <c r="J298" s="141">
        <f t="shared" si="64"/>
        <v>0</v>
      </c>
      <c r="K298" s="142"/>
      <c r="L298" s="25"/>
      <c r="M298" s="143" t="s">
        <v>1</v>
      </c>
      <c r="N298" s="144" t="s">
        <v>36</v>
      </c>
      <c r="O298" s="145">
        <v>0</v>
      </c>
      <c r="P298" s="145">
        <f t="shared" si="65"/>
        <v>0</v>
      </c>
      <c r="Q298" s="145">
        <v>0</v>
      </c>
      <c r="R298" s="145">
        <f t="shared" si="66"/>
        <v>0</v>
      </c>
      <c r="S298" s="145">
        <v>0</v>
      </c>
      <c r="T298" s="146">
        <f t="shared" si="67"/>
        <v>0</v>
      </c>
      <c r="AR298" s="147" t="s">
        <v>184</v>
      </c>
      <c r="AT298" s="147" t="s">
        <v>180</v>
      </c>
      <c r="AU298" s="147" t="s">
        <v>77</v>
      </c>
      <c r="AY298" s="13" t="s">
        <v>178</v>
      </c>
      <c r="BE298" s="148">
        <f t="shared" si="68"/>
        <v>0</v>
      </c>
      <c r="BF298" s="148">
        <f t="shared" si="69"/>
        <v>0</v>
      </c>
      <c r="BG298" s="148">
        <f t="shared" si="70"/>
        <v>0</v>
      </c>
      <c r="BH298" s="148">
        <f t="shared" si="71"/>
        <v>0</v>
      </c>
      <c r="BI298" s="148">
        <f t="shared" si="72"/>
        <v>0</v>
      </c>
      <c r="BJ298" s="13" t="s">
        <v>83</v>
      </c>
      <c r="BK298" s="148">
        <f t="shared" si="73"/>
        <v>0</v>
      </c>
      <c r="BL298" s="13" t="s">
        <v>184</v>
      </c>
      <c r="BM298" s="147" t="s">
        <v>1248</v>
      </c>
    </row>
    <row r="299" spans="2:65" s="1" customFormat="1" ht="16.5" customHeight="1">
      <c r="B299" s="135"/>
      <c r="C299" s="136" t="s">
        <v>70</v>
      </c>
      <c r="D299" s="136" t="s">
        <v>180</v>
      </c>
      <c r="E299" s="137" t="s">
        <v>2075</v>
      </c>
      <c r="F299" s="138" t="s">
        <v>624</v>
      </c>
      <c r="G299" s="139" t="s">
        <v>290</v>
      </c>
      <c r="H299" s="140">
        <v>1</v>
      </c>
      <c r="I299" s="141"/>
      <c r="J299" s="141">
        <f t="shared" si="64"/>
        <v>0</v>
      </c>
      <c r="K299" s="142"/>
      <c r="L299" s="25"/>
      <c r="M299" s="143" t="s">
        <v>1</v>
      </c>
      <c r="N299" s="144" t="s">
        <v>36</v>
      </c>
      <c r="O299" s="145">
        <v>0</v>
      </c>
      <c r="P299" s="145">
        <f t="shared" si="65"/>
        <v>0</v>
      </c>
      <c r="Q299" s="145">
        <v>0</v>
      </c>
      <c r="R299" s="145">
        <f t="shared" si="66"/>
        <v>0</v>
      </c>
      <c r="S299" s="145">
        <v>0</v>
      </c>
      <c r="T299" s="146">
        <f t="shared" si="67"/>
        <v>0</v>
      </c>
      <c r="AR299" s="147" t="s">
        <v>184</v>
      </c>
      <c r="AT299" s="147" t="s">
        <v>180</v>
      </c>
      <c r="AU299" s="147" t="s">
        <v>77</v>
      </c>
      <c r="AY299" s="13" t="s">
        <v>178</v>
      </c>
      <c r="BE299" s="148">
        <f t="shared" si="68"/>
        <v>0</v>
      </c>
      <c r="BF299" s="148">
        <f t="shared" si="69"/>
        <v>0</v>
      </c>
      <c r="BG299" s="148">
        <f t="shared" si="70"/>
        <v>0</v>
      </c>
      <c r="BH299" s="148">
        <f t="shared" si="71"/>
        <v>0</v>
      </c>
      <c r="BI299" s="148">
        <f t="shared" si="72"/>
        <v>0</v>
      </c>
      <c r="BJ299" s="13" t="s">
        <v>83</v>
      </c>
      <c r="BK299" s="148">
        <f t="shared" si="73"/>
        <v>0</v>
      </c>
      <c r="BL299" s="13" t="s">
        <v>184</v>
      </c>
      <c r="BM299" s="147" t="s">
        <v>1249</v>
      </c>
    </row>
    <row r="300" spans="2:65" s="11" customFormat="1" ht="25.9" customHeight="1">
      <c r="B300" s="124"/>
      <c r="D300" s="125" t="s">
        <v>69</v>
      </c>
      <c r="E300" s="126" t="s">
        <v>2076</v>
      </c>
      <c r="F300" s="126" t="s">
        <v>2077</v>
      </c>
      <c r="J300" s="127">
        <f>BK300</f>
        <v>0</v>
      </c>
      <c r="L300" s="124"/>
      <c r="M300" s="128"/>
      <c r="P300" s="129">
        <f>SUM(P301:P317)</f>
        <v>0</v>
      </c>
      <c r="R300" s="129">
        <f>SUM(R301:R317)</f>
        <v>0</v>
      </c>
      <c r="T300" s="130">
        <f>SUM(T301:T317)</f>
        <v>0</v>
      </c>
      <c r="AR300" s="125" t="s">
        <v>77</v>
      </c>
      <c r="AT300" s="131" t="s">
        <v>69</v>
      </c>
      <c r="AU300" s="131" t="s">
        <v>70</v>
      </c>
      <c r="AY300" s="125" t="s">
        <v>178</v>
      </c>
      <c r="BK300" s="132">
        <f>SUM(BK301:BK317)</f>
        <v>0</v>
      </c>
    </row>
    <row r="301" spans="2:65" s="1" customFormat="1" ht="16.5" customHeight="1">
      <c r="B301" s="135"/>
      <c r="C301" s="136" t="s">
        <v>70</v>
      </c>
      <c r="D301" s="136" t="s">
        <v>180</v>
      </c>
      <c r="E301" s="137" t="s">
        <v>2052</v>
      </c>
      <c r="F301" s="138" t="s">
        <v>2053</v>
      </c>
      <c r="G301" s="139" t="s">
        <v>290</v>
      </c>
      <c r="H301" s="140">
        <v>1</v>
      </c>
      <c r="I301" s="141"/>
      <c r="J301" s="141">
        <f t="shared" ref="J301:J317" si="74">ROUND(I301*H301,2)</f>
        <v>0</v>
      </c>
      <c r="K301" s="142"/>
      <c r="L301" s="25"/>
      <c r="M301" s="143" t="s">
        <v>1</v>
      </c>
      <c r="N301" s="144" t="s">
        <v>36</v>
      </c>
      <c r="O301" s="145">
        <v>0</v>
      </c>
      <c r="P301" s="145">
        <f t="shared" ref="P301:P317" si="75">O301*H301</f>
        <v>0</v>
      </c>
      <c r="Q301" s="145">
        <v>0</v>
      </c>
      <c r="R301" s="145">
        <f t="shared" ref="R301:R317" si="76">Q301*H301</f>
        <v>0</v>
      </c>
      <c r="S301" s="145">
        <v>0</v>
      </c>
      <c r="T301" s="146">
        <f t="shared" ref="T301:T317" si="77">S301*H301</f>
        <v>0</v>
      </c>
      <c r="AR301" s="147" t="s">
        <v>184</v>
      </c>
      <c r="AT301" s="147" t="s">
        <v>180</v>
      </c>
      <c r="AU301" s="147" t="s">
        <v>77</v>
      </c>
      <c r="AY301" s="13" t="s">
        <v>178</v>
      </c>
      <c r="BE301" s="148">
        <f t="shared" ref="BE301:BE317" si="78">IF(N301="základná",J301,0)</f>
        <v>0</v>
      </c>
      <c r="BF301" s="148">
        <f t="shared" ref="BF301:BF317" si="79">IF(N301="znížená",J301,0)</f>
        <v>0</v>
      </c>
      <c r="BG301" s="148">
        <f t="shared" ref="BG301:BG317" si="80">IF(N301="zákl. prenesená",J301,0)</f>
        <v>0</v>
      </c>
      <c r="BH301" s="148">
        <f t="shared" ref="BH301:BH317" si="81">IF(N301="zníž. prenesená",J301,0)</f>
        <v>0</v>
      </c>
      <c r="BI301" s="148">
        <f t="shared" ref="BI301:BI317" si="82">IF(N301="nulová",J301,0)</f>
        <v>0</v>
      </c>
      <c r="BJ301" s="13" t="s">
        <v>83</v>
      </c>
      <c r="BK301" s="148">
        <f t="shared" ref="BK301:BK317" si="83">ROUND(I301*H301,2)</f>
        <v>0</v>
      </c>
      <c r="BL301" s="13" t="s">
        <v>184</v>
      </c>
      <c r="BM301" s="147" t="s">
        <v>1596</v>
      </c>
    </row>
    <row r="302" spans="2:65" s="1" customFormat="1" ht="16.5" customHeight="1">
      <c r="B302" s="135"/>
      <c r="C302" s="136" t="s">
        <v>70</v>
      </c>
      <c r="D302" s="136" t="s">
        <v>180</v>
      </c>
      <c r="E302" s="137" t="s">
        <v>2054</v>
      </c>
      <c r="F302" s="138" t="s">
        <v>2055</v>
      </c>
      <c r="G302" s="139" t="s">
        <v>290</v>
      </c>
      <c r="H302" s="140">
        <v>1</v>
      </c>
      <c r="I302" s="141"/>
      <c r="J302" s="141">
        <f t="shared" si="74"/>
        <v>0</v>
      </c>
      <c r="K302" s="142"/>
      <c r="L302" s="25"/>
      <c r="M302" s="143" t="s">
        <v>1</v>
      </c>
      <c r="N302" s="144" t="s">
        <v>36</v>
      </c>
      <c r="O302" s="145">
        <v>0</v>
      </c>
      <c r="P302" s="145">
        <f t="shared" si="75"/>
        <v>0</v>
      </c>
      <c r="Q302" s="145">
        <v>0</v>
      </c>
      <c r="R302" s="145">
        <f t="shared" si="76"/>
        <v>0</v>
      </c>
      <c r="S302" s="145">
        <v>0</v>
      </c>
      <c r="T302" s="146">
        <f t="shared" si="77"/>
        <v>0</v>
      </c>
      <c r="AR302" s="147" t="s">
        <v>184</v>
      </c>
      <c r="AT302" s="147" t="s">
        <v>180</v>
      </c>
      <c r="AU302" s="147" t="s">
        <v>77</v>
      </c>
      <c r="AY302" s="13" t="s">
        <v>178</v>
      </c>
      <c r="BE302" s="148">
        <f t="shared" si="78"/>
        <v>0</v>
      </c>
      <c r="BF302" s="148">
        <f t="shared" si="79"/>
        <v>0</v>
      </c>
      <c r="BG302" s="148">
        <f t="shared" si="80"/>
        <v>0</v>
      </c>
      <c r="BH302" s="148">
        <f t="shared" si="81"/>
        <v>0</v>
      </c>
      <c r="BI302" s="148">
        <f t="shared" si="82"/>
        <v>0</v>
      </c>
      <c r="BJ302" s="13" t="s">
        <v>83</v>
      </c>
      <c r="BK302" s="148">
        <f t="shared" si="83"/>
        <v>0</v>
      </c>
      <c r="BL302" s="13" t="s">
        <v>184</v>
      </c>
      <c r="BM302" s="147" t="s">
        <v>1256</v>
      </c>
    </row>
    <row r="303" spans="2:65" s="1" customFormat="1" ht="16.5" customHeight="1">
      <c r="B303" s="135"/>
      <c r="C303" s="136" t="s">
        <v>70</v>
      </c>
      <c r="D303" s="136" t="s">
        <v>180</v>
      </c>
      <c r="E303" s="137" t="s">
        <v>2039</v>
      </c>
      <c r="F303" s="138" t="s">
        <v>2040</v>
      </c>
      <c r="G303" s="139" t="s">
        <v>290</v>
      </c>
      <c r="H303" s="140">
        <v>1</v>
      </c>
      <c r="I303" s="141"/>
      <c r="J303" s="141">
        <f t="shared" si="74"/>
        <v>0</v>
      </c>
      <c r="K303" s="142"/>
      <c r="L303" s="25"/>
      <c r="M303" s="143" t="s">
        <v>1</v>
      </c>
      <c r="N303" s="144" t="s">
        <v>36</v>
      </c>
      <c r="O303" s="145">
        <v>0</v>
      </c>
      <c r="P303" s="145">
        <f t="shared" si="75"/>
        <v>0</v>
      </c>
      <c r="Q303" s="145">
        <v>0</v>
      </c>
      <c r="R303" s="145">
        <f t="shared" si="76"/>
        <v>0</v>
      </c>
      <c r="S303" s="145">
        <v>0</v>
      </c>
      <c r="T303" s="146">
        <f t="shared" si="77"/>
        <v>0</v>
      </c>
      <c r="AR303" s="147" t="s">
        <v>184</v>
      </c>
      <c r="AT303" s="147" t="s">
        <v>180</v>
      </c>
      <c r="AU303" s="147" t="s">
        <v>77</v>
      </c>
      <c r="AY303" s="13" t="s">
        <v>178</v>
      </c>
      <c r="BE303" s="148">
        <f t="shared" si="78"/>
        <v>0</v>
      </c>
      <c r="BF303" s="148">
        <f t="shared" si="79"/>
        <v>0</v>
      </c>
      <c r="BG303" s="148">
        <f t="shared" si="80"/>
        <v>0</v>
      </c>
      <c r="BH303" s="148">
        <f t="shared" si="81"/>
        <v>0</v>
      </c>
      <c r="BI303" s="148">
        <f t="shared" si="82"/>
        <v>0</v>
      </c>
      <c r="BJ303" s="13" t="s">
        <v>83</v>
      </c>
      <c r="BK303" s="148">
        <f t="shared" si="83"/>
        <v>0</v>
      </c>
      <c r="BL303" s="13" t="s">
        <v>184</v>
      </c>
      <c r="BM303" s="147" t="s">
        <v>1259</v>
      </c>
    </row>
    <row r="304" spans="2:65" s="1" customFormat="1" ht="16.5" customHeight="1">
      <c r="B304" s="135"/>
      <c r="C304" s="136" t="s">
        <v>70</v>
      </c>
      <c r="D304" s="136" t="s">
        <v>180</v>
      </c>
      <c r="E304" s="137" t="s">
        <v>2056</v>
      </c>
      <c r="F304" s="138" t="s">
        <v>2057</v>
      </c>
      <c r="G304" s="139" t="s">
        <v>290</v>
      </c>
      <c r="H304" s="140">
        <v>1</v>
      </c>
      <c r="I304" s="141"/>
      <c r="J304" s="141">
        <f t="shared" si="74"/>
        <v>0</v>
      </c>
      <c r="K304" s="142"/>
      <c r="L304" s="25"/>
      <c r="M304" s="143" t="s">
        <v>1</v>
      </c>
      <c r="N304" s="144" t="s">
        <v>36</v>
      </c>
      <c r="O304" s="145">
        <v>0</v>
      </c>
      <c r="P304" s="145">
        <f t="shared" si="75"/>
        <v>0</v>
      </c>
      <c r="Q304" s="145">
        <v>0</v>
      </c>
      <c r="R304" s="145">
        <f t="shared" si="76"/>
        <v>0</v>
      </c>
      <c r="S304" s="145">
        <v>0</v>
      </c>
      <c r="T304" s="146">
        <f t="shared" si="77"/>
        <v>0</v>
      </c>
      <c r="AR304" s="147" t="s">
        <v>184</v>
      </c>
      <c r="AT304" s="147" t="s">
        <v>180</v>
      </c>
      <c r="AU304" s="147" t="s">
        <v>77</v>
      </c>
      <c r="AY304" s="13" t="s">
        <v>178</v>
      </c>
      <c r="BE304" s="148">
        <f t="shared" si="78"/>
        <v>0</v>
      </c>
      <c r="BF304" s="148">
        <f t="shared" si="79"/>
        <v>0</v>
      </c>
      <c r="BG304" s="148">
        <f t="shared" si="80"/>
        <v>0</v>
      </c>
      <c r="BH304" s="148">
        <f t="shared" si="81"/>
        <v>0</v>
      </c>
      <c r="BI304" s="148">
        <f t="shared" si="82"/>
        <v>0</v>
      </c>
      <c r="BJ304" s="13" t="s">
        <v>83</v>
      </c>
      <c r="BK304" s="148">
        <f t="shared" si="83"/>
        <v>0</v>
      </c>
      <c r="BL304" s="13" t="s">
        <v>184</v>
      </c>
      <c r="BM304" s="147" t="s">
        <v>1603</v>
      </c>
    </row>
    <row r="305" spans="2:65" s="1" customFormat="1" ht="16.5" customHeight="1">
      <c r="B305" s="135"/>
      <c r="C305" s="136" t="s">
        <v>70</v>
      </c>
      <c r="D305" s="136" t="s">
        <v>180</v>
      </c>
      <c r="E305" s="137" t="s">
        <v>1982</v>
      </c>
      <c r="F305" s="138" t="s">
        <v>1983</v>
      </c>
      <c r="G305" s="139" t="s">
        <v>290</v>
      </c>
      <c r="H305" s="140">
        <v>4</v>
      </c>
      <c r="I305" s="141"/>
      <c r="J305" s="141">
        <f t="shared" si="74"/>
        <v>0</v>
      </c>
      <c r="K305" s="142"/>
      <c r="L305" s="25"/>
      <c r="M305" s="143" t="s">
        <v>1</v>
      </c>
      <c r="N305" s="144" t="s">
        <v>36</v>
      </c>
      <c r="O305" s="145">
        <v>0</v>
      </c>
      <c r="P305" s="145">
        <f t="shared" si="75"/>
        <v>0</v>
      </c>
      <c r="Q305" s="145">
        <v>0</v>
      </c>
      <c r="R305" s="145">
        <f t="shared" si="76"/>
        <v>0</v>
      </c>
      <c r="S305" s="145">
        <v>0</v>
      </c>
      <c r="T305" s="146">
        <f t="shared" si="77"/>
        <v>0</v>
      </c>
      <c r="AR305" s="147" t="s">
        <v>184</v>
      </c>
      <c r="AT305" s="147" t="s">
        <v>180</v>
      </c>
      <c r="AU305" s="147" t="s">
        <v>77</v>
      </c>
      <c r="AY305" s="13" t="s">
        <v>178</v>
      </c>
      <c r="BE305" s="148">
        <f t="shared" si="78"/>
        <v>0</v>
      </c>
      <c r="BF305" s="148">
        <f t="shared" si="79"/>
        <v>0</v>
      </c>
      <c r="BG305" s="148">
        <f t="shared" si="80"/>
        <v>0</v>
      </c>
      <c r="BH305" s="148">
        <f t="shared" si="81"/>
        <v>0</v>
      </c>
      <c r="BI305" s="148">
        <f t="shared" si="82"/>
        <v>0</v>
      </c>
      <c r="BJ305" s="13" t="s">
        <v>83</v>
      </c>
      <c r="BK305" s="148">
        <f t="shared" si="83"/>
        <v>0</v>
      </c>
      <c r="BL305" s="13" t="s">
        <v>184</v>
      </c>
      <c r="BM305" s="147" t="s">
        <v>1606</v>
      </c>
    </row>
    <row r="306" spans="2:65" s="1" customFormat="1" ht="16.5" customHeight="1">
      <c r="B306" s="135"/>
      <c r="C306" s="136" t="s">
        <v>70</v>
      </c>
      <c r="D306" s="136" t="s">
        <v>180</v>
      </c>
      <c r="E306" s="137" t="s">
        <v>1984</v>
      </c>
      <c r="F306" s="138" t="s">
        <v>1985</v>
      </c>
      <c r="G306" s="139" t="s">
        <v>290</v>
      </c>
      <c r="H306" s="140">
        <v>12</v>
      </c>
      <c r="I306" s="141"/>
      <c r="J306" s="141">
        <f t="shared" si="74"/>
        <v>0</v>
      </c>
      <c r="K306" s="142"/>
      <c r="L306" s="25"/>
      <c r="M306" s="143" t="s">
        <v>1</v>
      </c>
      <c r="N306" s="144" t="s">
        <v>36</v>
      </c>
      <c r="O306" s="145">
        <v>0</v>
      </c>
      <c r="P306" s="145">
        <f t="shared" si="75"/>
        <v>0</v>
      </c>
      <c r="Q306" s="145">
        <v>0</v>
      </c>
      <c r="R306" s="145">
        <f t="shared" si="76"/>
        <v>0</v>
      </c>
      <c r="S306" s="145">
        <v>0</v>
      </c>
      <c r="T306" s="146">
        <f t="shared" si="77"/>
        <v>0</v>
      </c>
      <c r="AR306" s="147" t="s">
        <v>184</v>
      </c>
      <c r="AT306" s="147" t="s">
        <v>180</v>
      </c>
      <c r="AU306" s="147" t="s">
        <v>77</v>
      </c>
      <c r="AY306" s="13" t="s">
        <v>178</v>
      </c>
      <c r="BE306" s="148">
        <f t="shared" si="78"/>
        <v>0</v>
      </c>
      <c r="BF306" s="148">
        <f t="shared" si="79"/>
        <v>0</v>
      </c>
      <c r="BG306" s="148">
        <f t="shared" si="80"/>
        <v>0</v>
      </c>
      <c r="BH306" s="148">
        <f t="shared" si="81"/>
        <v>0</v>
      </c>
      <c r="BI306" s="148">
        <f t="shared" si="82"/>
        <v>0</v>
      </c>
      <c r="BJ306" s="13" t="s">
        <v>83</v>
      </c>
      <c r="BK306" s="148">
        <f t="shared" si="83"/>
        <v>0</v>
      </c>
      <c r="BL306" s="13" t="s">
        <v>184</v>
      </c>
      <c r="BM306" s="147" t="s">
        <v>2078</v>
      </c>
    </row>
    <row r="307" spans="2:65" s="1" customFormat="1" ht="16.5" customHeight="1">
      <c r="B307" s="135"/>
      <c r="C307" s="136" t="s">
        <v>70</v>
      </c>
      <c r="D307" s="136" t="s">
        <v>180</v>
      </c>
      <c r="E307" s="137" t="s">
        <v>2059</v>
      </c>
      <c r="F307" s="138" t="s">
        <v>2001</v>
      </c>
      <c r="G307" s="139" t="s">
        <v>290</v>
      </c>
      <c r="H307" s="140">
        <v>5</v>
      </c>
      <c r="I307" s="141"/>
      <c r="J307" s="141">
        <f t="shared" si="74"/>
        <v>0</v>
      </c>
      <c r="K307" s="142"/>
      <c r="L307" s="25"/>
      <c r="M307" s="143" t="s">
        <v>1</v>
      </c>
      <c r="N307" s="144" t="s">
        <v>36</v>
      </c>
      <c r="O307" s="145">
        <v>0</v>
      </c>
      <c r="P307" s="145">
        <f t="shared" si="75"/>
        <v>0</v>
      </c>
      <c r="Q307" s="145">
        <v>0</v>
      </c>
      <c r="R307" s="145">
        <f t="shared" si="76"/>
        <v>0</v>
      </c>
      <c r="S307" s="145">
        <v>0</v>
      </c>
      <c r="T307" s="146">
        <f t="shared" si="77"/>
        <v>0</v>
      </c>
      <c r="AR307" s="147" t="s">
        <v>184</v>
      </c>
      <c r="AT307" s="147" t="s">
        <v>180</v>
      </c>
      <c r="AU307" s="147" t="s">
        <v>77</v>
      </c>
      <c r="AY307" s="13" t="s">
        <v>178</v>
      </c>
      <c r="BE307" s="148">
        <f t="shared" si="78"/>
        <v>0</v>
      </c>
      <c r="BF307" s="148">
        <f t="shared" si="79"/>
        <v>0</v>
      </c>
      <c r="BG307" s="148">
        <f t="shared" si="80"/>
        <v>0</v>
      </c>
      <c r="BH307" s="148">
        <f t="shared" si="81"/>
        <v>0</v>
      </c>
      <c r="BI307" s="148">
        <f t="shared" si="82"/>
        <v>0</v>
      </c>
      <c r="BJ307" s="13" t="s">
        <v>83</v>
      </c>
      <c r="BK307" s="148">
        <f t="shared" si="83"/>
        <v>0</v>
      </c>
      <c r="BL307" s="13" t="s">
        <v>184</v>
      </c>
      <c r="BM307" s="147" t="s">
        <v>2079</v>
      </c>
    </row>
    <row r="308" spans="2:65" s="1" customFormat="1" ht="16.5" customHeight="1">
      <c r="B308" s="135"/>
      <c r="C308" s="136" t="s">
        <v>70</v>
      </c>
      <c r="D308" s="136" t="s">
        <v>180</v>
      </c>
      <c r="E308" s="137" t="s">
        <v>1998</v>
      </c>
      <c r="F308" s="138" t="s">
        <v>1999</v>
      </c>
      <c r="G308" s="139" t="s">
        <v>290</v>
      </c>
      <c r="H308" s="140">
        <v>2</v>
      </c>
      <c r="I308" s="141"/>
      <c r="J308" s="141">
        <f t="shared" si="74"/>
        <v>0</v>
      </c>
      <c r="K308" s="142"/>
      <c r="L308" s="25"/>
      <c r="M308" s="143" t="s">
        <v>1</v>
      </c>
      <c r="N308" s="144" t="s">
        <v>36</v>
      </c>
      <c r="O308" s="145">
        <v>0</v>
      </c>
      <c r="P308" s="145">
        <f t="shared" si="75"/>
        <v>0</v>
      </c>
      <c r="Q308" s="145">
        <v>0</v>
      </c>
      <c r="R308" s="145">
        <f t="shared" si="76"/>
        <v>0</v>
      </c>
      <c r="S308" s="145">
        <v>0</v>
      </c>
      <c r="T308" s="146">
        <f t="shared" si="77"/>
        <v>0</v>
      </c>
      <c r="AR308" s="147" t="s">
        <v>184</v>
      </c>
      <c r="AT308" s="147" t="s">
        <v>180</v>
      </c>
      <c r="AU308" s="147" t="s">
        <v>77</v>
      </c>
      <c r="AY308" s="13" t="s">
        <v>178</v>
      </c>
      <c r="BE308" s="148">
        <f t="shared" si="78"/>
        <v>0</v>
      </c>
      <c r="BF308" s="148">
        <f t="shared" si="79"/>
        <v>0</v>
      </c>
      <c r="BG308" s="148">
        <f t="shared" si="80"/>
        <v>0</v>
      </c>
      <c r="BH308" s="148">
        <f t="shared" si="81"/>
        <v>0</v>
      </c>
      <c r="BI308" s="148">
        <f t="shared" si="82"/>
        <v>0</v>
      </c>
      <c r="BJ308" s="13" t="s">
        <v>83</v>
      </c>
      <c r="BK308" s="148">
        <f t="shared" si="83"/>
        <v>0</v>
      </c>
      <c r="BL308" s="13" t="s">
        <v>184</v>
      </c>
      <c r="BM308" s="147" t="s">
        <v>2080</v>
      </c>
    </row>
    <row r="309" spans="2:65" s="1" customFormat="1" ht="16.5" customHeight="1">
      <c r="B309" s="135"/>
      <c r="C309" s="136" t="s">
        <v>70</v>
      </c>
      <c r="D309" s="136" t="s">
        <v>180</v>
      </c>
      <c r="E309" s="137" t="s">
        <v>1992</v>
      </c>
      <c r="F309" s="138" t="s">
        <v>1993</v>
      </c>
      <c r="G309" s="139" t="s">
        <v>290</v>
      </c>
      <c r="H309" s="140">
        <v>17</v>
      </c>
      <c r="I309" s="141"/>
      <c r="J309" s="141">
        <f t="shared" si="74"/>
        <v>0</v>
      </c>
      <c r="K309" s="142"/>
      <c r="L309" s="25"/>
      <c r="M309" s="143" t="s">
        <v>1</v>
      </c>
      <c r="N309" s="144" t="s">
        <v>36</v>
      </c>
      <c r="O309" s="145">
        <v>0</v>
      </c>
      <c r="P309" s="145">
        <f t="shared" si="75"/>
        <v>0</v>
      </c>
      <c r="Q309" s="145">
        <v>0</v>
      </c>
      <c r="R309" s="145">
        <f t="shared" si="76"/>
        <v>0</v>
      </c>
      <c r="S309" s="145">
        <v>0</v>
      </c>
      <c r="T309" s="146">
        <f t="shared" si="77"/>
        <v>0</v>
      </c>
      <c r="AR309" s="147" t="s">
        <v>184</v>
      </c>
      <c r="AT309" s="147" t="s">
        <v>180</v>
      </c>
      <c r="AU309" s="147" t="s">
        <v>77</v>
      </c>
      <c r="AY309" s="13" t="s">
        <v>178</v>
      </c>
      <c r="BE309" s="148">
        <f t="shared" si="78"/>
        <v>0</v>
      </c>
      <c r="BF309" s="148">
        <f t="shared" si="79"/>
        <v>0</v>
      </c>
      <c r="BG309" s="148">
        <f t="shared" si="80"/>
        <v>0</v>
      </c>
      <c r="BH309" s="148">
        <f t="shared" si="81"/>
        <v>0</v>
      </c>
      <c r="BI309" s="148">
        <f t="shared" si="82"/>
        <v>0</v>
      </c>
      <c r="BJ309" s="13" t="s">
        <v>83</v>
      </c>
      <c r="BK309" s="148">
        <f t="shared" si="83"/>
        <v>0</v>
      </c>
      <c r="BL309" s="13" t="s">
        <v>184</v>
      </c>
      <c r="BM309" s="147" t="s">
        <v>2081</v>
      </c>
    </row>
    <row r="310" spans="2:65" s="1" customFormat="1" ht="16.5" customHeight="1">
      <c r="B310" s="135"/>
      <c r="C310" s="136" t="s">
        <v>70</v>
      </c>
      <c r="D310" s="136" t="s">
        <v>180</v>
      </c>
      <c r="E310" s="137" t="s">
        <v>2041</v>
      </c>
      <c r="F310" s="138" t="s">
        <v>1991</v>
      </c>
      <c r="G310" s="139" t="s">
        <v>290</v>
      </c>
      <c r="H310" s="140">
        <v>1</v>
      </c>
      <c r="I310" s="141"/>
      <c r="J310" s="141">
        <f t="shared" si="74"/>
        <v>0</v>
      </c>
      <c r="K310" s="142"/>
      <c r="L310" s="25"/>
      <c r="M310" s="143" t="s">
        <v>1</v>
      </c>
      <c r="N310" s="144" t="s">
        <v>36</v>
      </c>
      <c r="O310" s="145">
        <v>0</v>
      </c>
      <c r="P310" s="145">
        <f t="shared" si="75"/>
        <v>0</v>
      </c>
      <c r="Q310" s="145">
        <v>0</v>
      </c>
      <c r="R310" s="145">
        <f t="shared" si="76"/>
        <v>0</v>
      </c>
      <c r="S310" s="145">
        <v>0</v>
      </c>
      <c r="T310" s="146">
        <f t="shared" si="77"/>
        <v>0</v>
      </c>
      <c r="AR310" s="147" t="s">
        <v>184</v>
      </c>
      <c r="AT310" s="147" t="s">
        <v>180</v>
      </c>
      <c r="AU310" s="147" t="s">
        <v>77</v>
      </c>
      <c r="AY310" s="13" t="s">
        <v>178</v>
      </c>
      <c r="BE310" s="148">
        <f t="shared" si="78"/>
        <v>0</v>
      </c>
      <c r="BF310" s="148">
        <f t="shared" si="79"/>
        <v>0</v>
      </c>
      <c r="BG310" s="148">
        <f t="shared" si="80"/>
        <v>0</v>
      </c>
      <c r="BH310" s="148">
        <f t="shared" si="81"/>
        <v>0</v>
      </c>
      <c r="BI310" s="148">
        <f t="shared" si="82"/>
        <v>0</v>
      </c>
      <c r="BJ310" s="13" t="s">
        <v>83</v>
      </c>
      <c r="BK310" s="148">
        <f t="shared" si="83"/>
        <v>0</v>
      </c>
      <c r="BL310" s="13" t="s">
        <v>184</v>
      </c>
      <c r="BM310" s="147" t="s">
        <v>2082</v>
      </c>
    </row>
    <row r="311" spans="2:65" s="1" customFormat="1" ht="16.5" customHeight="1">
      <c r="B311" s="135"/>
      <c r="C311" s="136" t="s">
        <v>70</v>
      </c>
      <c r="D311" s="136" t="s">
        <v>180</v>
      </c>
      <c r="E311" s="137" t="s">
        <v>2008</v>
      </c>
      <c r="F311" s="138" t="s">
        <v>2009</v>
      </c>
      <c r="G311" s="139" t="s">
        <v>290</v>
      </c>
      <c r="H311" s="140">
        <v>7</v>
      </c>
      <c r="I311" s="141"/>
      <c r="J311" s="141">
        <f t="shared" si="74"/>
        <v>0</v>
      </c>
      <c r="K311" s="142"/>
      <c r="L311" s="25"/>
      <c r="M311" s="143" t="s">
        <v>1</v>
      </c>
      <c r="N311" s="144" t="s">
        <v>36</v>
      </c>
      <c r="O311" s="145">
        <v>0</v>
      </c>
      <c r="P311" s="145">
        <f t="shared" si="75"/>
        <v>0</v>
      </c>
      <c r="Q311" s="145">
        <v>0</v>
      </c>
      <c r="R311" s="145">
        <f t="shared" si="76"/>
        <v>0</v>
      </c>
      <c r="S311" s="145">
        <v>0</v>
      </c>
      <c r="T311" s="146">
        <f t="shared" si="77"/>
        <v>0</v>
      </c>
      <c r="AR311" s="147" t="s">
        <v>184</v>
      </c>
      <c r="AT311" s="147" t="s">
        <v>180</v>
      </c>
      <c r="AU311" s="147" t="s">
        <v>77</v>
      </c>
      <c r="AY311" s="13" t="s">
        <v>178</v>
      </c>
      <c r="BE311" s="148">
        <f t="shared" si="78"/>
        <v>0</v>
      </c>
      <c r="BF311" s="148">
        <f t="shared" si="79"/>
        <v>0</v>
      </c>
      <c r="BG311" s="148">
        <f t="shared" si="80"/>
        <v>0</v>
      </c>
      <c r="BH311" s="148">
        <f t="shared" si="81"/>
        <v>0</v>
      </c>
      <c r="BI311" s="148">
        <f t="shared" si="82"/>
        <v>0</v>
      </c>
      <c r="BJ311" s="13" t="s">
        <v>83</v>
      </c>
      <c r="BK311" s="148">
        <f t="shared" si="83"/>
        <v>0</v>
      </c>
      <c r="BL311" s="13" t="s">
        <v>184</v>
      </c>
      <c r="BM311" s="147" t="s">
        <v>2083</v>
      </c>
    </row>
    <row r="312" spans="2:65" s="1" customFormat="1" ht="16.5" customHeight="1">
      <c r="B312" s="135"/>
      <c r="C312" s="136" t="s">
        <v>70</v>
      </c>
      <c r="D312" s="136" t="s">
        <v>180</v>
      </c>
      <c r="E312" s="137" t="s">
        <v>2016</v>
      </c>
      <c r="F312" s="138" t="s">
        <v>2017</v>
      </c>
      <c r="G312" s="139" t="s">
        <v>290</v>
      </c>
      <c r="H312" s="140">
        <v>2</v>
      </c>
      <c r="I312" s="141"/>
      <c r="J312" s="141">
        <f t="shared" si="74"/>
        <v>0</v>
      </c>
      <c r="K312" s="142"/>
      <c r="L312" s="25"/>
      <c r="M312" s="143" t="s">
        <v>1</v>
      </c>
      <c r="N312" s="144" t="s">
        <v>36</v>
      </c>
      <c r="O312" s="145">
        <v>0</v>
      </c>
      <c r="P312" s="145">
        <f t="shared" si="75"/>
        <v>0</v>
      </c>
      <c r="Q312" s="145">
        <v>0</v>
      </c>
      <c r="R312" s="145">
        <f t="shared" si="76"/>
        <v>0</v>
      </c>
      <c r="S312" s="145">
        <v>0</v>
      </c>
      <c r="T312" s="146">
        <f t="shared" si="77"/>
        <v>0</v>
      </c>
      <c r="AR312" s="147" t="s">
        <v>184</v>
      </c>
      <c r="AT312" s="147" t="s">
        <v>180</v>
      </c>
      <c r="AU312" s="147" t="s">
        <v>77</v>
      </c>
      <c r="AY312" s="13" t="s">
        <v>178</v>
      </c>
      <c r="BE312" s="148">
        <f t="shared" si="78"/>
        <v>0</v>
      </c>
      <c r="BF312" s="148">
        <f t="shared" si="79"/>
        <v>0</v>
      </c>
      <c r="BG312" s="148">
        <f t="shared" si="80"/>
        <v>0</v>
      </c>
      <c r="BH312" s="148">
        <f t="shared" si="81"/>
        <v>0</v>
      </c>
      <c r="BI312" s="148">
        <f t="shared" si="82"/>
        <v>0</v>
      </c>
      <c r="BJ312" s="13" t="s">
        <v>83</v>
      </c>
      <c r="BK312" s="148">
        <f t="shared" si="83"/>
        <v>0</v>
      </c>
      <c r="BL312" s="13" t="s">
        <v>184</v>
      </c>
      <c r="BM312" s="147" t="s">
        <v>2084</v>
      </c>
    </row>
    <row r="313" spans="2:65" s="1" customFormat="1" ht="16.5" customHeight="1">
      <c r="B313" s="135"/>
      <c r="C313" s="136" t="s">
        <v>70</v>
      </c>
      <c r="D313" s="136" t="s">
        <v>180</v>
      </c>
      <c r="E313" s="137" t="s">
        <v>2061</v>
      </c>
      <c r="F313" s="138" t="s">
        <v>2062</v>
      </c>
      <c r="G313" s="139" t="s">
        <v>290</v>
      </c>
      <c r="H313" s="140">
        <v>1</v>
      </c>
      <c r="I313" s="141"/>
      <c r="J313" s="141">
        <f t="shared" si="74"/>
        <v>0</v>
      </c>
      <c r="K313" s="142"/>
      <c r="L313" s="25"/>
      <c r="M313" s="143" t="s">
        <v>1</v>
      </c>
      <c r="N313" s="144" t="s">
        <v>36</v>
      </c>
      <c r="O313" s="145">
        <v>0</v>
      </c>
      <c r="P313" s="145">
        <f t="shared" si="75"/>
        <v>0</v>
      </c>
      <c r="Q313" s="145">
        <v>0</v>
      </c>
      <c r="R313" s="145">
        <f t="shared" si="76"/>
        <v>0</v>
      </c>
      <c r="S313" s="145">
        <v>0</v>
      </c>
      <c r="T313" s="146">
        <f t="shared" si="77"/>
        <v>0</v>
      </c>
      <c r="AR313" s="147" t="s">
        <v>184</v>
      </c>
      <c r="AT313" s="147" t="s">
        <v>180</v>
      </c>
      <c r="AU313" s="147" t="s">
        <v>77</v>
      </c>
      <c r="AY313" s="13" t="s">
        <v>178</v>
      </c>
      <c r="BE313" s="148">
        <f t="shared" si="78"/>
        <v>0</v>
      </c>
      <c r="BF313" s="148">
        <f t="shared" si="79"/>
        <v>0</v>
      </c>
      <c r="BG313" s="148">
        <f t="shared" si="80"/>
        <v>0</v>
      </c>
      <c r="BH313" s="148">
        <f t="shared" si="81"/>
        <v>0</v>
      </c>
      <c r="BI313" s="148">
        <f t="shared" si="82"/>
        <v>0</v>
      </c>
      <c r="BJ313" s="13" t="s">
        <v>83</v>
      </c>
      <c r="BK313" s="148">
        <f t="shared" si="83"/>
        <v>0</v>
      </c>
      <c r="BL313" s="13" t="s">
        <v>184</v>
      </c>
      <c r="BM313" s="147" t="s">
        <v>2085</v>
      </c>
    </row>
    <row r="314" spans="2:65" s="1" customFormat="1" ht="16.5" customHeight="1">
      <c r="B314" s="135"/>
      <c r="C314" s="136" t="s">
        <v>70</v>
      </c>
      <c r="D314" s="136" t="s">
        <v>180</v>
      </c>
      <c r="E314" s="137" t="s">
        <v>2063</v>
      </c>
      <c r="F314" s="138" t="s">
        <v>2064</v>
      </c>
      <c r="G314" s="139" t="s">
        <v>290</v>
      </c>
      <c r="H314" s="140">
        <v>1</v>
      </c>
      <c r="I314" s="141"/>
      <c r="J314" s="141">
        <f t="shared" si="74"/>
        <v>0</v>
      </c>
      <c r="K314" s="142"/>
      <c r="L314" s="25"/>
      <c r="M314" s="143" t="s">
        <v>1</v>
      </c>
      <c r="N314" s="144" t="s">
        <v>36</v>
      </c>
      <c r="O314" s="145">
        <v>0</v>
      </c>
      <c r="P314" s="145">
        <f t="shared" si="75"/>
        <v>0</v>
      </c>
      <c r="Q314" s="145">
        <v>0</v>
      </c>
      <c r="R314" s="145">
        <f t="shared" si="76"/>
        <v>0</v>
      </c>
      <c r="S314" s="145">
        <v>0</v>
      </c>
      <c r="T314" s="146">
        <f t="shared" si="77"/>
        <v>0</v>
      </c>
      <c r="AR314" s="147" t="s">
        <v>184</v>
      </c>
      <c r="AT314" s="147" t="s">
        <v>180</v>
      </c>
      <c r="AU314" s="147" t="s">
        <v>77</v>
      </c>
      <c r="AY314" s="13" t="s">
        <v>178</v>
      </c>
      <c r="BE314" s="148">
        <f t="shared" si="78"/>
        <v>0</v>
      </c>
      <c r="BF314" s="148">
        <f t="shared" si="79"/>
        <v>0</v>
      </c>
      <c r="BG314" s="148">
        <f t="shared" si="80"/>
        <v>0</v>
      </c>
      <c r="BH314" s="148">
        <f t="shared" si="81"/>
        <v>0</v>
      </c>
      <c r="BI314" s="148">
        <f t="shared" si="82"/>
        <v>0</v>
      </c>
      <c r="BJ314" s="13" t="s">
        <v>83</v>
      </c>
      <c r="BK314" s="148">
        <f t="shared" si="83"/>
        <v>0</v>
      </c>
      <c r="BL314" s="13" t="s">
        <v>184</v>
      </c>
      <c r="BM314" s="147" t="s">
        <v>2086</v>
      </c>
    </row>
    <row r="315" spans="2:65" s="1" customFormat="1" ht="16.5" customHeight="1">
      <c r="B315" s="135"/>
      <c r="C315" s="136" t="s">
        <v>70</v>
      </c>
      <c r="D315" s="136" t="s">
        <v>180</v>
      </c>
      <c r="E315" s="137" t="s">
        <v>2087</v>
      </c>
      <c r="F315" s="138" t="s">
        <v>2023</v>
      </c>
      <c r="G315" s="139" t="s">
        <v>290</v>
      </c>
      <c r="H315" s="140">
        <v>120</v>
      </c>
      <c r="I315" s="141"/>
      <c r="J315" s="141">
        <f t="shared" si="74"/>
        <v>0</v>
      </c>
      <c r="K315" s="142"/>
      <c r="L315" s="25"/>
      <c r="M315" s="143" t="s">
        <v>1</v>
      </c>
      <c r="N315" s="144" t="s">
        <v>36</v>
      </c>
      <c r="O315" s="145">
        <v>0</v>
      </c>
      <c r="P315" s="145">
        <f t="shared" si="75"/>
        <v>0</v>
      </c>
      <c r="Q315" s="145">
        <v>0</v>
      </c>
      <c r="R315" s="145">
        <f t="shared" si="76"/>
        <v>0</v>
      </c>
      <c r="S315" s="145">
        <v>0</v>
      </c>
      <c r="T315" s="146">
        <f t="shared" si="77"/>
        <v>0</v>
      </c>
      <c r="AR315" s="147" t="s">
        <v>184</v>
      </c>
      <c r="AT315" s="147" t="s">
        <v>180</v>
      </c>
      <c r="AU315" s="147" t="s">
        <v>77</v>
      </c>
      <c r="AY315" s="13" t="s">
        <v>178</v>
      </c>
      <c r="BE315" s="148">
        <f t="shared" si="78"/>
        <v>0</v>
      </c>
      <c r="BF315" s="148">
        <f t="shared" si="79"/>
        <v>0</v>
      </c>
      <c r="BG315" s="148">
        <f t="shared" si="80"/>
        <v>0</v>
      </c>
      <c r="BH315" s="148">
        <f t="shared" si="81"/>
        <v>0</v>
      </c>
      <c r="BI315" s="148">
        <f t="shared" si="82"/>
        <v>0</v>
      </c>
      <c r="BJ315" s="13" t="s">
        <v>83</v>
      </c>
      <c r="BK315" s="148">
        <f t="shared" si="83"/>
        <v>0</v>
      </c>
      <c r="BL315" s="13" t="s">
        <v>184</v>
      </c>
      <c r="BM315" s="147" t="s">
        <v>2088</v>
      </c>
    </row>
    <row r="316" spans="2:65" s="1" customFormat="1" ht="16.5" customHeight="1">
      <c r="B316" s="135"/>
      <c r="C316" s="136" t="s">
        <v>70</v>
      </c>
      <c r="D316" s="136" t="s">
        <v>180</v>
      </c>
      <c r="E316" s="137" t="s">
        <v>2066</v>
      </c>
      <c r="F316" s="138" t="s">
        <v>2048</v>
      </c>
      <c r="G316" s="139" t="s">
        <v>290</v>
      </c>
      <c r="H316" s="140">
        <v>1</v>
      </c>
      <c r="I316" s="141"/>
      <c r="J316" s="141">
        <f t="shared" si="74"/>
        <v>0</v>
      </c>
      <c r="K316" s="142"/>
      <c r="L316" s="25"/>
      <c r="M316" s="143" t="s">
        <v>1</v>
      </c>
      <c r="N316" s="144" t="s">
        <v>36</v>
      </c>
      <c r="O316" s="145">
        <v>0</v>
      </c>
      <c r="P316" s="145">
        <f t="shared" si="75"/>
        <v>0</v>
      </c>
      <c r="Q316" s="145">
        <v>0</v>
      </c>
      <c r="R316" s="145">
        <f t="shared" si="76"/>
        <v>0</v>
      </c>
      <c r="S316" s="145">
        <v>0</v>
      </c>
      <c r="T316" s="146">
        <f t="shared" si="77"/>
        <v>0</v>
      </c>
      <c r="AR316" s="147" t="s">
        <v>184</v>
      </c>
      <c r="AT316" s="147" t="s">
        <v>180</v>
      </c>
      <c r="AU316" s="147" t="s">
        <v>77</v>
      </c>
      <c r="AY316" s="13" t="s">
        <v>178</v>
      </c>
      <c r="BE316" s="148">
        <f t="shared" si="78"/>
        <v>0</v>
      </c>
      <c r="BF316" s="148">
        <f t="shared" si="79"/>
        <v>0</v>
      </c>
      <c r="BG316" s="148">
        <f t="shared" si="80"/>
        <v>0</v>
      </c>
      <c r="BH316" s="148">
        <f t="shared" si="81"/>
        <v>0</v>
      </c>
      <c r="BI316" s="148">
        <f t="shared" si="82"/>
        <v>0</v>
      </c>
      <c r="BJ316" s="13" t="s">
        <v>83</v>
      </c>
      <c r="BK316" s="148">
        <f t="shared" si="83"/>
        <v>0</v>
      </c>
      <c r="BL316" s="13" t="s">
        <v>184</v>
      </c>
      <c r="BM316" s="147" t="s">
        <v>2089</v>
      </c>
    </row>
    <row r="317" spans="2:65" s="1" customFormat="1" ht="16.5" customHeight="1">
      <c r="B317" s="135"/>
      <c r="C317" s="136" t="s">
        <v>70</v>
      </c>
      <c r="D317" s="136" t="s">
        <v>180</v>
      </c>
      <c r="E317" s="137" t="s">
        <v>2090</v>
      </c>
      <c r="F317" s="138" t="s">
        <v>624</v>
      </c>
      <c r="G317" s="139" t="s">
        <v>290</v>
      </c>
      <c r="H317" s="140">
        <v>1</v>
      </c>
      <c r="I317" s="141"/>
      <c r="J317" s="141">
        <f t="shared" si="74"/>
        <v>0</v>
      </c>
      <c r="K317" s="142"/>
      <c r="L317" s="25"/>
      <c r="M317" s="143" t="s">
        <v>1</v>
      </c>
      <c r="N317" s="144" t="s">
        <v>36</v>
      </c>
      <c r="O317" s="145">
        <v>0</v>
      </c>
      <c r="P317" s="145">
        <f t="shared" si="75"/>
        <v>0</v>
      </c>
      <c r="Q317" s="145">
        <v>0</v>
      </c>
      <c r="R317" s="145">
        <f t="shared" si="76"/>
        <v>0</v>
      </c>
      <c r="S317" s="145">
        <v>0</v>
      </c>
      <c r="T317" s="146">
        <f t="shared" si="77"/>
        <v>0</v>
      </c>
      <c r="AR317" s="147" t="s">
        <v>184</v>
      </c>
      <c r="AT317" s="147" t="s">
        <v>180</v>
      </c>
      <c r="AU317" s="147" t="s">
        <v>77</v>
      </c>
      <c r="AY317" s="13" t="s">
        <v>178</v>
      </c>
      <c r="BE317" s="148">
        <f t="shared" si="78"/>
        <v>0</v>
      </c>
      <c r="BF317" s="148">
        <f t="shared" si="79"/>
        <v>0</v>
      </c>
      <c r="BG317" s="148">
        <f t="shared" si="80"/>
        <v>0</v>
      </c>
      <c r="BH317" s="148">
        <f t="shared" si="81"/>
        <v>0</v>
      </c>
      <c r="BI317" s="148">
        <f t="shared" si="82"/>
        <v>0</v>
      </c>
      <c r="BJ317" s="13" t="s">
        <v>83</v>
      </c>
      <c r="BK317" s="148">
        <f t="shared" si="83"/>
        <v>0</v>
      </c>
      <c r="BL317" s="13" t="s">
        <v>184</v>
      </c>
      <c r="BM317" s="147" t="s">
        <v>2091</v>
      </c>
    </row>
    <row r="318" spans="2:65" s="11" customFormat="1" ht="25.9" customHeight="1">
      <c r="B318" s="124"/>
      <c r="D318" s="125" t="s">
        <v>69</v>
      </c>
      <c r="E318" s="126" t="s">
        <v>2092</v>
      </c>
      <c r="F318" s="126" t="s">
        <v>2093</v>
      </c>
      <c r="J318" s="127">
        <f>BK318</f>
        <v>0</v>
      </c>
      <c r="L318" s="124"/>
      <c r="M318" s="128"/>
      <c r="P318" s="129">
        <f>SUM(P319:P320)</f>
        <v>0</v>
      </c>
      <c r="R318" s="129">
        <f>SUM(R319:R320)</f>
        <v>0</v>
      </c>
      <c r="T318" s="130">
        <f>SUM(T319:T320)</f>
        <v>0</v>
      </c>
      <c r="AR318" s="125" t="s">
        <v>77</v>
      </c>
      <c r="AT318" s="131" t="s">
        <v>69</v>
      </c>
      <c r="AU318" s="131" t="s">
        <v>70</v>
      </c>
      <c r="AY318" s="125" t="s">
        <v>178</v>
      </c>
      <c r="BK318" s="132">
        <f>SUM(BK319:BK320)</f>
        <v>0</v>
      </c>
    </row>
    <row r="319" spans="2:65" s="1" customFormat="1" ht="16.5" customHeight="1">
      <c r="B319" s="135"/>
      <c r="C319" s="136" t="s">
        <v>70</v>
      </c>
      <c r="D319" s="136" t="s">
        <v>180</v>
      </c>
      <c r="E319" s="137" t="s">
        <v>1982</v>
      </c>
      <c r="F319" s="138" t="s">
        <v>1983</v>
      </c>
      <c r="G319" s="139" t="s">
        <v>290</v>
      </c>
      <c r="H319" s="140">
        <v>1</v>
      </c>
      <c r="I319" s="141"/>
      <c r="J319" s="141">
        <f>ROUND(I319*H319,2)</f>
        <v>0</v>
      </c>
      <c r="K319" s="142"/>
      <c r="L319" s="25"/>
      <c r="M319" s="143" t="s">
        <v>1</v>
      </c>
      <c r="N319" s="144" t="s">
        <v>36</v>
      </c>
      <c r="O319" s="145">
        <v>0</v>
      </c>
      <c r="P319" s="145">
        <f>O319*H319</f>
        <v>0</v>
      </c>
      <c r="Q319" s="145">
        <v>0</v>
      </c>
      <c r="R319" s="145">
        <f>Q319*H319</f>
        <v>0</v>
      </c>
      <c r="S319" s="145">
        <v>0</v>
      </c>
      <c r="T319" s="146">
        <f>S319*H319</f>
        <v>0</v>
      </c>
      <c r="AR319" s="147" t="s">
        <v>184</v>
      </c>
      <c r="AT319" s="147" t="s">
        <v>180</v>
      </c>
      <c r="AU319" s="147" t="s">
        <v>77</v>
      </c>
      <c r="AY319" s="13" t="s">
        <v>178</v>
      </c>
      <c r="BE319" s="148">
        <f>IF(N319="základná",J319,0)</f>
        <v>0</v>
      </c>
      <c r="BF319" s="148">
        <f>IF(N319="znížená",J319,0)</f>
        <v>0</v>
      </c>
      <c r="BG319" s="148">
        <f>IF(N319="zákl. prenesená",J319,0)</f>
        <v>0</v>
      </c>
      <c r="BH319" s="148">
        <f>IF(N319="zníž. prenesená",J319,0)</f>
        <v>0</v>
      </c>
      <c r="BI319" s="148">
        <f>IF(N319="nulová",J319,0)</f>
        <v>0</v>
      </c>
      <c r="BJ319" s="13" t="s">
        <v>83</v>
      </c>
      <c r="BK319" s="148">
        <f>ROUND(I319*H319,2)</f>
        <v>0</v>
      </c>
      <c r="BL319" s="13" t="s">
        <v>184</v>
      </c>
      <c r="BM319" s="147" t="s">
        <v>2094</v>
      </c>
    </row>
    <row r="320" spans="2:65" s="1" customFormat="1" ht="16.5" customHeight="1">
      <c r="B320" s="135"/>
      <c r="C320" s="136" t="s">
        <v>70</v>
      </c>
      <c r="D320" s="136" t="s">
        <v>180</v>
      </c>
      <c r="E320" s="137" t="s">
        <v>1984</v>
      </c>
      <c r="F320" s="138" t="s">
        <v>1985</v>
      </c>
      <c r="G320" s="139" t="s">
        <v>290</v>
      </c>
      <c r="H320" s="140">
        <v>4</v>
      </c>
      <c r="I320" s="141"/>
      <c r="J320" s="141">
        <f>ROUND(I320*H320,2)</f>
        <v>0</v>
      </c>
      <c r="K320" s="142"/>
      <c r="L320" s="25"/>
      <c r="M320" s="143" t="s">
        <v>1</v>
      </c>
      <c r="N320" s="144" t="s">
        <v>36</v>
      </c>
      <c r="O320" s="145">
        <v>0</v>
      </c>
      <c r="P320" s="145">
        <f>O320*H320</f>
        <v>0</v>
      </c>
      <c r="Q320" s="145">
        <v>0</v>
      </c>
      <c r="R320" s="145">
        <f>Q320*H320</f>
        <v>0</v>
      </c>
      <c r="S320" s="145">
        <v>0</v>
      </c>
      <c r="T320" s="146">
        <f>S320*H320</f>
        <v>0</v>
      </c>
      <c r="AR320" s="147" t="s">
        <v>184</v>
      </c>
      <c r="AT320" s="147" t="s">
        <v>180</v>
      </c>
      <c r="AU320" s="147" t="s">
        <v>77</v>
      </c>
      <c r="AY320" s="13" t="s">
        <v>178</v>
      </c>
      <c r="BE320" s="148">
        <f>IF(N320="základná",J320,0)</f>
        <v>0</v>
      </c>
      <c r="BF320" s="148">
        <f>IF(N320="znížená",J320,0)</f>
        <v>0</v>
      </c>
      <c r="BG320" s="148">
        <f>IF(N320="zákl. prenesená",J320,0)</f>
        <v>0</v>
      </c>
      <c r="BH320" s="148">
        <f>IF(N320="zníž. prenesená",J320,0)</f>
        <v>0</v>
      </c>
      <c r="BI320" s="148">
        <f>IF(N320="nulová",J320,0)</f>
        <v>0</v>
      </c>
      <c r="BJ320" s="13" t="s">
        <v>83</v>
      </c>
      <c r="BK320" s="148">
        <f>ROUND(I320*H320,2)</f>
        <v>0</v>
      </c>
      <c r="BL320" s="13" t="s">
        <v>184</v>
      </c>
      <c r="BM320" s="147" t="s">
        <v>2095</v>
      </c>
    </row>
    <row r="321" spans="2:65" s="11" customFormat="1" ht="25.9" customHeight="1">
      <c r="B321" s="124"/>
      <c r="D321" s="125" t="s">
        <v>69</v>
      </c>
      <c r="E321" s="126" t="s">
        <v>2096</v>
      </c>
      <c r="F321" s="126" t="s">
        <v>2097</v>
      </c>
      <c r="J321" s="127">
        <f>BK321</f>
        <v>0</v>
      </c>
      <c r="L321" s="124"/>
      <c r="M321" s="128"/>
      <c r="P321" s="129">
        <f>SUM(P322:P329)</f>
        <v>0</v>
      </c>
      <c r="R321" s="129">
        <f>SUM(R322:R329)</f>
        <v>0</v>
      </c>
      <c r="T321" s="130">
        <f>SUM(T322:T329)</f>
        <v>0</v>
      </c>
      <c r="AR321" s="125" t="s">
        <v>77</v>
      </c>
      <c r="AT321" s="131" t="s">
        <v>69</v>
      </c>
      <c r="AU321" s="131" t="s">
        <v>70</v>
      </c>
      <c r="AY321" s="125" t="s">
        <v>178</v>
      </c>
      <c r="BK321" s="132">
        <f>SUM(BK322:BK329)</f>
        <v>0</v>
      </c>
    </row>
    <row r="322" spans="2:65" s="1" customFormat="1" ht="16.5" customHeight="1">
      <c r="B322" s="135"/>
      <c r="C322" s="136" t="s">
        <v>70</v>
      </c>
      <c r="D322" s="136" t="s">
        <v>180</v>
      </c>
      <c r="E322" s="137" t="s">
        <v>2098</v>
      </c>
      <c r="F322" s="138" t="s">
        <v>2099</v>
      </c>
      <c r="G322" s="139" t="s">
        <v>290</v>
      </c>
      <c r="H322" s="140">
        <v>1</v>
      </c>
      <c r="I322" s="141"/>
      <c r="J322" s="141">
        <f t="shared" ref="J322:J329" si="84">ROUND(I322*H322,2)</f>
        <v>0</v>
      </c>
      <c r="K322" s="142"/>
      <c r="L322" s="25"/>
      <c r="M322" s="143" t="s">
        <v>1</v>
      </c>
      <c r="N322" s="144" t="s">
        <v>36</v>
      </c>
      <c r="O322" s="145">
        <v>0</v>
      </c>
      <c r="P322" s="145">
        <f t="shared" ref="P322:P329" si="85">O322*H322</f>
        <v>0</v>
      </c>
      <c r="Q322" s="145">
        <v>0</v>
      </c>
      <c r="R322" s="145">
        <f t="shared" ref="R322:R329" si="86">Q322*H322</f>
        <v>0</v>
      </c>
      <c r="S322" s="145">
        <v>0</v>
      </c>
      <c r="T322" s="146">
        <f t="shared" ref="T322:T329" si="87">S322*H322</f>
        <v>0</v>
      </c>
      <c r="AR322" s="147" t="s">
        <v>184</v>
      </c>
      <c r="AT322" s="147" t="s">
        <v>180</v>
      </c>
      <c r="AU322" s="147" t="s">
        <v>77</v>
      </c>
      <c r="AY322" s="13" t="s">
        <v>178</v>
      </c>
      <c r="BE322" s="148">
        <f t="shared" ref="BE322:BE329" si="88">IF(N322="základná",J322,0)</f>
        <v>0</v>
      </c>
      <c r="BF322" s="148">
        <f t="shared" ref="BF322:BF329" si="89">IF(N322="znížená",J322,0)</f>
        <v>0</v>
      </c>
      <c r="BG322" s="148">
        <f t="shared" ref="BG322:BG329" si="90">IF(N322="zákl. prenesená",J322,0)</f>
        <v>0</v>
      </c>
      <c r="BH322" s="148">
        <f t="shared" ref="BH322:BH329" si="91">IF(N322="zníž. prenesená",J322,0)</f>
        <v>0</v>
      </c>
      <c r="BI322" s="148">
        <f t="shared" ref="BI322:BI329" si="92">IF(N322="nulová",J322,0)</f>
        <v>0</v>
      </c>
      <c r="BJ322" s="13" t="s">
        <v>83</v>
      </c>
      <c r="BK322" s="148">
        <f t="shared" ref="BK322:BK329" si="93">ROUND(I322*H322,2)</f>
        <v>0</v>
      </c>
      <c r="BL322" s="13" t="s">
        <v>184</v>
      </c>
      <c r="BM322" s="147" t="s">
        <v>2100</v>
      </c>
    </row>
    <row r="323" spans="2:65" s="1" customFormat="1" ht="16.5" customHeight="1">
      <c r="B323" s="135"/>
      <c r="C323" s="136" t="s">
        <v>70</v>
      </c>
      <c r="D323" s="136" t="s">
        <v>180</v>
      </c>
      <c r="E323" s="137" t="s">
        <v>2039</v>
      </c>
      <c r="F323" s="138" t="s">
        <v>2040</v>
      </c>
      <c r="G323" s="139" t="s">
        <v>290</v>
      </c>
      <c r="H323" s="140">
        <v>1</v>
      </c>
      <c r="I323" s="141"/>
      <c r="J323" s="141">
        <f t="shared" si="84"/>
        <v>0</v>
      </c>
      <c r="K323" s="142"/>
      <c r="L323" s="25"/>
      <c r="M323" s="143" t="s">
        <v>1</v>
      </c>
      <c r="N323" s="144" t="s">
        <v>36</v>
      </c>
      <c r="O323" s="145">
        <v>0</v>
      </c>
      <c r="P323" s="145">
        <f t="shared" si="85"/>
        <v>0</v>
      </c>
      <c r="Q323" s="145">
        <v>0</v>
      </c>
      <c r="R323" s="145">
        <f t="shared" si="86"/>
        <v>0</v>
      </c>
      <c r="S323" s="145">
        <v>0</v>
      </c>
      <c r="T323" s="146">
        <f t="shared" si="87"/>
        <v>0</v>
      </c>
      <c r="AR323" s="147" t="s">
        <v>184</v>
      </c>
      <c r="AT323" s="147" t="s">
        <v>180</v>
      </c>
      <c r="AU323" s="147" t="s">
        <v>77</v>
      </c>
      <c r="AY323" s="13" t="s">
        <v>178</v>
      </c>
      <c r="BE323" s="148">
        <f t="shared" si="88"/>
        <v>0</v>
      </c>
      <c r="BF323" s="148">
        <f t="shared" si="89"/>
        <v>0</v>
      </c>
      <c r="BG323" s="148">
        <f t="shared" si="90"/>
        <v>0</v>
      </c>
      <c r="BH323" s="148">
        <f t="shared" si="91"/>
        <v>0</v>
      </c>
      <c r="BI323" s="148">
        <f t="shared" si="92"/>
        <v>0</v>
      </c>
      <c r="BJ323" s="13" t="s">
        <v>83</v>
      </c>
      <c r="BK323" s="148">
        <f t="shared" si="93"/>
        <v>0</v>
      </c>
      <c r="BL323" s="13" t="s">
        <v>184</v>
      </c>
      <c r="BM323" s="147" t="s">
        <v>2101</v>
      </c>
    </row>
    <row r="324" spans="2:65" s="1" customFormat="1" ht="16.5" customHeight="1">
      <c r="B324" s="135"/>
      <c r="C324" s="136" t="s">
        <v>70</v>
      </c>
      <c r="D324" s="136" t="s">
        <v>180</v>
      </c>
      <c r="E324" s="137" t="s">
        <v>2102</v>
      </c>
      <c r="F324" s="138" t="s">
        <v>2103</v>
      </c>
      <c r="G324" s="139" t="s">
        <v>290</v>
      </c>
      <c r="H324" s="140">
        <v>1</v>
      </c>
      <c r="I324" s="141"/>
      <c r="J324" s="141">
        <f t="shared" si="84"/>
        <v>0</v>
      </c>
      <c r="K324" s="142"/>
      <c r="L324" s="25"/>
      <c r="M324" s="143" t="s">
        <v>1</v>
      </c>
      <c r="N324" s="144" t="s">
        <v>36</v>
      </c>
      <c r="O324" s="145">
        <v>0</v>
      </c>
      <c r="P324" s="145">
        <f t="shared" si="85"/>
        <v>0</v>
      </c>
      <c r="Q324" s="145">
        <v>0</v>
      </c>
      <c r="R324" s="145">
        <f t="shared" si="86"/>
        <v>0</v>
      </c>
      <c r="S324" s="145">
        <v>0</v>
      </c>
      <c r="T324" s="146">
        <f t="shared" si="87"/>
        <v>0</v>
      </c>
      <c r="AR324" s="147" t="s">
        <v>184</v>
      </c>
      <c r="AT324" s="147" t="s">
        <v>180</v>
      </c>
      <c r="AU324" s="147" t="s">
        <v>77</v>
      </c>
      <c r="AY324" s="13" t="s">
        <v>178</v>
      </c>
      <c r="BE324" s="148">
        <f t="shared" si="88"/>
        <v>0</v>
      </c>
      <c r="BF324" s="148">
        <f t="shared" si="89"/>
        <v>0</v>
      </c>
      <c r="BG324" s="148">
        <f t="shared" si="90"/>
        <v>0</v>
      </c>
      <c r="BH324" s="148">
        <f t="shared" si="91"/>
        <v>0</v>
      </c>
      <c r="BI324" s="148">
        <f t="shared" si="92"/>
        <v>0</v>
      </c>
      <c r="BJ324" s="13" t="s">
        <v>83</v>
      </c>
      <c r="BK324" s="148">
        <f t="shared" si="93"/>
        <v>0</v>
      </c>
      <c r="BL324" s="13" t="s">
        <v>184</v>
      </c>
      <c r="BM324" s="147" t="s">
        <v>2104</v>
      </c>
    </row>
    <row r="325" spans="2:65" s="1" customFormat="1" ht="16.5" customHeight="1">
      <c r="B325" s="135"/>
      <c r="C325" s="136" t="s">
        <v>70</v>
      </c>
      <c r="D325" s="136" t="s">
        <v>180</v>
      </c>
      <c r="E325" s="137" t="s">
        <v>1982</v>
      </c>
      <c r="F325" s="138" t="s">
        <v>1983</v>
      </c>
      <c r="G325" s="139" t="s">
        <v>290</v>
      </c>
      <c r="H325" s="140">
        <v>6</v>
      </c>
      <c r="I325" s="141"/>
      <c r="J325" s="141">
        <f t="shared" si="84"/>
        <v>0</v>
      </c>
      <c r="K325" s="142"/>
      <c r="L325" s="25"/>
      <c r="M325" s="143" t="s">
        <v>1</v>
      </c>
      <c r="N325" s="144" t="s">
        <v>36</v>
      </c>
      <c r="O325" s="145">
        <v>0</v>
      </c>
      <c r="P325" s="145">
        <f t="shared" si="85"/>
        <v>0</v>
      </c>
      <c r="Q325" s="145">
        <v>0</v>
      </c>
      <c r="R325" s="145">
        <f t="shared" si="86"/>
        <v>0</v>
      </c>
      <c r="S325" s="145">
        <v>0</v>
      </c>
      <c r="T325" s="146">
        <f t="shared" si="87"/>
        <v>0</v>
      </c>
      <c r="AR325" s="147" t="s">
        <v>184</v>
      </c>
      <c r="AT325" s="147" t="s">
        <v>180</v>
      </c>
      <c r="AU325" s="147" t="s">
        <v>77</v>
      </c>
      <c r="AY325" s="13" t="s">
        <v>178</v>
      </c>
      <c r="BE325" s="148">
        <f t="shared" si="88"/>
        <v>0</v>
      </c>
      <c r="BF325" s="148">
        <f t="shared" si="89"/>
        <v>0</v>
      </c>
      <c r="BG325" s="148">
        <f t="shared" si="90"/>
        <v>0</v>
      </c>
      <c r="BH325" s="148">
        <f t="shared" si="91"/>
        <v>0</v>
      </c>
      <c r="BI325" s="148">
        <f t="shared" si="92"/>
        <v>0</v>
      </c>
      <c r="BJ325" s="13" t="s">
        <v>83</v>
      </c>
      <c r="BK325" s="148">
        <f t="shared" si="93"/>
        <v>0</v>
      </c>
      <c r="BL325" s="13" t="s">
        <v>184</v>
      </c>
      <c r="BM325" s="147" t="s">
        <v>2105</v>
      </c>
    </row>
    <row r="326" spans="2:65" s="1" customFormat="1" ht="16.5" customHeight="1">
      <c r="B326" s="135"/>
      <c r="C326" s="136" t="s">
        <v>70</v>
      </c>
      <c r="D326" s="136" t="s">
        <v>180</v>
      </c>
      <c r="E326" s="137" t="s">
        <v>1984</v>
      </c>
      <c r="F326" s="138" t="s">
        <v>1985</v>
      </c>
      <c r="G326" s="139" t="s">
        <v>290</v>
      </c>
      <c r="H326" s="140">
        <v>6</v>
      </c>
      <c r="I326" s="141"/>
      <c r="J326" s="141">
        <f t="shared" si="84"/>
        <v>0</v>
      </c>
      <c r="K326" s="142"/>
      <c r="L326" s="25"/>
      <c r="M326" s="143" t="s">
        <v>1</v>
      </c>
      <c r="N326" s="144" t="s">
        <v>36</v>
      </c>
      <c r="O326" s="145">
        <v>0</v>
      </c>
      <c r="P326" s="145">
        <f t="shared" si="85"/>
        <v>0</v>
      </c>
      <c r="Q326" s="145">
        <v>0</v>
      </c>
      <c r="R326" s="145">
        <f t="shared" si="86"/>
        <v>0</v>
      </c>
      <c r="S326" s="145">
        <v>0</v>
      </c>
      <c r="T326" s="146">
        <f t="shared" si="87"/>
        <v>0</v>
      </c>
      <c r="AR326" s="147" t="s">
        <v>184</v>
      </c>
      <c r="AT326" s="147" t="s">
        <v>180</v>
      </c>
      <c r="AU326" s="147" t="s">
        <v>77</v>
      </c>
      <c r="AY326" s="13" t="s">
        <v>178</v>
      </c>
      <c r="BE326" s="148">
        <f t="shared" si="88"/>
        <v>0</v>
      </c>
      <c r="BF326" s="148">
        <f t="shared" si="89"/>
        <v>0</v>
      </c>
      <c r="BG326" s="148">
        <f t="shared" si="90"/>
        <v>0</v>
      </c>
      <c r="BH326" s="148">
        <f t="shared" si="91"/>
        <v>0</v>
      </c>
      <c r="BI326" s="148">
        <f t="shared" si="92"/>
        <v>0</v>
      </c>
      <c r="BJ326" s="13" t="s">
        <v>83</v>
      </c>
      <c r="BK326" s="148">
        <f t="shared" si="93"/>
        <v>0</v>
      </c>
      <c r="BL326" s="13" t="s">
        <v>184</v>
      </c>
      <c r="BM326" s="147" t="s">
        <v>2106</v>
      </c>
    </row>
    <row r="327" spans="2:65" s="1" customFormat="1" ht="16.5" customHeight="1">
      <c r="B327" s="135"/>
      <c r="C327" s="136" t="s">
        <v>70</v>
      </c>
      <c r="D327" s="136" t="s">
        <v>180</v>
      </c>
      <c r="E327" s="137" t="s">
        <v>1998</v>
      </c>
      <c r="F327" s="138" t="s">
        <v>1999</v>
      </c>
      <c r="G327" s="139" t="s">
        <v>290</v>
      </c>
      <c r="H327" s="140">
        <v>1</v>
      </c>
      <c r="I327" s="141"/>
      <c r="J327" s="141">
        <f t="shared" si="84"/>
        <v>0</v>
      </c>
      <c r="K327" s="142"/>
      <c r="L327" s="25"/>
      <c r="M327" s="143" t="s">
        <v>1</v>
      </c>
      <c r="N327" s="144" t="s">
        <v>36</v>
      </c>
      <c r="O327" s="145">
        <v>0</v>
      </c>
      <c r="P327" s="145">
        <f t="shared" si="85"/>
        <v>0</v>
      </c>
      <c r="Q327" s="145">
        <v>0</v>
      </c>
      <c r="R327" s="145">
        <f t="shared" si="86"/>
        <v>0</v>
      </c>
      <c r="S327" s="145">
        <v>0</v>
      </c>
      <c r="T327" s="146">
        <f t="shared" si="87"/>
        <v>0</v>
      </c>
      <c r="AR327" s="147" t="s">
        <v>184</v>
      </c>
      <c r="AT327" s="147" t="s">
        <v>180</v>
      </c>
      <c r="AU327" s="147" t="s">
        <v>77</v>
      </c>
      <c r="AY327" s="13" t="s">
        <v>178</v>
      </c>
      <c r="BE327" s="148">
        <f t="shared" si="88"/>
        <v>0</v>
      </c>
      <c r="BF327" s="148">
        <f t="shared" si="89"/>
        <v>0</v>
      </c>
      <c r="BG327" s="148">
        <f t="shared" si="90"/>
        <v>0</v>
      </c>
      <c r="BH327" s="148">
        <f t="shared" si="91"/>
        <v>0</v>
      </c>
      <c r="BI327" s="148">
        <f t="shared" si="92"/>
        <v>0</v>
      </c>
      <c r="BJ327" s="13" t="s">
        <v>83</v>
      </c>
      <c r="BK327" s="148">
        <f t="shared" si="93"/>
        <v>0</v>
      </c>
      <c r="BL327" s="13" t="s">
        <v>184</v>
      </c>
      <c r="BM327" s="147" t="s">
        <v>2107</v>
      </c>
    </row>
    <row r="328" spans="2:65" s="1" customFormat="1" ht="16.5" customHeight="1">
      <c r="B328" s="135"/>
      <c r="C328" s="136" t="s">
        <v>70</v>
      </c>
      <c r="D328" s="136" t="s">
        <v>180</v>
      </c>
      <c r="E328" s="137" t="s">
        <v>2008</v>
      </c>
      <c r="F328" s="138" t="s">
        <v>2009</v>
      </c>
      <c r="G328" s="139" t="s">
        <v>290</v>
      </c>
      <c r="H328" s="140">
        <v>1</v>
      </c>
      <c r="I328" s="141"/>
      <c r="J328" s="141">
        <f t="shared" si="84"/>
        <v>0</v>
      </c>
      <c r="K328" s="142"/>
      <c r="L328" s="25"/>
      <c r="M328" s="143" t="s">
        <v>1</v>
      </c>
      <c r="N328" s="144" t="s">
        <v>36</v>
      </c>
      <c r="O328" s="145">
        <v>0</v>
      </c>
      <c r="P328" s="145">
        <f t="shared" si="85"/>
        <v>0</v>
      </c>
      <c r="Q328" s="145">
        <v>0</v>
      </c>
      <c r="R328" s="145">
        <f t="shared" si="86"/>
        <v>0</v>
      </c>
      <c r="S328" s="145">
        <v>0</v>
      </c>
      <c r="T328" s="146">
        <f t="shared" si="87"/>
        <v>0</v>
      </c>
      <c r="AR328" s="147" t="s">
        <v>184</v>
      </c>
      <c r="AT328" s="147" t="s">
        <v>180</v>
      </c>
      <c r="AU328" s="147" t="s">
        <v>77</v>
      </c>
      <c r="AY328" s="13" t="s">
        <v>178</v>
      </c>
      <c r="BE328" s="148">
        <f t="shared" si="88"/>
        <v>0</v>
      </c>
      <c r="BF328" s="148">
        <f t="shared" si="89"/>
        <v>0</v>
      </c>
      <c r="BG328" s="148">
        <f t="shared" si="90"/>
        <v>0</v>
      </c>
      <c r="BH328" s="148">
        <f t="shared" si="91"/>
        <v>0</v>
      </c>
      <c r="BI328" s="148">
        <f t="shared" si="92"/>
        <v>0</v>
      </c>
      <c r="BJ328" s="13" t="s">
        <v>83</v>
      </c>
      <c r="BK328" s="148">
        <f t="shared" si="93"/>
        <v>0</v>
      </c>
      <c r="BL328" s="13" t="s">
        <v>184</v>
      </c>
      <c r="BM328" s="147" t="s">
        <v>2108</v>
      </c>
    </row>
    <row r="329" spans="2:65" s="1" customFormat="1" ht="16.5" customHeight="1">
      <c r="B329" s="135"/>
      <c r="C329" s="136" t="s">
        <v>70</v>
      </c>
      <c r="D329" s="136" t="s">
        <v>180</v>
      </c>
      <c r="E329" s="137" t="s">
        <v>2000</v>
      </c>
      <c r="F329" s="138" t="s">
        <v>2001</v>
      </c>
      <c r="G329" s="139" t="s">
        <v>290</v>
      </c>
      <c r="H329" s="140">
        <v>1</v>
      </c>
      <c r="I329" s="141"/>
      <c r="J329" s="141">
        <f t="shared" si="84"/>
        <v>0</v>
      </c>
      <c r="K329" s="142"/>
      <c r="L329" s="25"/>
      <c r="M329" s="143" t="s">
        <v>1</v>
      </c>
      <c r="N329" s="144" t="s">
        <v>36</v>
      </c>
      <c r="O329" s="145">
        <v>0</v>
      </c>
      <c r="P329" s="145">
        <f t="shared" si="85"/>
        <v>0</v>
      </c>
      <c r="Q329" s="145">
        <v>0</v>
      </c>
      <c r="R329" s="145">
        <f t="shared" si="86"/>
        <v>0</v>
      </c>
      <c r="S329" s="145">
        <v>0</v>
      </c>
      <c r="T329" s="146">
        <f t="shared" si="87"/>
        <v>0</v>
      </c>
      <c r="AR329" s="147" t="s">
        <v>184</v>
      </c>
      <c r="AT329" s="147" t="s">
        <v>180</v>
      </c>
      <c r="AU329" s="147" t="s">
        <v>77</v>
      </c>
      <c r="AY329" s="13" t="s">
        <v>178</v>
      </c>
      <c r="BE329" s="148">
        <f t="shared" si="88"/>
        <v>0</v>
      </c>
      <c r="BF329" s="148">
        <f t="shared" si="89"/>
        <v>0</v>
      </c>
      <c r="BG329" s="148">
        <f t="shared" si="90"/>
        <v>0</v>
      </c>
      <c r="BH329" s="148">
        <f t="shared" si="91"/>
        <v>0</v>
      </c>
      <c r="BI329" s="148">
        <f t="shared" si="92"/>
        <v>0</v>
      </c>
      <c r="BJ329" s="13" t="s">
        <v>83</v>
      </c>
      <c r="BK329" s="148">
        <f t="shared" si="93"/>
        <v>0</v>
      </c>
      <c r="BL329" s="13" t="s">
        <v>184</v>
      </c>
      <c r="BM329" s="147" t="s">
        <v>2109</v>
      </c>
    </row>
    <row r="330" spans="2:65" s="11" customFormat="1" ht="25.9" customHeight="1">
      <c r="B330" s="124"/>
      <c r="D330" s="125" t="s">
        <v>69</v>
      </c>
      <c r="E330" s="126" t="s">
        <v>2110</v>
      </c>
      <c r="F330" s="126" t="s">
        <v>2111</v>
      </c>
      <c r="J330" s="127">
        <f>BK330</f>
        <v>0</v>
      </c>
      <c r="L330" s="124"/>
      <c r="M330" s="128"/>
      <c r="P330" s="129">
        <f>SUM(P331:P335)</f>
        <v>0</v>
      </c>
      <c r="R330" s="129">
        <f>SUM(R331:R335)</f>
        <v>0</v>
      </c>
      <c r="T330" s="130">
        <f>SUM(T331:T335)</f>
        <v>0</v>
      </c>
      <c r="AR330" s="125" t="s">
        <v>77</v>
      </c>
      <c r="AT330" s="131" t="s">
        <v>69</v>
      </c>
      <c r="AU330" s="131" t="s">
        <v>70</v>
      </c>
      <c r="AY330" s="125" t="s">
        <v>178</v>
      </c>
      <c r="BK330" s="132">
        <f>SUM(BK331:BK335)</f>
        <v>0</v>
      </c>
    </row>
    <row r="331" spans="2:65" s="1" customFormat="1" ht="16.5" customHeight="1">
      <c r="B331" s="135"/>
      <c r="C331" s="136" t="s">
        <v>70</v>
      </c>
      <c r="D331" s="136" t="s">
        <v>180</v>
      </c>
      <c r="E331" s="137" t="s">
        <v>2112</v>
      </c>
      <c r="F331" s="138" t="s">
        <v>2111</v>
      </c>
      <c r="G331" s="139" t="s">
        <v>290</v>
      </c>
      <c r="H331" s="140">
        <v>1</v>
      </c>
      <c r="I331" s="141"/>
      <c r="J331" s="141">
        <f>ROUND(I331*H331,2)</f>
        <v>0</v>
      </c>
      <c r="K331" s="142"/>
      <c r="L331" s="25"/>
      <c r="M331" s="143" t="s">
        <v>1</v>
      </c>
      <c r="N331" s="144" t="s">
        <v>36</v>
      </c>
      <c r="O331" s="145">
        <v>0</v>
      </c>
      <c r="P331" s="145">
        <f>O331*H331</f>
        <v>0</v>
      </c>
      <c r="Q331" s="145">
        <v>0</v>
      </c>
      <c r="R331" s="145">
        <f>Q331*H331</f>
        <v>0</v>
      </c>
      <c r="S331" s="145">
        <v>0</v>
      </c>
      <c r="T331" s="146">
        <f>S331*H331</f>
        <v>0</v>
      </c>
      <c r="AR331" s="147" t="s">
        <v>184</v>
      </c>
      <c r="AT331" s="147" t="s">
        <v>180</v>
      </c>
      <c r="AU331" s="147" t="s">
        <v>77</v>
      </c>
      <c r="AY331" s="13" t="s">
        <v>178</v>
      </c>
      <c r="BE331" s="148">
        <f>IF(N331="základná",J331,0)</f>
        <v>0</v>
      </c>
      <c r="BF331" s="148">
        <f>IF(N331="znížená",J331,0)</f>
        <v>0</v>
      </c>
      <c r="BG331" s="148">
        <f>IF(N331="zákl. prenesená",J331,0)</f>
        <v>0</v>
      </c>
      <c r="BH331" s="148">
        <f>IF(N331="zníž. prenesená",J331,0)</f>
        <v>0</v>
      </c>
      <c r="BI331" s="148">
        <f>IF(N331="nulová",J331,0)</f>
        <v>0</v>
      </c>
      <c r="BJ331" s="13" t="s">
        <v>83</v>
      </c>
      <c r="BK331" s="148">
        <f>ROUND(I331*H331,2)</f>
        <v>0</v>
      </c>
      <c r="BL331" s="13" t="s">
        <v>184</v>
      </c>
      <c r="BM331" s="147" t="s">
        <v>2113</v>
      </c>
    </row>
    <row r="332" spans="2:65" s="1" customFormat="1" ht="16.5" customHeight="1">
      <c r="B332" s="135"/>
      <c r="C332" s="136" t="s">
        <v>70</v>
      </c>
      <c r="D332" s="136" t="s">
        <v>180</v>
      </c>
      <c r="E332" s="137" t="s">
        <v>2114</v>
      </c>
      <c r="F332" s="138" t="s">
        <v>2115</v>
      </c>
      <c r="G332" s="139" t="s">
        <v>290</v>
      </c>
      <c r="H332" s="140">
        <v>1</v>
      </c>
      <c r="I332" s="141"/>
      <c r="J332" s="141">
        <f>ROUND(I332*H332,2)</f>
        <v>0</v>
      </c>
      <c r="K332" s="142"/>
      <c r="L332" s="25"/>
      <c r="M332" s="143" t="s">
        <v>1</v>
      </c>
      <c r="N332" s="144" t="s">
        <v>36</v>
      </c>
      <c r="O332" s="145">
        <v>0</v>
      </c>
      <c r="P332" s="145">
        <f>O332*H332</f>
        <v>0</v>
      </c>
      <c r="Q332" s="145">
        <v>0</v>
      </c>
      <c r="R332" s="145">
        <f>Q332*H332</f>
        <v>0</v>
      </c>
      <c r="S332" s="145">
        <v>0</v>
      </c>
      <c r="T332" s="146">
        <f>S332*H332</f>
        <v>0</v>
      </c>
      <c r="AR332" s="147" t="s">
        <v>184</v>
      </c>
      <c r="AT332" s="147" t="s">
        <v>180</v>
      </c>
      <c r="AU332" s="147" t="s">
        <v>77</v>
      </c>
      <c r="AY332" s="13" t="s">
        <v>178</v>
      </c>
      <c r="BE332" s="148">
        <f>IF(N332="základná",J332,0)</f>
        <v>0</v>
      </c>
      <c r="BF332" s="148">
        <f>IF(N332="znížená",J332,0)</f>
        <v>0</v>
      </c>
      <c r="BG332" s="148">
        <f>IF(N332="zákl. prenesená",J332,0)</f>
        <v>0</v>
      </c>
      <c r="BH332" s="148">
        <f>IF(N332="zníž. prenesená",J332,0)</f>
        <v>0</v>
      </c>
      <c r="BI332" s="148">
        <f>IF(N332="nulová",J332,0)</f>
        <v>0</v>
      </c>
      <c r="BJ332" s="13" t="s">
        <v>83</v>
      </c>
      <c r="BK332" s="148">
        <f>ROUND(I332*H332,2)</f>
        <v>0</v>
      </c>
      <c r="BL332" s="13" t="s">
        <v>184</v>
      </c>
      <c r="BM332" s="147" t="s">
        <v>2116</v>
      </c>
    </row>
    <row r="333" spans="2:65" s="1" customFormat="1" ht="16.5" customHeight="1">
      <c r="B333" s="135"/>
      <c r="C333" s="136" t="s">
        <v>70</v>
      </c>
      <c r="D333" s="136" t="s">
        <v>180</v>
      </c>
      <c r="E333" s="137" t="s">
        <v>2117</v>
      </c>
      <c r="F333" s="138" t="s">
        <v>624</v>
      </c>
      <c r="G333" s="139" t="s">
        <v>290</v>
      </c>
      <c r="H333" s="140">
        <v>1</v>
      </c>
      <c r="I333" s="141"/>
      <c r="J333" s="141">
        <f>ROUND(I333*H333,2)</f>
        <v>0</v>
      </c>
      <c r="K333" s="142"/>
      <c r="L333" s="25"/>
      <c r="M333" s="143" t="s">
        <v>1</v>
      </c>
      <c r="N333" s="144" t="s">
        <v>36</v>
      </c>
      <c r="O333" s="145">
        <v>0</v>
      </c>
      <c r="P333" s="145">
        <f>O333*H333</f>
        <v>0</v>
      </c>
      <c r="Q333" s="145">
        <v>0</v>
      </c>
      <c r="R333" s="145">
        <f>Q333*H333</f>
        <v>0</v>
      </c>
      <c r="S333" s="145">
        <v>0</v>
      </c>
      <c r="T333" s="146">
        <f>S333*H333</f>
        <v>0</v>
      </c>
      <c r="AR333" s="147" t="s">
        <v>184</v>
      </c>
      <c r="AT333" s="147" t="s">
        <v>180</v>
      </c>
      <c r="AU333" s="147" t="s">
        <v>77</v>
      </c>
      <c r="AY333" s="13" t="s">
        <v>178</v>
      </c>
      <c r="BE333" s="148">
        <f>IF(N333="základná",J333,0)</f>
        <v>0</v>
      </c>
      <c r="BF333" s="148">
        <f>IF(N333="znížená",J333,0)</f>
        <v>0</v>
      </c>
      <c r="BG333" s="148">
        <f>IF(N333="zákl. prenesená",J333,0)</f>
        <v>0</v>
      </c>
      <c r="BH333" s="148">
        <f>IF(N333="zníž. prenesená",J333,0)</f>
        <v>0</v>
      </c>
      <c r="BI333" s="148">
        <f>IF(N333="nulová",J333,0)</f>
        <v>0</v>
      </c>
      <c r="BJ333" s="13" t="s">
        <v>83</v>
      </c>
      <c r="BK333" s="148">
        <f>ROUND(I333*H333,2)</f>
        <v>0</v>
      </c>
      <c r="BL333" s="13" t="s">
        <v>184</v>
      </c>
      <c r="BM333" s="147" t="s">
        <v>2118</v>
      </c>
    </row>
    <row r="334" spans="2:65" s="1" customFormat="1" ht="16.5" customHeight="1">
      <c r="B334" s="135"/>
      <c r="C334" s="136" t="s">
        <v>70</v>
      </c>
      <c r="D334" s="136" t="s">
        <v>180</v>
      </c>
      <c r="E334" s="137" t="s">
        <v>2119</v>
      </c>
      <c r="F334" s="138" t="s">
        <v>2120</v>
      </c>
      <c r="G334" s="139" t="s">
        <v>290</v>
      </c>
      <c r="H334" s="140">
        <v>1</v>
      </c>
      <c r="I334" s="141"/>
      <c r="J334" s="141">
        <f>ROUND(I334*H334,2)</f>
        <v>0</v>
      </c>
      <c r="K334" s="142"/>
      <c r="L334" s="25"/>
      <c r="M334" s="143" t="s">
        <v>1</v>
      </c>
      <c r="N334" s="144" t="s">
        <v>36</v>
      </c>
      <c r="O334" s="145">
        <v>0</v>
      </c>
      <c r="P334" s="145">
        <f>O334*H334</f>
        <v>0</v>
      </c>
      <c r="Q334" s="145">
        <v>0</v>
      </c>
      <c r="R334" s="145">
        <f>Q334*H334</f>
        <v>0</v>
      </c>
      <c r="S334" s="145">
        <v>0</v>
      </c>
      <c r="T334" s="146">
        <f>S334*H334</f>
        <v>0</v>
      </c>
      <c r="AR334" s="147" t="s">
        <v>184</v>
      </c>
      <c r="AT334" s="147" t="s">
        <v>180</v>
      </c>
      <c r="AU334" s="147" t="s">
        <v>77</v>
      </c>
      <c r="AY334" s="13" t="s">
        <v>178</v>
      </c>
      <c r="BE334" s="148">
        <f>IF(N334="základná",J334,0)</f>
        <v>0</v>
      </c>
      <c r="BF334" s="148">
        <f>IF(N334="znížená",J334,0)</f>
        <v>0</v>
      </c>
      <c r="BG334" s="148">
        <f>IF(N334="zákl. prenesená",J334,0)</f>
        <v>0</v>
      </c>
      <c r="BH334" s="148">
        <f>IF(N334="zníž. prenesená",J334,0)</f>
        <v>0</v>
      </c>
      <c r="BI334" s="148">
        <f>IF(N334="nulová",J334,0)</f>
        <v>0</v>
      </c>
      <c r="BJ334" s="13" t="s">
        <v>83</v>
      </c>
      <c r="BK334" s="148">
        <f>ROUND(I334*H334,2)</f>
        <v>0</v>
      </c>
      <c r="BL334" s="13" t="s">
        <v>184</v>
      </c>
      <c r="BM334" s="147" t="s">
        <v>2121</v>
      </c>
    </row>
    <row r="335" spans="2:65" s="1" customFormat="1" ht="16.5" customHeight="1">
      <c r="B335" s="135"/>
      <c r="C335" s="136" t="s">
        <v>70</v>
      </c>
      <c r="D335" s="136" t="s">
        <v>180</v>
      </c>
      <c r="E335" s="137" t="s">
        <v>2122</v>
      </c>
      <c r="F335" s="138" t="s">
        <v>2123</v>
      </c>
      <c r="G335" s="139" t="s">
        <v>290</v>
      </c>
      <c r="H335" s="140">
        <v>1</v>
      </c>
      <c r="I335" s="141"/>
      <c r="J335" s="141">
        <f>ROUND(I335*H335,2)</f>
        <v>0</v>
      </c>
      <c r="K335" s="142"/>
      <c r="L335" s="25"/>
      <c r="M335" s="143" t="s">
        <v>1</v>
      </c>
      <c r="N335" s="144" t="s">
        <v>36</v>
      </c>
      <c r="O335" s="145">
        <v>0</v>
      </c>
      <c r="P335" s="145">
        <f>O335*H335</f>
        <v>0</v>
      </c>
      <c r="Q335" s="145">
        <v>0</v>
      </c>
      <c r="R335" s="145">
        <f>Q335*H335</f>
        <v>0</v>
      </c>
      <c r="S335" s="145">
        <v>0</v>
      </c>
      <c r="T335" s="146">
        <f>S335*H335</f>
        <v>0</v>
      </c>
      <c r="AR335" s="147" t="s">
        <v>184</v>
      </c>
      <c r="AT335" s="147" t="s">
        <v>180</v>
      </c>
      <c r="AU335" s="147" t="s">
        <v>77</v>
      </c>
      <c r="AY335" s="13" t="s">
        <v>178</v>
      </c>
      <c r="BE335" s="148">
        <f>IF(N335="základná",J335,0)</f>
        <v>0</v>
      </c>
      <c r="BF335" s="148">
        <f>IF(N335="znížená",J335,0)</f>
        <v>0</v>
      </c>
      <c r="BG335" s="148">
        <f>IF(N335="zákl. prenesená",J335,0)</f>
        <v>0</v>
      </c>
      <c r="BH335" s="148">
        <f>IF(N335="zníž. prenesená",J335,0)</f>
        <v>0</v>
      </c>
      <c r="BI335" s="148">
        <f>IF(N335="nulová",J335,0)</f>
        <v>0</v>
      </c>
      <c r="BJ335" s="13" t="s">
        <v>83</v>
      </c>
      <c r="BK335" s="148">
        <f>ROUND(I335*H335,2)</f>
        <v>0</v>
      </c>
      <c r="BL335" s="13" t="s">
        <v>184</v>
      </c>
      <c r="BM335" s="147" t="s">
        <v>2124</v>
      </c>
    </row>
    <row r="336" spans="2:65" s="11" customFormat="1" ht="25.9" customHeight="1">
      <c r="B336" s="124"/>
      <c r="D336" s="125" t="s">
        <v>69</v>
      </c>
      <c r="E336" s="126" t="s">
        <v>2125</v>
      </c>
      <c r="F336" s="126" t="s">
        <v>2126</v>
      </c>
      <c r="J336" s="127">
        <f>BK336</f>
        <v>0</v>
      </c>
      <c r="L336" s="124"/>
      <c r="M336" s="128"/>
      <c r="P336" s="129">
        <f>SUM(P337:P346)</f>
        <v>0</v>
      </c>
      <c r="R336" s="129">
        <f>SUM(R337:R346)</f>
        <v>0</v>
      </c>
      <c r="T336" s="130">
        <f>SUM(T337:T346)</f>
        <v>0</v>
      </c>
      <c r="AR336" s="125" t="s">
        <v>77</v>
      </c>
      <c r="AT336" s="131" t="s">
        <v>69</v>
      </c>
      <c r="AU336" s="131" t="s">
        <v>70</v>
      </c>
      <c r="AY336" s="125" t="s">
        <v>178</v>
      </c>
      <c r="BK336" s="132">
        <f>SUM(BK337:BK346)</f>
        <v>0</v>
      </c>
    </row>
    <row r="337" spans="2:65" s="1" customFormat="1" ht="16.5" customHeight="1">
      <c r="B337" s="135"/>
      <c r="C337" s="136" t="s">
        <v>70</v>
      </c>
      <c r="D337" s="136" t="s">
        <v>180</v>
      </c>
      <c r="E337" s="137" t="s">
        <v>2127</v>
      </c>
      <c r="F337" s="138" t="s">
        <v>2128</v>
      </c>
      <c r="G337" s="139" t="s">
        <v>290</v>
      </c>
      <c r="H337" s="140">
        <v>1</v>
      </c>
      <c r="I337" s="141"/>
      <c r="J337" s="141">
        <f t="shared" ref="J337:J346" si="94">ROUND(I337*H337,2)</f>
        <v>0</v>
      </c>
      <c r="K337" s="142"/>
      <c r="L337" s="25"/>
      <c r="M337" s="143" t="s">
        <v>1</v>
      </c>
      <c r="N337" s="144" t="s">
        <v>36</v>
      </c>
      <c r="O337" s="145">
        <v>0</v>
      </c>
      <c r="P337" s="145">
        <f t="shared" ref="P337:P346" si="95">O337*H337</f>
        <v>0</v>
      </c>
      <c r="Q337" s="145">
        <v>0</v>
      </c>
      <c r="R337" s="145">
        <f t="shared" ref="R337:R346" si="96">Q337*H337</f>
        <v>0</v>
      </c>
      <c r="S337" s="145">
        <v>0</v>
      </c>
      <c r="T337" s="146">
        <f t="shared" ref="T337:T346" si="97">S337*H337</f>
        <v>0</v>
      </c>
      <c r="AR337" s="147" t="s">
        <v>184</v>
      </c>
      <c r="AT337" s="147" t="s">
        <v>180</v>
      </c>
      <c r="AU337" s="147" t="s">
        <v>77</v>
      </c>
      <c r="AY337" s="13" t="s">
        <v>178</v>
      </c>
      <c r="BE337" s="148">
        <f t="shared" ref="BE337:BE346" si="98">IF(N337="základná",J337,0)</f>
        <v>0</v>
      </c>
      <c r="BF337" s="148">
        <f t="shared" ref="BF337:BF346" si="99">IF(N337="znížená",J337,0)</f>
        <v>0</v>
      </c>
      <c r="BG337" s="148">
        <f t="shared" ref="BG337:BG346" si="100">IF(N337="zákl. prenesená",J337,0)</f>
        <v>0</v>
      </c>
      <c r="BH337" s="148">
        <f t="shared" ref="BH337:BH346" si="101">IF(N337="zníž. prenesená",J337,0)</f>
        <v>0</v>
      </c>
      <c r="BI337" s="148">
        <f t="shared" ref="BI337:BI346" si="102">IF(N337="nulová",J337,0)</f>
        <v>0</v>
      </c>
      <c r="BJ337" s="13" t="s">
        <v>83</v>
      </c>
      <c r="BK337" s="148">
        <f t="shared" ref="BK337:BK346" si="103">ROUND(I337*H337,2)</f>
        <v>0</v>
      </c>
      <c r="BL337" s="13" t="s">
        <v>184</v>
      </c>
      <c r="BM337" s="147" t="s">
        <v>2129</v>
      </c>
    </row>
    <row r="338" spans="2:65" s="1" customFormat="1" ht="16.5" customHeight="1">
      <c r="B338" s="135"/>
      <c r="C338" s="136" t="s">
        <v>70</v>
      </c>
      <c r="D338" s="136" t="s">
        <v>180</v>
      </c>
      <c r="E338" s="137" t="s">
        <v>2130</v>
      </c>
      <c r="F338" s="138" t="s">
        <v>2131</v>
      </c>
      <c r="G338" s="139" t="s">
        <v>290</v>
      </c>
      <c r="H338" s="140">
        <v>7</v>
      </c>
      <c r="I338" s="141"/>
      <c r="J338" s="141">
        <f t="shared" si="94"/>
        <v>0</v>
      </c>
      <c r="K338" s="142"/>
      <c r="L338" s="25"/>
      <c r="M338" s="143" t="s">
        <v>1</v>
      </c>
      <c r="N338" s="144" t="s">
        <v>36</v>
      </c>
      <c r="O338" s="145">
        <v>0</v>
      </c>
      <c r="P338" s="145">
        <f t="shared" si="95"/>
        <v>0</v>
      </c>
      <c r="Q338" s="145">
        <v>0</v>
      </c>
      <c r="R338" s="145">
        <f t="shared" si="96"/>
        <v>0</v>
      </c>
      <c r="S338" s="145">
        <v>0</v>
      </c>
      <c r="T338" s="146">
        <f t="shared" si="97"/>
        <v>0</v>
      </c>
      <c r="AR338" s="147" t="s">
        <v>184</v>
      </c>
      <c r="AT338" s="147" t="s">
        <v>180</v>
      </c>
      <c r="AU338" s="147" t="s">
        <v>77</v>
      </c>
      <c r="AY338" s="13" t="s">
        <v>178</v>
      </c>
      <c r="BE338" s="148">
        <f t="shared" si="98"/>
        <v>0</v>
      </c>
      <c r="BF338" s="148">
        <f t="shared" si="99"/>
        <v>0</v>
      </c>
      <c r="BG338" s="148">
        <f t="shared" si="100"/>
        <v>0</v>
      </c>
      <c r="BH338" s="148">
        <f t="shared" si="101"/>
        <v>0</v>
      </c>
      <c r="BI338" s="148">
        <f t="shared" si="102"/>
        <v>0</v>
      </c>
      <c r="BJ338" s="13" t="s">
        <v>83</v>
      </c>
      <c r="BK338" s="148">
        <f t="shared" si="103"/>
        <v>0</v>
      </c>
      <c r="BL338" s="13" t="s">
        <v>184</v>
      </c>
      <c r="BM338" s="147" t="s">
        <v>2132</v>
      </c>
    </row>
    <row r="339" spans="2:65" s="1" customFormat="1" ht="16.5" customHeight="1">
      <c r="B339" s="135"/>
      <c r="C339" s="136" t="s">
        <v>70</v>
      </c>
      <c r="D339" s="136" t="s">
        <v>180</v>
      </c>
      <c r="E339" s="137" t="s">
        <v>2133</v>
      </c>
      <c r="F339" s="138" t="s">
        <v>2134</v>
      </c>
      <c r="G339" s="139" t="s">
        <v>290</v>
      </c>
      <c r="H339" s="140">
        <v>8</v>
      </c>
      <c r="I339" s="141"/>
      <c r="J339" s="141">
        <f t="shared" si="94"/>
        <v>0</v>
      </c>
      <c r="K339" s="142"/>
      <c r="L339" s="25"/>
      <c r="M339" s="143" t="s">
        <v>1</v>
      </c>
      <c r="N339" s="144" t="s">
        <v>36</v>
      </c>
      <c r="O339" s="145">
        <v>0</v>
      </c>
      <c r="P339" s="145">
        <f t="shared" si="95"/>
        <v>0</v>
      </c>
      <c r="Q339" s="145">
        <v>0</v>
      </c>
      <c r="R339" s="145">
        <f t="shared" si="96"/>
        <v>0</v>
      </c>
      <c r="S339" s="145">
        <v>0</v>
      </c>
      <c r="T339" s="146">
        <f t="shared" si="97"/>
        <v>0</v>
      </c>
      <c r="AR339" s="147" t="s">
        <v>184</v>
      </c>
      <c r="AT339" s="147" t="s">
        <v>180</v>
      </c>
      <c r="AU339" s="147" t="s">
        <v>77</v>
      </c>
      <c r="AY339" s="13" t="s">
        <v>178</v>
      </c>
      <c r="BE339" s="148">
        <f t="shared" si="98"/>
        <v>0</v>
      </c>
      <c r="BF339" s="148">
        <f t="shared" si="99"/>
        <v>0</v>
      </c>
      <c r="BG339" s="148">
        <f t="shared" si="100"/>
        <v>0</v>
      </c>
      <c r="BH339" s="148">
        <f t="shared" si="101"/>
        <v>0</v>
      </c>
      <c r="BI339" s="148">
        <f t="shared" si="102"/>
        <v>0</v>
      </c>
      <c r="BJ339" s="13" t="s">
        <v>83</v>
      </c>
      <c r="BK339" s="148">
        <f t="shared" si="103"/>
        <v>0</v>
      </c>
      <c r="BL339" s="13" t="s">
        <v>184</v>
      </c>
      <c r="BM339" s="147" t="s">
        <v>2135</v>
      </c>
    </row>
    <row r="340" spans="2:65" s="1" customFormat="1" ht="16.5" customHeight="1">
      <c r="B340" s="135"/>
      <c r="C340" s="136" t="s">
        <v>70</v>
      </c>
      <c r="D340" s="136" t="s">
        <v>180</v>
      </c>
      <c r="E340" s="137" t="s">
        <v>2136</v>
      </c>
      <c r="F340" s="138" t="s">
        <v>2137</v>
      </c>
      <c r="G340" s="139" t="s">
        <v>290</v>
      </c>
      <c r="H340" s="140">
        <v>3</v>
      </c>
      <c r="I340" s="141"/>
      <c r="J340" s="141">
        <f t="shared" si="94"/>
        <v>0</v>
      </c>
      <c r="K340" s="142"/>
      <c r="L340" s="25"/>
      <c r="M340" s="143" t="s">
        <v>1</v>
      </c>
      <c r="N340" s="144" t="s">
        <v>36</v>
      </c>
      <c r="O340" s="145">
        <v>0</v>
      </c>
      <c r="P340" s="145">
        <f t="shared" si="95"/>
        <v>0</v>
      </c>
      <c r="Q340" s="145">
        <v>0</v>
      </c>
      <c r="R340" s="145">
        <f t="shared" si="96"/>
        <v>0</v>
      </c>
      <c r="S340" s="145">
        <v>0</v>
      </c>
      <c r="T340" s="146">
        <f t="shared" si="97"/>
        <v>0</v>
      </c>
      <c r="AR340" s="147" t="s">
        <v>184</v>
      </c>
      <c r="AT340" s="147" t="s">
        <v>180</v>
      </c>
      <c r="AU340" s="147" t="s">
        <v>77</v>
      </c>
      <c r="AY340" s="13" t="s">
        <v>178</v>
      </c>
      <c r="BE340" s="148">
        <f t="shared" si="98"/>
        <v>0</v>
      </c>
      <c r="BF340" s="148">
        <f t="shared" si="99"/>
        <v>0</v>
      </c>
      <c r="BG340" s="148">
        <f t="shared" si="100"/>
        <v>0</v>
      </c>
      <c r="BH340" s="148">
        <f t="shared" si="101"/>
        <v>0</v>
      </c>
      <c r="BI340" s="148">
        <f t="shared" si="102"/>
        <v>0</v>
      </c>
      <c r="BJ340" s="13" t="s">
        <v>83</v>
      </c>
      <c r="BK340" s="148">
        <f t="shared" si="103"/>
        <v>0</v>
      </c>
      <c r="BL340" s="13" t="s">
        <v>184</v>
      </c>
      <c r="BM340" s="147" t="s">
        <v>2138</v>
      </c>
    </row>
    <row r="341" spans="2:65" s="1" customFormat="1" ht="16.5" customHeight="1">
      <c r="B341" s="135"/>
      <c r="C341" s="136" t="s">
        <v>70</v>
      </c>
      <c r="D341" s="136" t="s">
        <v>180</v>
      </c>
      <c r="E341" s="137" t="s">
        <v>2139</v>
      </c>
      <c r="F341" s="138" t="s">
        <v>2140</v>
      </c>
      <c r="G341" s="139" t="s">
        <v>290</v>
      </c>
      <c r="H341" s="140">
        <v>22</v>
      </c>
      <c r="I341" s="141"/>
      <c r="J341" s="141">
        <f t="shared" si="94"/>
        <v>0</v>
      </c>
      <c r="K341" s="142"/>
      <c r="L341" s="25"/>
      <c r="M341" s="143" t="s">
        <v>1</v>
      </c>
      <c r="N341" s="144" t="s">
        <v>36</v>
      </c>
      <c r="O341" s="145">
        <v>0</v>
      </c>
      <c r="P341" s="145">
        <f t="shared" si="95"/>
        <v>0</v>
      </c>
      <c r="Q341" s="145">
        <v>0</v>
      </c>
      <c r="R341" s="145">
        <f t="shared" si="96"/>
        <v>0</v>
      </c>
      <c r="S341" s="145">
        <v>0</v>
      </c>
      <c r="T341" s="146">
        <f t="shared" si="97"/>
        <v>0</v>
      </c>
      <c r="AR341" s="147" t="s">
        <v>184</v>
      </c>
      <c r="AT341" s="147" t="s">
        <v>180</v>
      </c>
      <c r="AU341" s="147" t="s">
        <v>77</v>
      </c>
      <c r="AY341" s="13" t="s">
        <v>178</v>
      </c>
      <c r="BE341" s="148">
        <f t="shared" si="98"/>
        <v>0</v>
      </c>
      <c r="BF341" s="148">
        <f t="shared" si="99"/>
        <v>0</v>
      </c>
      <c r="BG341" s="148">
        <f t="shared" si="100"/>
        <v>0</v>
      </c>
      <c r="BH341" s="148">
        <f t="shared" si="101"/>
        <v>0</v>
      </c>
      <c r="BI341" s="148">
        <f t="shared" si="102"/>
        <v>0</v>
      </c>
      <c r="BJ341" s="13" t="s">
        <v>83</v>
      </c>
      <c r="BK341" s="148">
        <f t="shared" si="103"/>
        <v>0</v>
      </c>
      <c r="BL341" s="13" t="s">
        <v>184</v>
      </c>
      <c r="BM341" s="147" t="s">
        <v>2141</v>
      </c>
    </row>
    <row r="342" spans="2:65" s="1" customFormat="1" ht="16.5" customHeight="1">
      <c r="B342" s="135"/>
      <c r="C342" s="136" t="s">
        <v>70</v>
      </c>
      <c r="D342" s="136" t="s">
        <v>180</v>
      </c>
      <c r="E342" s="137" t="s">
        <v>2142</v>
      </c>
      <c r="F342" s="138" t="s">
        <v>2143</v>
      </c>
      <c r="G342" s="139" t="s">
        <v>290</v>
      </c>
      <c r="H342" s="140">
        <v>2</v>
      </c>
      <c r="I342" s="141"/>
      <c r="J342" s="141">
        <f t="shared" si="94"/>
        <v>0</v>
      </c>
      <c r="K342" s="142"/>
      <c r="L342" s="25"/>
      <c r="M342" s="143" t="s">
        <v>1</v>
      </c>
      <c r="N342" s="144" t="s">
        <v>36</v>
      </c>
      <c r="O342" s="145">
        <v>0</v>
      </c>
      <c r="P342" s="145">
        <f t="shared" si="95"/>
        <v>0</v>
      </c>
      <c r="Q342" s="145">
        <v>0</v>
      </c>
      <c r="R342" s="145">
        <f t="shared" si="96"/>
        <v>0</v>
      </c>
      <c r="S342" s="145">
        <v>0</v>
      </c>
      <c r="T342" s="146">
        <f t="shared" si="97"/>
        <v>0</v>
      </c>
      <c r="AR342" s="147" t="s">
        <v>184</v>
      </c>
      <c r="AT342" s="147" t="s">
        <v>180</v>
      </c>
      <c r="AU342" s="147" t="s">
        <v>77</v>
      </c>
      <c r="AY342" s="13" t="s">
        <v>178</v>
      </c>
      <c r="BE342" s="148">
        <f t="shared" si="98"/>
        <v>0</v>
      </c>
      <c r="BF342" s="148">
        <f t="shared" si="99"/>
        <v>0</v>
      </c>
      <c r="BG342" s="148">
        <f t="shared" si="100"/>
        <v>0</v>
      </c>
      <c r="BH342" s="148">
        <f t="shared" si="101"/>
        <v>0</v>
      </c>
      <c r="BI342" s="148">
        <f t="shared" si="102"/>
        <v>0</v>
      </c>
      <c r="BJ342" s="13" t="s">
        <v>83</v>
      </c>
      <c r="BK342" s="148">
        <f t="shared" si="103"/>
        <v>0</v>
      </c>
      <c r="BL342" s="13" t="s">
        <v>184</v>
      </c>
      <c r="BM342" s="147" t="s">
        <v>2144</v>
      </c>
    </row>
    <row r="343" spans="2:65" s="1" customFormat="1" ht="16.5" customHeight="1">
      <c r="B343" s="135"/>
      <c r="C343" s="136" t="s">
        <v>70</v>
      </c>
      <c r="D343" s="136" t="s">
        <v>180</v>
      </c>
      <c r="E343" s="137" t="s">
        <v>2145</v>
      </c>
      <c r="F343" s="138" t="s">
        <v>2146</v>
      </c>
      <c r="G343" s="139" t="s">
        <v>290</v>
      </c>
      <c r="H343" s="140">
        <v>1</v>
      </c>
      <c r="I343" s="141"/>
      <c r="J343" s="141">
        <f t="shared" si="94"/>
        <v>0</v>
      </c>
      <c r="K343" s="142"/>
      <c r="L343" s="25"/>
      <c r="M343" s="143" t="s">
        <v>1</v>
      </c>
      <c r="N343" s="144" t="s">
        <v>36</v>
      </c>
      <c r="O343" s="145">
        <v>0</v>
      </c>
      <c r="P343" s="145">
        <f t="shared" si="95"/>
        <v>0</v>
      </c>
      <c r="Q343" s="145">
        <v>0</v>
      </c>
      <c r="R343" s="145">
        <f t="shared" si="96"/>
        <v>0</v>
      </c>
      <c r="S343" s="145">
        <v>0</v>
      </c>
      <c r="T343" s="146">
        <f t="shared" si="97"/>
        <v>0</v>
      </c>
      <c r="AR343" s="147" t="s">
        <v>184</v>
      </c>
      <c r="AT343" s="147" t="s">
        <v>180</v>
      </c>
      <c r="AU343" s="147" t="s">
        <v>77</v>
      </c>
      <c r="AY343" s="13" t="s">
        <v>178</v>
      </c>
      <c r="BE343" s="148">
        <f t="shared" si="98"/>
        <v>0</v>
      </c>
      <c r="BF343" s="148">
        <f t="shared" si="99"/>
        <v>0</v>
      </c>
      <c r="BG343" s="148">
        <f t="shared" si="100"/>
        <v>0</v>
      </c>
      <c r="BH343" s="148">
        <f t="shared" si="101"/>
        <v>0</v>
      </c>
      <c r="BI343" s="148">
        <f t="shared" si="102"/>
        <v>0</v>
      </c>
      <c r="BJ343" s="13" t="s">
        <v>83</v>
      </c>
      <c r="BK343" s="148">
        <f t="shared" si="103"/>
        <v>0</v>
      </c>
      <c r="BL343" s="13" t="s">
        <v>184</v>
      </c>
      <c r="BM343" s="147" t="s">
        <v>2147</v>
      </c>
    </row>
    <row r="344" spans="2:65" s="1" customFormat="1" ht="16.5" customHeight="1">
      <c r="B344" s="135"/>
      <c r="C344" s="136" t="s">
        <v>70</v>
      </c>
      <c r="D344" s="136" t="s">
        <v>180</v>
      </c>
      <c r="E344" s="137" t="s">
        <v>2148</v>
      </c>
      <c r="F344" s="138" t="s">
        <v>2149</v>
      </c>
      <c r="G344" s="139" t="s">
        <v>290</v>
      </c>
      <c r="H344" s="140">
        <v>2</v>
      </c>
      <c r="I344" s="141"/>
      <c r="J344" s="141">
        <f t="shared" si="94"/>
        <v>0</v>
      </c>
      <c r="K344" s="142"/>
      <c r="L344" s="25"/>
      <c r="M344" s="143" t="s">
        <v>1</v>
      </c>
      <c r="N344" s="144" t="s">
        <v>36</v>
      </c>
      <c r="O344" s="145">
        <v>0</v>
      </c>
      <c r="P344" s="145">
        <f t="shared" si="95"/>
        <v>0</v>
      </c>
      <c r="Q344" s="145">
        <v>0</v>
      </c>
      <c r="R344" s="145">
        <f t="shared" si="96"/>
        <v>0</v>
      </c>
      <c r="S344" s="145">
        <v>0</v>
      </c>
      <c r="T344" s="146">
        <f t="shared" si="97"/>
        <v>0</v>
      </c>
      <c r="AR344" s="147" t="s">
        <v>184</v>
      </c>
      <c r="AT344" s="147" t="s">
        <v>180</v>
      </c>
      <c r="AU344" s="147" t="s">
        <v>77</v>
      </c>
      <c r="AY344" s="13" t="s">
        <v>178</v>
      </c>
      <c r="BE344" s="148">
        <f t="shared" si="98"/>
        <v>0</v>
      </c>
      <c r="BF344" s="148">
        <f t="shared" si="99"/>
        <v>0</v>
      </c>
      <c r="BG344" s="148">
        <f t="shared" si="100"/>
        <v>0</v>
      </c>
      <c r="BH344" s="148">
        <f t="shared" si="101"/>
        <v>0</v>
      </c>
      <c r="BI344" s="148">
        <f t="shared" si="102"/>
        <v>0</v>
      </c>
      <c r="BJ344" s="13" t="s">
        <v>83</v>
      </c>
      <c r="BK344" s="148">
        <f t="shared" si="103"/>
        <v>0</v>
      </c>
      <c r="BL344" s="13" t="s">
        <v>184</v>
      </c>
      <c r="BM344" s="147" t="s">
        <v>2150</v>
      </c>
    </row>
    <row r="345" spans="2:65" s="1" customFormat="1" ht="16.5" customHeight="1">
      <c r="B345" s="135"/>
      <c r="C345" s="136" t="s">
        <v>70</v>
      </c>
      <c r="D345" s="136" t="s">
        <v>180</v>
      </c>
      <c r="E345" s="137" t="s">
        <v>2151</v>
      </c>
      <c r="F345" s="138" t="s">
        <v>2048</v>
      </c>
      <c r="G345" s="139" t="s">
        <v>290</v>
      </c>
      <c r="H345" s="140">
        <v>1</v>
      </c>
      <c r="I345" s="141"/>
      <c r="J345" s="141">
        <f t="shared" si="94"/>
        <v>0</v>
      </c>
      <c r="K345" s="142"/>
      <c r="L345" s="25"/>
      <c r="M345" s="143" t="s">
        <v>1</v>
      </c>
      <c r="N345" s="144" t="s">
        <v>36</v>
      </c>
      <c r="O345" s="145">
        <v>0</v>
      </c>
      <c r="P345" s="145">
        <f t="shared" si="95"/>
        <v>0</v>
      </c>
      <c r="Q345" s="145">
        <v>0</v>
      </c>
      <c r="R345" s="145">
        <f t="shared" si="96"/>
        <v>0</v>
      </c>
      <c r="S345" s="145">
        <v>0</v>
      </c>
      <c r="T345" s="146">
        <f t="shared" si="97"/>
        <v>0</v>
      </c>
      <c r="AR345" s="147" t="s">
        <v>184</v>
      </c>
      <c r="AT345" s="147" t="s">
        <v>180</v>
      </c>
      <c r="AU345" s="147" t="s">
        <v>77</v>
      </c>
      <c r="AY345" s="13" t="s">
        <v>178</v>
      </c>
      <c r="BE345" s="148">
        <f t="shared" si="98"/>
        <v>0</v>
      </c>
      <c r="BF345" s="148">
        <f t="shared" si="99"/>
        <v>0</v>
      </c>
      <c r="BG345" s="148">
        <f t="shared" si="100"/>
        <v>0</v>
      </c>
      <c r="BH345" s="148">
        <f t="shared" si="101"/>
        <v>0</v>
      </c>
      <c r="BI345" s="148">
        <f t="shared" si="102"/>
        <v>0</v>
      </c>
      <c r="BJ345" s="13" t="s">
        <v>83</v>
      </c>
      <c r="BK345" s="148">
        <f t="shared" si="103"/>
        <v>0</v>
      </c>
      <c r="BL345" s="13" t="s">
        <v>184</v>
      </c>
      <c r="BM345" s="147" t="s">
        <v>2152</v>
      </c>
    </row>
    <row r="346" spans="2:65" s="1" customFormat="1" ht="16.5" customHeight="1">
      <c r="B346" s="135"/>
      <c r="C346" s="136" t="s">
        <v>70</v>
      </c>
      <c r="D346" s="136" t="s">
        <v>180</v>
      </c>
      <c r="E346" s="137" t="s">
        <v>2153</v>
      </c>
      <c r="F346" s="138" t="s">
        <v>624</v>
      </c>
      <c r="G346" s="139" t="s">
        <v>290</v>
      </c>
      <c r="H346" s="140">
        <v>1</v>
      </c>
      <c r="I346" s="141"/>
      <c r="J346" s="141">
        <f t="shared" si="94"/>
        <v>0</v>
      </c>
      <c r="K346" s="142"/>
      <c r="L346" s="25"/>
      <c r="M346" s="143" t="s">
        <v>1</v>
      </c>
      <c r="N346" s="144" t="s">
        <v>36</v>
      </c>
      <c r="O346" s="145">
        <v>0</v>
      </c>
      <c r="P346" s="145">
        <f t="shared" si="95"/>
        <v>0</v>
      </c>
      <c r="Q346" s="145">
        <v>0</v>
      </c>
      <c r="R346" s="145">
        <f t="shared" si="96"/>
        <v>0</v>
      </c>
      <c r="S346" s="145">
        <v>0</v>
      </c>
      <c r="T346" s="146">
        <f t="shared" si="97"/>
        <v>0</v>
      </c>
      <c r="AR346" s="147" t="s">
        <v>184</v>
      </c>
      <c r="AT346" s="147" t="s">
        <v>180</v>
      </c>
      <c r="AU346" s="147" t="s">
        <v>77</v>
      </c>
      <c r="AY346" s="13" t="s">
        <v>178</v>
      </c>
      <c r="BE346" s="148">
        <f t="shared" si="98"/>
        <v>0</v>
      </c>
      <c r="BF346" s="148">
        <f t="shared" si="99"/>
        <v>0</v>
      </c>
      <c r="BG346" s="148">
        <f t="shared" si="100"/>
        <v>0</v>
      </c>
      <c r="BH346" s="148">
        <f t="shared" si="101"/>
        <v>0</v>
      </c>
      <c r="BI346" s="148">
        <f t="shared" si="102"/>
        <v>0</v>
      </c>
      <c r="BJ346" s="13" t="s">
        <v>83</v>
      </c>
      <c r="BK346" s="148">
        <f t="shared" si="103"/>
        <v>0</v>
      </c>
      <c r="BL346" s="13" t="s">
        <v>184</v>
      </c>
      <c r="BM346" s="147" t="s">
        <v>2154</v>
      </c>
    </row>
    <row r="347" spans="2:65" s="11" customFormat="1" ht="25.9" customHeight="1">
      <c r="B347" s="124"/>
      <c r="D347" s="125" t="s">
        <v>69</v>
      </c>
      <c r="E347" s="126" t="s">
        <v>2155</v>
      </c>
      <c r="F347" s="126" t="s">
        <v>2156</v>
      </c>
      <c r="J347" s="127">
        <f>BK347</f>
        <v>0</v>
      </c>
      <c r="L347" s="124"/>
      <c r="M347" s="128"/>
      <c r="P347" s="129">
        <f>SUM(P348:P363)</f>
        <v>0</v>
      </c>
      <c r="R347" s="129">
        <f>SUM(R348:R363)</f>
        <v>0</v>
      </c>
      <c r="T347" s="130">
        <f>SUM(T348:T363)</f>
        <v>0</v>
      </c>
      <c r="AR347" s="125" t="s">
        <v>77</v>
      </c>
      <c r="AT347" s="131" t="s">
        <v>69</v>
      </c>
      <c r="AU347" s="131" t="s">
        <v>70</v>
      </c>
      <c r="AY347" s="125" t="s">
        <v>178</v>
      </c>
      <c r="BK347" s="132">
        <f>SUM(BK348:BK363)</f>
        <v>0</v>
      </c>
    </row>
    <row r="348" spans="2:65" s="1" customFormat="1" ht="16.5" customHeight="1">
      <c r="B348" s="135"/>
      <c r="C348" s="136" t="s">
        <v>70</v>
      </c>
      <c r="D348" s="136" t="s">
        <v>180</v>
      </c>
      <c r="E348" s="137" t="s">
        <v>2157</v>
      </c>
      <c r="F348" s="138" t="s">
        <v>2158</v>
      </c>
      <c r="G348" s="139" t="s">
        <v>329</v>
      </c>
      <c r="H348" s="140">
        <v>400</v>
      </c>
      <c r="I348" s="141"/>
      <c r="J348" s="141">
        <f t="shared" ref="J348:J363" si="104">ROUND(I348*H348,2)</f>
        <v>0</v>
      </c>
      <c r="K348" s="142"/>
      <c r="L348" s="25"/>
      <c r="M348" s="143" t="s">
        <v>1</v>
      </c>
      <c r="N348" s="144" t="s">
        <v>36</v>
      </c>
      <c r="O348" s="145">
        <v>0</v>
      </c>
      <c r="P348" s="145">
        <f t="shared" ref="P348:P363" si="105">O348*H348</f>
        <v>0</v>
      </c>
      <c r="Q348" s="145">
        <v>0</v>
      </c>
      <c r="R348" s="145">
        <f t="shared" ref="R348:R363" si="106">Q348*H348</f>
        <v>0</v>
      </c>
      <c r="S348" s="145">
        <v>0</v>
      </c>
      <c r="T348" s="146">
        <f t="shared" ref="T348:T363" si="107">S348*H348</f>
        <v>0</v>
      </c>
      <c r="AR348" s="147" t="s">
        <v>184</v>
      </c>
      <c r="AT348" s="147" t="s">
        <v>180</v>
      </c>
      <c r="AU348" s="147" t="s">
        <v>77</v>
      </c>
      <c r="AY348" s="13" t="s">
        <v>178</v>
      </c>
      <c r="BE348" s="148">
        <f t="shared" ref="BE348:BE363" si="108">IF(N348="základná",J348,0)</f>
        <v>0</v>
      </c>
      <c r="BF348" s="148">
        <f t="shared" ref="BF348:BF363" si="109">IF(N348="znížená",J348,0)</f>
        <v>0</v>
      </c>
      <c r="BG348" s="148">
        <f t="shared" ref="BG348:BG363" si="110">IF(N348="zákl. prenesená",J348,0)</f>
        <v>0</v>
      </c>
      <c r="BH348" s="148">
        <f t="shared" ref="BH348:BH363" si="111">IF(N348="zníž. prenesená",J348,0)</f>
        <v>0</v>
      </c>
      <c r="BI348" s="148">
        <f t="shared" ref="BI348:BI363" si="112">IF(N348="nulová",J348,0)</f>
        <v>0</v>
      </c>
      <c r="BJ348" s="13" t="s">
        <v>83</v>
      </c>
      <c r="BK348" s="148">
        <f t="shared" ref="BK348:BK363" si="113">ROUND(I348*H348,2)</f>
        <v>0</v>
      </c>
      <c r="BL348" s="13" t="s">
        <v>184</v>
      </c>
      <c r="BM348" s="147" t="s">
        <v>2159</v>
      </c>
    </row>
    <row r="349" spans="2:65" s="1" customFormat="1" ht="16.5" customHeight="1">
      <c r="B349" s="135"/>
      <c r="C349" s="136" t="s">
        <v>70</v>
      </c>
      <c r="D349" s="136" t="s">
        <v>180</v>
      </c>
      <c r="E349" s="137" t="s">
        <v>2160</v>
      </c>
      <c r="F349" s="138" t="s">
        <v>2161</v>
      </c>
      <c r="G349" s="139" t="s">
        <v>329</v>
      </c>
      <c r="H349" s="140">
        <v>150</v>
      </c>
      <c r="I349" s="141"/>
      <c r="J349" s="141">
        <f t="shared" si="104"/>
        <v>0</v>
      </c>
      <c r="K349" s="142"/>
      <c r="L349" s="25"/>
      <c r="M349" s="143" t="s">
        <v>1</v>
      </c>
      <c r="N349" s="144" t="s">
        <v>36</v>
      </c>
      <c r="O349" s="145">
        <v>0</v>
      </c>
      <c r="P349" s="145">
        <f t="shared" si="105"/>
        <v>0</v>
      </c>
      <c r="Q349" s="145">
        <v>0</v>
      </c>
      <c r="R349" s="145">
        <f t="shared" si="106"/>
        <v>0</v>
      </c>
      <c r="S349" s="145">
        <v>0</v>
      </c>
      <c r="T349" s="146">
        <f t="shared" si="107"/>
        <v>0</v>
      </c>
      <c r="AR349" s="147" t="s">
        <v>184</v>
      </c>
      <c r="AT349" s="147" t="s">
        <v>180</v>
      </c>
      <c r="AU349" s="147" t="s">
        <v>77</v>
      </c>
      <c r="AY349" s="13" t="s">
        <v>178</v>
      </c>
      <c r="BE349" s="148">
        <f t="shared" si="108"/>
        <v>0</v>
      </c>
      <c r="BF349" s="148">
        <f t="shared" si="109"/>
        <v>0</v>
      </c>
      <c r="BG349" s="148">
        <f t="shared" si="110"/>
        <v>0</v>
      </c>
      <c r="BH349" s="148">
        <f t="shared" si="111"/>
        <v>0</v>
      </c>
      <c r="BI349" s="148">
        <f t="shared" si="112"/>
        <v>0</v>
      </c>
      <c r="BJ349" s="13" t="s">
        <v>83</v>
      </c>
      <c r="BK349" s="148">
        <f t="shared" si="113"/>
        <v>0</v>
      </c>
      <c r="BL349" s="13" t="s">
        <v>184</v>
      </c>
      <c r="BM349" s="147" t="s">
        <v>2162</v>
      </c>
    </row>
    <row r="350" spans="2:65" s="1" customFormat="1" ht="16.5" customHeight="1">
      <c r="B350" s="135"/>
      <c r="C350" s="136" t="s">
        <v>70</v>
      </c>
      <c r="D350" s="136" t="s">
        <v>180</v>
      </c>
      <c r="E350" s="137" t="s">
        <v>2163</v>
      </c>
      <c r="F350" s="138" t="s">
        <v>2164</v>
      </c>
      <c r="G350" s="139" t="s">
        <v>290</v>
      </c>
      <c r="H350" s="140">
        <v>17</v>
      </c>
      <c r="I350" s="141"/>
      <c r="J350" s="141">
        <f t="shared" si="104"/>
        <v>0</v>
      </c>
      <c r="K350" s="142"/>
      <c r="L350" s="25"/>
      <c r="M350" s="143" t="s">
        <v>1</v>
      </c>
      <c r="N350" s="144" t="s">
        <v>36</v>
      </c>
      <c r="O350" s="145">
        <v>0</v>
      </c>
      <c r="P350" s="145">
        <f t="shared" si="105"/>
        <v>0</v>
      </c>
      <c r="Q350" s="145">
        <v>0</v>
      </c>
      <c r="R350" s="145">
        <f t="shared" si="106"/>
        <v>0</v>
      </c>
      <c r="S350" s="145">
        <v>0</v>
      </c>
      <c r="T350" s="146">
        <f t="shared" si="107"/>
        <v>0</v>
      </c>
      <c r="AR350" s="147" t="s">
        <v>184</v>
      </c>
      <c r="AT350" s="147" t="s">
        <v>180</v>
      </c>
      <c r="AU350" s="147" t="s">
        <v>77</v>
      </c>
      <c r="AY350" s="13" t="s">
        <v>178</v>
      </c>
      <c r="BE350" s="148">
        <f t="shared" si="108"/>
        <v>0</v>
      </c>
      <c r="BF350" s="148">
        <f t="shared" si="109"/>
        <v>0</v>
      </c>
      <c r="BG350" s="148">
        <f t="shared" si="110"/>
        <v>0</v>
      </c>
      <c r="BH350" s="148">
        <f t="shared" si="111"/>
        <v>0</v>
      </c>
      <c r="BI350" s="148">
        <f t="shared" si="112"/>
        <v>0</v>
      </c>
      <c r="BJ350" s="13" t="s">
        <v>83</v>
      </c>
      <c r="BK350" s="148">
        <f t="shared" si="113"/>
        <v>0</v>
      </c>
      <c r="BL350" s="13" t="s">
        <v>184</v>
      </c>
      <c r="BM350" s="147" t="s">
        <v>2165</v>
      </c>
    </row>
    <row r="351" spans="2:65" s="1" customFormat="1" ht="16.5" customHeight="1">
      <c r="B351" s="135"/>
      <c r="C351" s="136" t="s">
        <v>70</v>
      </c>
      <c r="D351" s="136" t="s">
        <v>180</v>
      </c>
      <c r="E351" s="137" t="s">
        <v>2166</v>
      </c>
      <c r="F351" s="138" t="s">
        <v>2167</v>
      </c>
      <c r="G351" s="139" t="s">
        <v>290</v>
      </c>
      <c r="H351" s="140">
        <v>120</v>
      </c>
      <c r="I351" s="141"/>
      <c r="J351" s="141">
        <f t="shared" si="104"/>
        <v>0</v>
      </c>
      <c r="K351" s="142"/>
      <c r="L351" s="25"/>
      <c r="M351" s="143" t="s">
        <v>1</v>
      </c>
      <c r="N351" s="144" t="s">
        <v>36</v>
      </c>
      <c r="O351" s="145">
        <v>0</v>
      </c>
      <c r="P351" s="145">
        <f t="shared" si="105"/>
        <v>0</v>
      </c>
      <c r="Q351" s="145">
        <v>0</v>
      </c>
      <c r="R351" s="145">
        <f t="shared" si="106"/>
        <v>0</v>
      </c>
      <c r="S351" s="145">
        <v>0</v>
      </c>
      <c r="T351" s="146">
        <f t="shared" si="107"/>
        <v>0</v>
      </c>
      <c r="AR351" s="147" t="s">
        <v>184</v>
      </c>
      <c r="AT351" s="147" t="s">
        <v>180</v>
      </c>
      <c r="AU351" s="147" t="s">
        <v>77</v>
      </c>
      <c r="AY351" s="13" t="s">
        <v>178</v>
      </c>
      <c r="BE351" s="148">
        <f t="shared" si="108"/>
        <v>0</v>
      </c>
      <c r="BF351" s="148">
        <f t="shared" si="109"/>
        <v>0</v>
      </c>
      <c r="BG351" s="148">
        <f t="shared" si="110"/>
        <v>0</v>
      </c>
      <c r="BH351" s="148">
        <f t="shared" si="111"/>
        <v>0</v>
      </c>
      <c r="BI351" s="148">
        <f t="shared" si="112"/>
        <v>0</v>
      </c>
      <c r="BJ351" s="13" t="s">
        <v>83</v>
      </c>
      <c r="BK351" s="148">
        <f t="shared" si="113"/>
        <v>0</v>
      </c>
      <c r="BL351" s="13" t="s">
        <v>184</v>
      </c>
      <c r="BM351" s="147" t="s">
        <v>2168</v>
      </c>
    </row>
    <row r="352" spans="2:65" s="1" customFormat="1" ht="16.5" customHeight="1">
      <c r="B352" s="135"/>
      <c r="C352" s="136" t="s">
        <v>70</v>
      </c>
      <c r="D352" s="136" t="s">
        <v>180</v>
      </c>
      <c r="E352" s="137" t="s">
        <v>2169</v>
      </c>
      <c r="F352" s="138" t="s">
        <v>2170</v>
      </c>
      <c r="G352" s="139" t="s">
        <v>290</v>
      </c>
      <c r="H352" s="140">
        <v>35</v>
      </c>
      <c r="I352" s="141"/>
      <c r="J352" s="141">
        <f t="shared" si="104"/>
        <v>0</v>
      </c>
      <c r="K352" s="142"/>
      <c r="L352" s="25"/>
      <c r="M352" s="143" t="s">
        <v>1</v>
      </c>
      <c r="N352" s="144" t="s">
        <v>36</v>
      </c>
      <c r="O352" s="145">
        <v>0</v>
      </c>
      <c r="P352" s="145">
        <f t="shared" si="105"/>
        <v>0</v>
      </c>
      <c r="Q352" s="145">
        <v>0</v>
      </c>
      <c r="R352" s="145">
        <f t="shared" si="106"/>
        <v>0</v>
      </c>
      <c r="S352" s="145">
        <v>0</v>
      </c>
      <c r="T352" s="146">
        <f t="shared" si="107"/>
        <v>0</v>
      </c>
      <c r="AR352" s="147" t="s">
        <v>184</v>
      </c>
      <c r="AT352" s="147" t="s">
        <v>180</v>
      </c>
      <c r="AU352" s="147" t="s">
        <v>77</v>
      </c>
      <c r="AY352" s="13" t="s">
        <v>178</v>
      </c>
      <c r="BE352" s="148">
        <f t="shared" si="108"/>
        <v>0</v>
      </c>
      <c r="BF352" s="148">
        <f t="shared" si="109"/>
        <v>0</v>
      </c>
      <c r="BG352" s="148">
        <f t="shared" si="110"/>
        <v>0</v>
      </c>
      <c r="BH352" s="148">
        <f t="shared" si="111"/>
        <v>0</v>
      </c>
      <c r="BI352" s="148">
        <f t="shared" si="112"/>
        <v>0</v>
      </c>
      <c r="BJ352" s="13" t="s">
        <v>83</v>
      </c>
      <c r="BK352" s="148">
        <f t="shared" si="113"/>
        <v>0</v>
      </c>
      <c r="BL352" s="13" t="s">
        <v>184</v>
      </c>
      <c r="BM352" s="147" t="s">
        <v>2171</v>
      </c>
    </row>
    <row r="353" spans="2:65" s="1" customFormat="1" ht="16.5" customHeight="1">
      <c r="B353" s="135"/>
      <c r="C353" s="136" t="s">
        <v>70</v>
      </c>
      <c r="D353" s="136" t="s">
        <v>180</v>
      </c>
      <c r="E353" s="137" t="s">
        <v>2172</v>
      </c>
      <c r="F353" s="138" t="s">
        <v>2173</v>
      </c>
      <c r="G353" s="139" t="s">
        <v>290</v>
      </c>
      <c r="H353" s="140">
        <v>80</v>
      </c>
      <c r="I353" s="141"/>
      <c r="J353" s="141">
        <f t="shared" si="104"/>
        <v>0</v>
      </c>
      <c r="K353" s="142"/>
      <c r="L353" s="25"/>
      <c r="M353" s="143" t="s">
        <v>1</v>
      </c>
      <c r="N353" s="144" t="s">
        <v>36</v>
      </c>
      <c r="O353" s="145">
        <v>0</v>
      </c>
      <c r="P353" s="145">
        <f t="shared" si="105"/>
        <v>0</v>
      </c>
      <c r="Q353" s="145">
        <v>0</v>
      </c>
      <c r="R353" s="145">
        <f t="shared" si="106"/>
        <v>0</v>
      </c>
      <c r="S353" s="145">
        <v>0</v>
      </c>
      <c r="T353" s="146">
        <f t="shared" si="107"/>
        <v>0</v>
      </c>
      <c r="AR353" s="147" t="s">
        <v>184</v>
      </c>
      <c r="AT353" s="147" t="s">
        <v>180</v>
      </c>
      <c r="AU353" s="147" t="s">
        <v>77</v>
      </c>
      <c r="AY353" s="13" t="s">
        <v>178</v>
      </c>
      <c r="BE353" s="148">
        <f t="shared" si="108"/>
        <v>0</v>
      </c>
      <c r="BF353" s="148">
        <f t="shared" si="109"/>
        <v>0</v>
      </c>
      <c r="BG353" s="148">
        <f t="shared" si="110"/>
        <v>0</v>
      </c>
      <c r="BH353" s="148">
        <f t="shared" si="111"/>
        <v>0</v>
      </c>
      <c r="BI353" s="148">
        <f t="shared" si="112"/>
        <v>0</v>
      </c>
      <c r="BJ353" s="13" t="s">
        <v>83</v>
      </c>
      <c r="BK353" s="148">
        <f t="shared" si="113"/>
        <v>0</v>
      </c>
      <c r="BL353" s="13" t="s">
        <v>184</v>
      </c>
      <c r="BM353" s="147" t="s">
        <v>2174</v>
      </c>
    </row>
    <row r="354" spans="2:65" s="1" customFormat="1" ht="16.5" customHeight="1">
      <c r="B354" s="135"/>
      <c r="C354" s="136" t="s">
        <v>70</v>
      </c>
      <c r="D354" s="136" t="s">
        <v>180</v>
      </c>
      <c r="E354" s="137" t="s">
        <v>2175</v>
      </c>
      <c r="F354" s="138" t="s">
        <v>2176</v>
      </c>
      <c r="G354" s="139" t="s">
        <v>290</v>
      </c>
      <c r="H354" s="140">
        <v>28</v>
      </c>
      <c r="I354" s="141"/>
      <c r="J354" s="141">
        <f t="shared" si="104"/>
        <v>0</v>
      </c>
      <c r="K354" s="142"/>
      <c r="L354" s="25"/>
      <c r="M354" s="143" t="s">
        <v>1</v>
      </c>
      <c r="N354" s="144" t="s">
        <v>36</v>
      </c>
      <c r="O354" s="145">
        <v>0</v>
      </c>
      <c r="P354" s="145">
        <f t="shared" si="105"/>
        <v>0</v>
      </c>
      <c r="Q354" s="145">
        <v>0</v>
      </c>
      <c r="R354" s="145">
        <f t="shared" si="106"/>
        <v>0</v>
      </c>
      <c r="S354" s="145">
        <v>0</v>
      </c>
      <c r="T354" s="146">
        <f t="shared" si="107"/>
        <v>0</v>
      </c>
      <c r="AR354" s="147" t="s">
        <v>184</v>
      </c>
      <c r="AT354" s="147" t="s">
        <v>180</v>
      </c>
      <c r="AU354" s="147" t="s">
        <v>77</v>
      </c>
      <c r="AY354" s="13" t="s">
        <v>178</v>
      </c>
      <c r="BE354" s="148">
        <f t="shared" si="108"/>
        <v>0</v>
      </c>
      <c r="BF354" s="148">
        <f t="shared" si="109"/>
        <v>0</v>
      </c>
      <c r="BG354" s="148">
        <f t="shared" si="110"/>
        <v>0</v>
      </c>
      <c r="BH354" s="148">
        <f t="shared" si="111"/>
        <v>0</v>
      </c>
      <c r="BI354" s="148">
        <f t="shared" si="112"/>
        <v>0</v>
      </c>
      <c r="BJ354" s="13" t="s">
        <v>83</v>
      </c>
      <c r="BK354" s="148">
        <f t="shared" si="113"/>
        <v>0</v>
      </c>
      <c r="BL354" s="13" t="s">
        <v>184</v>
      </c>
      <c r="BM354" s="147" t="s">
        <v>2177</v>
      </c>
    </row>
    <row r="355" spans="2:65" s="1" customFormat="1" ht="16.5" customHeight="1">
      <c r="B355" s="135"/>
      <c r="C355" s="136" t="s">
        <v>70</v>
      </c>
      <c r="D355" s="136" t="s">
        <v>180</v>
      </c>
      <c r="E355" s="137" t="s">
        <v>2178</v>
      </c>
      <c r="F355" s="138" t="s">
        <v>2179</v>
      </c>
      <c r="G355" s="139" t="s">
        <v>329</v>
      </c>
      <c r="H355" s="140">
        <v>400</v>
      </c>
      <c r="I355" s="141"/>
      <c r="J355" s="141">
        <f t="shared" si="104"/>
        <v>0</v>
      </c>
      <c r="K355" s="142"/>
      <c r="L355" s="25"/>
      <c r="M355" s="143" t="s">
        <v>1</v>
      </c>
      <c r="N355" s="144" t="s">
        <v>36</v>
      </c>
      <c r="O355" s="145">
        <v>0</v>
      </c>
      <c r="P355" s="145">
        <f t="shared" si="105"/>
        <v>0</v>
      </c>
      <c r="Q355" s="145">
        <v>0</v>
      </c>
      <c r="R355" s="145">
        <f t="shared" si="106"/>
        <v>0</v>
      </c>
      <c r="S355" s="145">
        <v>0</v>
      </c>
      <c r="T355" s="146">
        <f t="shared" si="107"/>
        <v>0</v>
      </c>
      <c r="AR355" s="147" t="s">
        <v>184</v>
      </c>
      <c r="AT355" s="147" t="s">
        <v>180</v>
      </c>
      <c r="AU355" s="147" t="s">
        <v>77</v>
      </c>
      <c r="AY355" s="13" t="s">
        <v>178</v>
      </c>
      <c r="BE355" s="148">
        <f t="shared" si="108"/>
        <v>0</v>
      </c>
      <c r="BF355" s="148">
        <f t="shared" si="109"/>
        <v>0</v>
      </c>
      <c r="BG355" s="148">
        <f t="shared" si="110"/>
        <v>0</v>
      </c>
      <c r="BH355" s="148">
        <f t="shared" si="111"/>
        <v>0</v>
      </c>
      <c r="BI355" s="148">
        <f t="shared" si="112"/>
        <v>0</v>
      </c>
      <c r="BJ355" s="13" t="s">
        <v>83</v>
      </c>
      <c r="BK355" s="148">
        <f t="shared" si="113"/>
        <v>0</v>
      </c>
      <c r="BL355" s="13" t="s">
        <v>184</v>
      </c>
      <c r="BM355" s="147" t="s">
        <v>2180</v>
      </c>
    </row>
    <row r="356" spans="2:65" s="1" customFormat="1" ht="16.5" customHeight="1">
      <c r="B356" s="135"/>
      <c r="C356" s="136" t="s">
        <v>70</v>
      </c>
      <c r="D356" s="136" t="s">
        <v>180</v>
      </c>
      <c r="E356" s="137" t="s">
        <v>2181</v>
      </c>
      <c r="F356" s="138" t="s">
        <v>2182</v>
      </c>
      <c r="G356" s="139" t="s">
        <v>329</v>
      </c>
      <c r="H356" s="140">
        <v>45</v>
      </c>
      <c r="I356" s="141"/>
      <c r="J356" s="141">
        <f t="shared" si="104"/>
        <v>0</v>
      </c>
      <c r="K356" s="142"/>
      <c r="L356" s="25"/>
      <c r="M356" s="143" t="s">
        <v>1</v>
      </c>
      <c r="N356" s="144" t="s">
        <v>36</v>
      </c>
      <c r="O356" s="145">
        <v>0</v>
      </c>
      <c r="P356" s="145">
        <f t="shared" si="105"/>
        <v>0</v>
      </c>
      <c r="Q356" s="145">
        <v>0</v>
      </c>
      <c r="R356" s="145">
        <f t="shared" si="106"/>
        <v>0</v>
      </c>
      <c r="S356" s="145">
        <v>0</v>
      </c>
      <c r="T356" s="146">
        <f t="shared" si="107"/>
        <v>0</v>
      </c>
      <c r="AR356" s="147" t="s">
        <v>184</v>
      </c>
      <c r="AT356" s="147" t="s">
        <v>180</v>
      </c>
      <c r="AU356" s="147" t="s">
        <v>77</v>
      </c>
      <c r="AY356" s="13" t="s">
        <v>178</v>
      </c>
      <c r="BE356" s="148">
        <f t="shared" si="108"/>
        <v>0</v>
      </c>
      <c r="BF356" s="148">
        <f t="shared" si="109"/>
        <v>0</v>
      </c>
      <c r="BG356" s="148">
        <f t="shared" si="110"/>
        <v>0</v>
      </c>
      <c r="BH356" s="148">
        <f t="shared" si="111"/>
        <v>0</v>
      </c>
      <c r="BI356" s="148">
        <f t="shared" si="112"/>
        <v>0</v>
      </c>
      <c r="BJ356" s="13" t="s">
        <v>83</v>
      </c>
      <c r="BK356" s="148">
        <f t="shared" si="113"/>
        <v>0</v>
      </c>
      <c r="BL356" s="13" t="s">
        <v>184</v>
      </c>
      <c r="BM356" s="147" t="s">
        <v>2183</v>
      </c>
    </row>
    <row r="357" spans="2:65" s="1" customFormat="1" ht="16.5" customHeight="1">
      <c r="B357" s="135"/>
      <c r="C357" s="136" t="s">
        <v>70</v>
      </c>
      <c r="D357" s="136" t="s">
        <v>180</v>
      </c>
      <c r="E357" s="137" t="s">
        <v>2184</v>
      </c>
      <c r="F357" s="138" t="s">
        <v>2185</v>
      </c>
      <c r="G357" s="139" t="s">
        <v>262</v>
      </c>
      <c r="H357" s="140">
        <v>20</v>
      </c>
      <c r="I357" s="141"/>
      <c r="J357" s="141">
        <f t="shared" si="104"/>
        <v>0</v>
      </c>
      <c r="K357" s="142"/>
      <c r="L357" s="25"/>
      <c r="M357" s="143" t="s">
        <v>1</v>
      </c>
      <c r="N357" s="144" t="s">
        <v>36</v>
      </c>
      <c r="O357" s="145">
        <v>0</v>
      </c>
      <c r="P357" s="145">
        <f t="shared" si="105"/>
        <v>0</v>
      </c>
      <c r="Q357" s="145">
        <v>0</v>
      </c>
      <c r="R357" s="145">
        <f t="shared" si="106"/>
        <v>0</v>
      </c>
      <c r="S357" s="145">
        <v>0</v>
      </c>
      <c r="T357" s="146">
        <f t="shared" si="107"/>
        <v>0</v>
      </c>
      <c r="AR357" s="147" t="s">
        <v>184</v>
      </c>
      <c r="AT357" s="147" t="s">
        <v>180</v>
      </c>
      <c r="AU357" s="147" t="s">
        <v>77</v>
      </c>
      <c r="AY357" s="13" t="s">
        <v>178</v>
      </c>
      <c r="BE357" s="148">
        <f t="shared" si="108"/>
        <v>0</v>
      </c>
      <c r="BF357" s="148">
        <f t="shared" si="109"/>
        <v>0</v>
      </c>
      <c r="BG357" s="148">
        <f t="shared" si="110"/>
        <v>0</v>
      </c>
      <c r="BH357" s="148">
        <f t="shared" si="111"/>
        <v>0</v>
      </c>
      <c r="BI357" s="148">
        <f t="shared" si="112"/>
        <v>0</v>
      </c>
      <c r="BJ357" s="13" t="s">
        <v>83</v>
      </c>
      <c r="BK357" s="148">
        <f t="shared" si="113"/>
        <v>0</v>
      </c>
      <c r="BL357" s="13" t="s">
        <v>184</v>
      </c>
      <c r="BM357" s="147" t="s">
        <v>2186</v>
      </c>
    </row>
    <row r="358" spans="2:65" s="1" customFormat="1" ht="16.5" customHeight="1">
      <c r="B358" s="135"/>
      <c r="C358" s="136" t="s">
        <v>70</v>
      </c>
      <c r="D358" s="136" t="s">
        <v>180</v>
      </c>
      <c r="E358" s="137" t="s">
        <v>2187</v>
      </c>
      <c r="F358" s="138" t="s">
        <v>2188</v>
      </c>
      <c r="G358" s="139" t="s">
        <v>290</v>
      </c>
      <c r="H358" s="140">
        <v>350</v>
      </c>
      <c r="I358" s="141"/>
      <c r="J358" s="141">
        <f t="shared" si="104"/>
        <v>0</v>
      </c>
      <c r="K358" s="142"/>
      <c r="L358" s="25"/>
      <c r="M358" s="143" t="s">
        <v>1</v>
      </c>
      <c r="N358" s="144" t="s">
        <v>36</v>
      </c>
      <c r="O358" s="145">
        <v>0</v>
      </c>
      <c r="P358" s="145">
        <f t="shared" si="105"/>
        <v>0</v>
      </c>
      <c r="Q358" s="145">
        <v>0</v>
      </c>
      <c r="R358" s="145">
        <f t="shared" si="106"/>
        <v>0</v>
      </c>
      <c r="S358" s="145">
        <v>0</v>
      </c>
      <c r="T358" s="146">
        <f t="shared" si="107"/>
        <v>0</v>
      </c>
      <c r="AR358" s="147" t="s">
        <v>184</v>
      </c>
      <c r="AT358" s="147" t="s">
        <v>180</v>
      </c>
      <c r="AU358" s="147" t="s">
        <v>77</v>
      </c>
      <c r="AY358" s="13" t="s">
        <v>178</v>
      </c>
      <c r="BE358" s="148">
        <f t="shared" si="108"/>
        <v>0</v>
      </c>
      <c r="BF358" s="148">
        <f t="shared" si="109"/>
        <v>0</v>
      </c>
      <c r="BG358" s="148">
        <f t="shared" si="110"/>
        <v>0</v>
      </c>
      <c r="BH358" s="148">
        <f t="shared" si="111"/>
        <v>0</v>
      </c>
      <c r="BI358" s="148">
        <f t="shared" si="112"/>
        <v>0</v>
      </c>
      <c r="BJ358" s="13" t="s">
        <v>83</v>
      </c>
      <c r="BK358" s="148">
        <f t="shared" si="113"/>
        <v>0</v>
      </c>
      <c r="BL358" s="13" t="s">
        <v>184</v>
      </c>
      <c r="BM358" s="147" t="s">
        <v>2189</v>
      </c>
    </row>
    <row r="359" spans="2:65" s="1" customFormat="1" ht="16.5" customHeight="1">
      <c r="B359" s="135"/>
      <c r="C359" s="136" t="s">
        <v>70</v>
      </c>
      <c r="D359" s="136" t="s">
        <v>180</v>
      </c>
      <c r="E359" s="137" t="s">
        <v>2190</v>
      </c>
      <c r="F359" s="138" t="s">
        <v>2191</v>
      </c>
      <c r="G359" s="139" t="s">
        <v>290</v>
      </c>
      <c r="H359" s="140">
        <v>25</v>
      </c>
      <c r="I359" s="141"/>
      <c r="J359" s="141">
        <f t="shared" si="104"/>
        <v>0</v>
      </c>
      <c r="K359" s="142"/>
      <c r="L359" s="25"/>
      <c r="M359" s="143" t="s">
        <v>1</v>
      </c>
      <c r="N359" s="144" t="s">
        <v>36</v>
      </c>
      <c r="O359" s="145">
        <v>0</v>
      </c>
      <c r="P359" s="145">
        <f t="shared" si="105"/>
        <v>0</v>
      </c>
      <c r="Q359" s="145">
        <v>0</v>
      </c>
      <c r="R359" s="145">
        <f t="shared" si="106"/>
        <v>0</v>
      </c>
      <c r="S359" s="145">
        <v>0</v>
      </c>
      <c r="T359" s="146">
        <f t="shared" si="107"/>
        <v>0</v>
      </c>
      <c r="AR359" s="147" t="s">
        <v>184</v>
      </c>
      <c r="AT359" s="147" t="s">
        <v>180</v>
      </c>
      <c r="AU359" s="147" t="s">
        <v>77</v>
      </c>
      <c r="AY359" s="13" t="s">
        <v>178</v>
      </c>
      <c r="BE359" s="148">
        <f t="shared" si="108"/>
        <v>0</v>
      </c>
      <c r="BF359" s="148">
        <f t="shared" si="109"/>
        <v>0</v>
      </c>
      <c r="BG359" s="148">
        <f t="shared" si="110"/>
        <v>0</v>
      </c>
      <c r="BH359" s="148">
        <f t="shared" si="111"/>
        <v>0</v>
      </c>
      <c r="BI359" s="148">
        <f t="shared" si="112"/>
        <v>0</v>
      </c>
      <c r="BJ359" s="13" t="s">
        <v>83</v>
      </c>
      <c r="BK359" s="148">
        <f t="shared" si="113"/>
        <v>0</v>
      </c>
      <c r="BL359" s="13" t="s">
        <v>184</v>
      </c>
      <c r="BM359" s="147" t="s">
        <v>2192</v>
      </c>
    </row>
    <row r="360" spans="2:65" s="1" customFormat="1" ht="16.5" customHeight="1">
      <c r="B360" s="135"/>
      <c r="C360" s="136" t="s">
        <v>70</v>
      </c>
      <c r="D360" s="136" t="s">
        <v>180</v>
      </c>
      <c r="E360" s="137" t="s">
        <v>2193</v>
      </c>
      <c r="F360" s="138" t="s">
        <v>2194</v>
      </c>
      <c r="G360" s="139" t="s">
        <v>290</v>
      </c>
      <c r="H360" s="140">
        <v>60</v>
      </c>
      <c r="I360" s="141"/>
      <c r="J360" s="141">
        <f t="shared" si="104"/>
        <v>0</v>
      </c>
      <c r="K360" s="142"/>
      <c r="L360" s="25"/>
      <c r="M360" s="143" t="s">
        <v>1</v>
      </c>
      <c r="N360" s="144" t="s">
        <v>36</v>
      </c>
      <c r="O360" s="145">
        <v>0</v>
      </c>
      <c r="P360" s="145">
        <f t="shared" si="105"/>
        <v>0</v>
      </c>
      <c r="Q360" s="145">
        <v>0</v>
      </c>
      <c r="R360" s="145">
        <f t="shared" si="106"/>
        <v>0</v>
      </c>
      <c r="S360" s="145">
        <v>0</v>
      </c>
      <c r="T360" s="146">
        <f t="shared" si="107"/>
        <v>0</v>
      </c>
      <c r="AR360" s="147" t="s">
        <v>184</v>
      </c>
      <c r="AT360" s="147" t="s">
        <v>180</v>
      </c>
      <c r="AU360" s="147" t="s">
        <v>77</v>
      </c>
      <c r="AY360" s="13" t="s">
        <v>178</v>
      </c>
      <c r="BE360" s="148">
        <f t="shared" si="108"/>
        <v>0</v>
      </c>
      <c r="BF360" s="148">
        <f t="shared" si="109"/>
        <v>0</v>
      </c>
      <c r="BG360" s="148">
        <f t="shared" si="110"/>
        <v>0</v>
      </c>
      <c r="BH360" s="148">
        <f t="shared" si="111"/>
        <v>0</v>
      </c>
      <c r="BI360" s="148">
        <f t="shared" si="112"/>
        <v>0</v>
      </c>
      <c r="BJ360" s="13" t="s">
        <v>83</v>
      </c>
      <c r="BK360" s="148">
        <f t="shared" si="113"/>
        <v>0</v>
      </c>
      <c r="BL360" s="13" t="s">
        <v>184</v>
      </c>
      <c r="BM360" s="147" t="s">
        <v>2195</v>
      </c>
    </row>
    <row r="361" spans="2:65" s="1" customFormat="1" ht="16.5" customHeight="1">
      <c r="B361" s="135"/>
      <c r="C361" s="136" t="s">
        <v>70</v>
      </c>
      <c r="D361" s="136" t="s">
        <v>180</v>
      </c>
      <c r="E361" s="137" t="s">
        <v>2196</v>
      </c>
      <c r="F361" s="138" t="s">
        <v>2197</v>
      </c>
      <c r="G361" s="139" t="s">
        <v>290</v>
      </c>
      <c r="H361" s="140">
        <v>12</v>
      </c>
      <c r="I361" s="141"/>
      <c r="J361" s="141">
        <f t="shared" si="104"/>
        <v>0</v>
      </c>
      <c r="K361" s="142"/>
      <c r="L361" s="25"/>
      <c r="M361" s="143" t="s">
        <v>1</v>
      </c>
      <c r="N361" s="144" t="s">
        <v>36</v>
      </c>
      <c r="O361" s="145">
        <v>0</v>
      </c>
      <c r="P361" s="145">
        <f t="shared" si="105"/>
        <v>0</v>
      </c>
      <c r="Q361" s="145">
        <v>0</v>
      </c>
      <c r="R361" s="145">
        <f t="shared" si="106"/>
        <v>0</v>
      </c>
      <c r="S361" s="145">
        <v>0</v>
      </c>
      <c r="T361" s="146">
        <f t="shared" si="107"/>
        <v>0</v>
      </c>
      <c r="AR361" s="147" t="s">
        <v>184</v>
      </c>
      <c r="AT361" s="147" t="s">
        <v>180</v>
      </c>
      <c r="AU361" s="147" t="s">
        <v>77</v>
      </c>
      <c r="AY361" s="13" t="s">
        <v>178</v>
      </c>
      <c r="BE361" s="148">
        <f t="shared" si="108"/>
        <v>0</v>
      </c>
      <c r="BF361" s="148">
        <f t="shared" si="109"/>
        <v>0</v>
      </c>
      <c r="BG361" s="148">
        <f t="shared" si="110"/>
        <v>0</v>
      </c>
      <c r="BH361" s="148">
        <f t="shared" si="111"/>
        <v>0</v>
      </c>
      <c r="BI361" s="148">
        <f t="shared" si="112"/>
        <v>0</v>
      </c>
      <c r="BJ361" s="13" t="s">
        <v>83</v>
      </c>
      <c r="BK361" s="148">
        <f t="shared" si="113"/>
        <v>0</v>
      </c>
      <c r="BL361" s="13" t="s">
        <v>184</v>
      </c>
      <c r="BM361" s="147" t="s">
        <v>2198</v>
      </c>
    </row>
    <row r="362" spans="2:65" s="1" customFormat="1" ht="16.5" customHeight="1">
      <c r="B362" s="135"/>
      <c r="C362" s="136" t="s">
        <v>70</v>
      </c>
      <c r="D362" s="136" t="s">
        <v>180</v>
      </c>
      <c r="E362" s="137" t="s">
        <v>2199</v>
      </c>
      <c r="F362" s="138" t="s">
        <v>2048</v>
      </c>
      <c r="G362" s="139" t="s">
        <v>290</v>
      </c>
      <c r="H362" s="140">
        <v>1</v>
      </c>
      <c r="I362" s="141"/>
      <c r="J362" s="141">
        <f t="shared" si="104"/>
        <v>0</v>
      </c>
      <c r="K362" s="142"/>
      <c r="L362" s="25"/>
      <c r="M362" s="143" t="s">
        <v>1</v>
      </c>
      <c r="N362" s="144" t="s">
        <v>36</v>
      </c>
      <c r="O362" s="145">
        <v>0</v>
      </c>
      <c r="P362" s="145">
        <f t="shared" si="105"/>
        <v>0</v>
      </c>
      <c r="Q362" s="145">
        <v>0</v>
      </c>
      <c r="R362" s="145">
        <f t="shared" si="106"/>
        <v>0</v>
      </c>
      <c r="S362" s="145">
        <v>0</v>
      </c>
      <c r="T362" s="146">
        <f t="shared" si="107"/>
        <v>0</v>
      </c>
      <c r="AR362" s="147" t="s">
        <v>184</v>
      </c>
      <c r="AT362" s="147" t="s">
        <v>180</v>
      </c>
      <c r="AU362" s="147" t="s">
        <v>77</v>
      </c>
      <c r="AY362" s="13" t="s">
        <v>178</v>
      </c>
      <c r="BE362" s="148">
        <f t="shared" si="108"/>
        <v>0</v>
      </c>
      <c r="BF362" s="148">
        <f t="shared" si="109"/>
        <v>0</v>
      </c>
      <c r="BG362" s="148">
        <f t="shared" si="110"/>
        <v>0</v>
      </c>
      <c r="BH362" s="148">
        <f t="shared" si="111"/>
        <v>0</v>
      </c>
      <c r="BI362" s="148">
        <f t="shared" si="112"/>
        <v>0</v>
      </c>
      <c r="BJ362" s="13" t="s">
        <v>83</v>
      </c>
      <c r="BK362" s="148">
        <f t="shared" si="113"/>
        <v>0</v>
      </c>
      <c r="BL362" s="13" t="s">
        <v>184</v>
      </c>
      <c r="BM362" s="147" t="s">
        <v>2200</v>
      </c>
    </row>
    <row r="363" spans="2:65" s="1" customFormat="1" ht="16.5" customHeight="1">
      <c r="B363" s="135"/>
      <c r="C363" s="136" t="s">
        <v>70</v>
      </c>
      <c r="D363" s="136" t="s">
        <v>180</v>
      </c>
      <c r="E363" s="137" t="s">
        <v>2201</v>
      </c>
      <c r="F363" s="138" t="s">
        <v>624</v>
      </c>
      <c r="G363" s="139" t="s">
        <v>290</v>
      </c>
      <c r="H363" s="140">
        <v>1</v>
      </c>
      <c r="I363" s="141"/>
      <c r="J363" s="141">
        <f t="shared" si="104"/>
        <v>0</v>
      </c>
      <c r="K363" s="142"/>
      <c r="L363" s="25"/>
      <c r="M363" s="143" t="s">
        <v>1</v>
      </c>
      <c r="N363" s="144" t="s">
        <v>36</v>
      </c>
      <c r="O363" s="145">
        <v>0</v>
      </c>
      <c r="P363" s="145">
        <f t="shared" si="105"/>
        <v>0</v>
      </c>
      <c r="Q363" s="145">
        <v>0</v>
      </c>
      <c r="R363" s="145">
        <f t="shared" si="106"/>
        <v>0</v>
      </c>
      <c r="S363" s="145">
        <v>0</v>
      </c>
      <c r="T363" s="146">
        <f t="shared" si="107"/>
        <v>0</v>
      </c>
      <c r="AR363" s="147" t="s">
        <v>184</v>
      </c>
      <c r="AT363" s="147" t="s">
        <v>180</v>
      </c>
      <c r="AU363" s="147" t="s">
        <v>77</v>
      </c>
      <c r="AY363" s="13" t="s">
        <v>178</v>
      </c>
      <c r="BE363" s="148">
        <f t="shared" si="108"/>
        <v>0</v>
      </c>
      <c r="BF363" s="148">
        <f t="shared" si="109"/>
        <v>0</v>
      </c>
      <c r="BG363" s="148">
        <f t="shared" si="110"/>
        <v>0</v>
      </c>
      <c r="BH363" s="148">
        <f t="shared" si="111"/>
        <v>0</v>
      </c>
      <c r="BI363" s="148">
        <f t="shared" si="112"/>
        <v>0</v>
      </c>
      <c r="BJ363" s="13" t="s">
        <v>83</v>
      </c>
      <c r="BK363" s="148">
        <f t="shared" si="113"/>
        <v>0</v>
      </c>
      <c r="BL363" s="13" t="s">
        <v>184</v>
      </c>
      <c r="BM363" s="147" t="s">
        <v>2202</v>
      </c>
    </row>
    <row r="364" spans="2:65" s="11" customFormat="1" ht="25.9" customHeight="1">
      <c r="B364" s="124"/>
      <c r="D364" s="125" t="s">
        <v>69</v>
      </c>
      <c r="E364" s="126" t="s">
        <v>2203</v>
      </c>
      <c r="F364" s="126" t="s">
        <v>2204</v>
      </c>
      <c r="J364" s="127">
        <f>BK364</f>
        <v>0</v>
      </c>
      <c r="L364" s="124"/>
      <c r="M364" s="128"/>
      <c r="P364" s="129">
        <f>SUM(P365:P378)</f>
        <v>0</v>
      </c>
      <c r="R364" s="129">
        <f>SUM(R365:R378)</f>
        <v>0</v>
      </c>
      <c r="T364" s="130">
        <f>SUM(T365:T378)</f>
        <v>0</v>
      </c>
      <c r="AR364" s="125" t="s">
        <v>77</v>
      </c>
      <c r="AT364" s="131" t="s">
        <v>69</v>
      </c>
      <c r="AU364" s="131" t="s">
        <v>70</v>
      </c>
      <c r="AY364" s="125" t="s">
        <v>178</v>
      </c>
      <c r="BK364" s="132">
        <f>SUM(BK365:BK378)</f>
        <v>0</v>
      </c>
    </row>
    <row r="365" spans="2:65" s="1" customFormat="1" ht="16.5" customHeight="1">
      <c r="B365" s="135"/>
      <c r="C365" s="136" t="s">
        <v>70</v>
      </c>
      <c r="D365" s="136" t="s">
        <v>180</v>
      </c>
      <c r="E365" s="137" t="s">
        <v>2205</v>
      </c>
      <c r="F365" s="138" t="s">
        <v>2206</v>
      </c>
      <c r="G365" s="139" t="s">
        <v>290</v>
      </c>
      <c r="H365" s="140">
        <v>20</v>
      </c>
      <c r="I365" s="141"/>
      <c r="J365" s="141">
        <f t="shared" ref="J365:J378" si="114">ROUND(I365*H365,2)</f>
        <v>0</v>
      </c>
      <c r="K365" s="142"/>
      <c r="L365" s="25"/>
      <c r="M365" s="143" t="s">
        <v>1</v>
      </c>
      <c r="N365" s="144" t="s">
        <v>36</v>
      </c>
      <c r="O365" s="145">
        <v>0</v>
      </c>
      <c r="P365" s="145">
        <f t="shared" ref="P365:P378" si="115">O365*H365</f>
        <v>0</v>
      </c>
      <c r="Q365" s="145">
        <v>0</v>
      </c>
      <c r="R365" s="145">
        <f t="shared" ref="R365:R378" si="116">Q365*H365</f>
        <v>0</v>
      </c>
      <c r="S365" s="145">
        <v>0</v>
      </c>
      <c r="T365" s="146">
        <f t="shared" ref="T365:T378" si="117">S365*H365</f>
        <v>0</v>
      </c>
      <c r="AR365" s="147" t="s">
        <v>184</v>
      </c>
      <c r="AT365" s="147" t="s">
        <v>180</v>
      </c>
      <c r="AU365" s="147" t="s">
        <v>77</v>
      </c>
      <c r="AY365" s="13" t="s">
        <v>178</v>
      </c>
      <c r="BE365" s="148">
        <f t="shared" ref="BE365:BE378" si="118">IF(N365="základná",J365,0)</f>
        <v>0</v>
      </c>
      <c r="BF365" s="148">
        <f t="shared" ref="BF365:BF378" si="119">IF(N365="znížená",J365,0)</f>
        <v>0</v>
      </c>
      <c r="BG365" s="148">
        <f t="shared" ref="BG365:BG378" si="120">IF(N365="zákl. prenesená",J365,0)</f>
        <v>0</v>
      </c>
      <c r="BH365" s="148">
        <f t="shared" ref="BH365:BH378" si="121">IF(N365="zníž. prenesená",J365,0)</f>
        <v>0</v>
      </c>
      <c r="BI365" s="148">
        <f t="shared" ref="BI365:BI378" si="122">IF(N365="nulová",J365,0)</f>
        <v>0</v>
      </c>
      <c r="BJ365" s="13" t="s">
        <v>83</v>
      </c>
      <c r="BK365" s="148">
        <f t="shared" ref="BK365:BK378" si="123">ROUND(I365*H365,2)</f>
        <v>0</v>
      </c>
      <c r="BL365" s="13" t="s">
        <v>184</v>
      </c>
      <c r="BM365" s="147" t="s">
        <v>2207</v>
      </c>
    </row>
    <row r="366" spans="2:65" s="1" customFormat="1" ht="16.5" customHeight="1">
      <c r="B366" s="135"/>
      <c r="C366" s="136" t="s">
        <v>70</v>
      </c>
      <c r="D366" s="136" t="s">
        <v>180</v>
      </c>
      <c r="E366" s="137" t="s">
        <v>2208</v>
      </c>
      <c r="F366" s="138" t="s">
        <v>2209</v>
      </c>
      <c r="G366" s="139" t="s">
        <v>290</v>
      </c>
      <c r="H366" s="140">
        <v>1</v>
      </c>
      <c r="I366" s="141"/>
      <c r="J366" s="141">
        <f t="shared" si="114"/>
        <v>0</v>
      </c>
      <c r="K366" s="142"/>
      <c r="L366" s="25"/>
      <c r="M366" s="143" t="s">
        <v>1</v>
      </c>
      <c r="N366" s="144" t="s">
        <v>36</v>
      </c>
      <c r="O366" s="145">
        <v>0</v>
      </c>
      <c r="P366" s="145">
        <f t="shared" si="115"/>
        <v>0</v>
      </c>
      <c r="Q366" s="145">
        <v>0</v>
      </c>
      <c r="R366" s="145">
        <f t="shared" si="116"/>
        <v>0</v>
      </c>
      <c r="S366" s="145">
        <v>0</v>
      </c>
      <c r="T366" s="146">
        <f t="shared" si="117"/>
        <v>0</v>
      </c>
      <c r="AR366" s="147" t="s">
        <v>184</v>
      </c>
      <c r="AT366" s="147" t="s">
        <v>180</v>
      </c>
      <c r="AU366" s="147" t="s">
        <v>77</v>
      </c>
      <c r="AY366" s="13" t="s">
        <v>178</v>
      </c>
      <c r="BE366" s="148">
        <f t="shared" si="118"/>
        <v>0</v>
      </c>
      <c r="BF366" s="148">
        <f t="shared" si="119"/>
        <v>0</v>
      </c>
      <c r="BG366" s="148">
        <f t="shared" si="120"/>
        <v>0</v>
      </c>
      <c r="BH366" s="148">
        <f t="shared" si="121"/>
        <v>0</v>
      </c>
      <c r="BI366" s="148">
        <f t="shared" si="122"/>
        <v>0</v>
      </c>
      <c r="BJ366" s="13" t="s">
        <v>83</v>
      </c>
      <c r="BK366" s="148">
        <f t="shared" si="123"/>
        <v>0</v>
      </c>
      <c r="BL366" s="13" t="s">
        <v>184</v>
      </c>
      <c r="BM366" s="147" t="s">
        <v>2210</v>
      </c>
    </row>
    <row r="367" spans="2:65" s="1" customFormat="1" ht="24.2" customHeight="1">
      <c r="B367" s="135"/>
      <c r="C367" s="136" t="s">
        <v>70</v>
      </c>
      <c r="D367" s="136" t="s">
        <v>180</v>
      </c>
      <c r="E367" s="137" t="s">
        <v>2211</v>
      </c>
      <c r="F367" s="138" t="s">
        <v>2212</v>
      </c>
      <c r="G367" s="139" t="s">
        <v>290</v>
      </c>
      <c r="H367" s="140">
        <v>20</v>
      </c>
      <c r="I367" s="141"/>
      <c r="J367" s="141">
        <f t="shared" si="114"/>
        <v>0</v>
      </c>
      <c r="K367" s="142"/>
      <c r="L367" s="25"/>
      <c r="M367" s="143" t="s">
        <v>1</v>
      </c>
      <c r="N367" s="144" t="s">
        <v>36</v>
      </c>
      <c r="O367" s="145">
        <v>0</v>
      </c>
      <c r="P367" s="145">
        <f t="shared" si="115"/>
        <v>0</v>
      </c>
      <c r="Q367" s="145">
        <v>0</v>
      </c>
      <c r="R367" s="145">
        <f t="shared" si="116"/>
        <v>0</v>
      </c>
      <c r="S367" s="145">
        <v>0</v>
      </c>
      <c r="T367" s="146">
        <f t="shared" si="117"/>
        <v>0</v>
      </c>
      <c r="AR367" s="147" t="s">
        <v>184</v>
      </c>
      <c r="AT367" s="147" t="s">
        <v>180</v>
      </c>
      <c r="AU367" s="147" t="s">
        <v>77</v>
      </c>
      <c r="AY367" s="13" t="s">
        <v>178</v>
      </c>
      <c r="BE367" s="148">
        <f t="shared" si="118"/>
        <v>0</v>
      </c>
      <c r="BF367" s="148">
        <f t="shared" si="119"/>
        <v>0</v>
      </c>
      <c r="BG367" s="148">
        <f t="shared" si="120"/>
        <v>0</v>
      </c>
      <c r="BH367" s="148">
        <f t="shared" si="121"/>
        <v>0</v>
      </c>
      <c r="BI367" s="148">
        <f t="shared" si="122"/>
        <v>0</v>
      </c>
      <c r="BJ367" s="13" t="s">
        <v>83</v>
      </c>
      <c r="BK367" s="148">
        <f t="shared" si="123"/>
        <v>0</v>
      </c>
      <c r="BL367" s="13" t="s">
        <v>184</v>
      </c>
      <c r="BM367" s="147" t="s">
        <v>2213</v>
      </c>
    </row>
    <row r="368" spans="2:65" s="1" customFormat="1" ht="21.75" customHeight="1">
      <c r="B368" s="135"/>
      <c r="C368" s="136" t="s">
        <v>70</v>
      </c>
      <c r="D368" s="136" t="s">
        <v>180</v>
      </c>
      <c r="E368" s="137" t="s">
        <v>2214</v>
      </c>
      <c r="F368" s="138" t="s">
        <v>2215</v>
      </c>
      <c r="G368" s="139" t="s">
        <v>290</v>
      </c>
      <c r="H368" s="140">
        <v>1</v>
      </c>
      <c r="I368" s="141"/>
      <c r="J368" s="141">
        <f t="shared" si="114"/>
        <v>0</v>
      </c>
      <c r="K368" s="142"/>
      <c r="L368" s="25"/>
      <c r="M368" s="143" t="s">
        <v>1</v>
      </c>
      <c r="N368" s="144" t="s">
        <v>36</v>
      </c>
      <c r="O368" s="145">
        <v>0</v>
      </c>
      <c r="P368" s="145">
        <f t="shared" si="115"/>
        <v>0</v>
      </c>
      <c r="Q368" s="145">
        <v>0</v>
      </c>
      <c r="R368" s="145">
        <f t="shared" si="116"/>
        <v>0</v>
      </c>
      <c r="S368" s="145">
        <v>0</v>
      </c>
      <c r="T368" s="146">
        <f t="shared" si="117"/>
        <v>0</v>
      </c>
      <c r="AR368" s="147" t="s">
        <v>184</v>
      </c>
      <c r="AT368" s="147" t="s">
        <v>180</v>
      </c>
      <c r="AU368" s="147" t="s">
        <v>77</v>
      </c>
      <c r="AY368" s="13" t="s">
        <v>178</v>
      </c>
      <c r="BE368" s="148">
        <f t="shared" si="118"/>
        <v>0</v>
      </c>
      <c r="BF368" s="148">
        <f t="shared" si="119"/>
        <v>0</v>
      </c>
      <c r="BG368" s="148">
        <f t="shared" si="120"/>
        <v>0</v>
      </c>
      <c r="BH368" s="148">
        <f t="shared" si="121"/>
        <v>0</v>
      </c>
      <c r="BI368" s="148">
        <f t="shared" si="122"/>
        <v>0</v>
      </c>
      <c r="BJ368" s="13" t="s">
        <v>83</v>
      </c>
      <c r="BK368" s="148">
        <f t="shared" si="123"/>
        <v>0</v>
      </c>
      <c r="BL368" s="13" t="s">
        <v>184</v>
      </c>
      <c r="BM368" s="147" t="s">
        <v>2216</v>
      </c>
    </row>
    <row r="369" spans="2:65" s="1" customFormat="1" ht="16.5" customHeight="1">
      <c r="B369" s="135"/>
      <c r="C369" s="136" t="s">
        <v>70</v>
      </c>
      <c r="D369" s="136" t="s">
        <v>180</v>
      </c>
      <c r="E369" s="137" t="s">
        <v>2217</v>
      </c>
      <c r="F369" s="138" t="s">
        <v>2218</v>
      </c>
      <c r="G369" s="139" t="s">
        <v>329</v>
      </c>
      <c r="H369" s="140">
        <v>300</v>
      </c>
      <c r="I369" s="141"/>
      <c r="J369" s="141">
        <f t="shared" si="114"/>
        <v>0</v>
      </c>
      <c r="K369" s="142"/>
      <c r="L369" s="25"/>
      <c r="M369" s="143" t="s">
        <v>1</v>
      </c>
      <c r="N369" s="144" t="s">
        <v>36</v>
      </c>
      <c r="O369" s="145">
        <v>0</v>
      </c>
      <c r="P369" s="145">
        <f t="shared" si="115"/>
        <v>0</v>
      </c>
      <c r="Q369" s="145">
        <v>0</v>
      </c>
      <c r="R369" s="145">
        <f t="shared" si="116"/>
        <v>0</v>
      </c>
      <c r="S369" s="145">
        <v>0</v>
      </c>
      <c r="T369" s="146">
        <f t="shared" si="117"/>
        <v>0</v>
      </c>
      <c r="AR369" s="147" t="s">
        <v>184</v>
      </c>
      <c r="AT369" s="147" t="s">
        <v>180</v>
      </c>
      <c r="AU369" s="147" t="s">
        <v>77</v>
      </c>
      <c r="AY369" s="13" t="s">
        <v>178</v>
      </c>
      <c r="BE369" s="148">
        <f t="shared" si="118"/>
        <v>0</v>
      </c>
      <c r="BF369" s="148">
        <f t="shared" si="119"/>
        <v>0</v>
      </c>
      <c r="BG369" s="148">
        <f t="shared" si="120"/>
        <v>0</v>
      </c>
      <c r="BH369" s="148">
        <f t="shared" si="121"/>
        <v>0</v>
      </c>
      <c r="BI369" s="148">
        <f t="shared" si="122"/>
        <v>0</v>
      </c>
      <c r="BJ369" s="13" t="s">
        <v>83</v>
      </c>
      <c r="BK369" s="148">
        <f t="shared" si="123"/>
        <v>0</v>
      </c>
      <c r="BL369" s="13" t="s">
        <v>184</v>
      </c>
      <c r="BM369" s="147" t="s">
        <v>2219</v>
      </c>
    </row>
    <row r="370" spans="2:65" s="1" customFormat="1" ht="16.5" customHeight="1">
      <c r="B370" s="135"/>
      <c r="C370" s="136" t="s">
        <v>70</v>
      </c>
      <c r="D370" s="136" t="s">
        <v>180</v>
      </c>
      <c r="E370" s="137" t="s">
        <v>2220</v>
      </c>
      <c r="F370" s="138" t="s">
        <v>2221</v>
      </c>
      <c r="G370" s="139" t="s">
        <v>290</v>
      </c>
      <c r="H370" s="140">
        <v>4</v>
      </c>
      <c r="I370" s="141"/>
      <c r="J370" s="141">
        <f t="shared" si="114"/>
        <v>0</v>
      </c>
      <c r="K370" s="142"/>
      <c r="L370" s="25"/>
      <c r="M370" s="143" t="s">
        <v>1</v>
      </c>
      <c r="N370" s="144" t="s">
        <v>36</v>
      </c>
      <c r="O370" s="145">
        <v>0</v>
      </c>
      <c r="P370" s="145">
        <f t="shared" si="115"/>
        <v>0</v>
      </c>
      <c r="Q370" s="145">
        <v>0</v>
      </c>
      <c r="R370" s="145">
        <f t="shared" si="116"/>
        <v>0</v>
      </c>
      <c r="S370" s="145">
        <v>0</v>
      </c>
      <c r="T370" s="146">
        <f t="shared" si="117"/>
        <v>0</v>
      </c>
      <c r="AR370" s="147" t="s">
        <v>184</v>
      </c>
      <c r="AT370" s="147" t="s">
        <v>180</v>
      </c>
      <c r="AU370" s="147" t="s">
        <v>77</v>
      </c>
      <c r="AY370" s="13" t="s">
        <v>178</v>
      </c>
      <c r="BE370" s="148">
        <f t="shared" si="118"/>
        <v>0</v>
      </c>
      <c r="BF370" s="148">
        <f t="shared" si="119"/>
        <v>0</v>
      </c>
      <c r="BG370" s="148">
        <f t="shared" si="120"/>
        <v>0</v>
      </c>
      <c r="BH370" s="148">
        <f t="shared" si="121"/>
        <v>0</v>
      </c>
      <c r="BI370" s="148">
        <f t="shared" si="122"/>
        <v>0</v>
      </c>
      <c r="BJ370" s="13" t="s">
        <v>83</v>
      </c>
      <c r="BK370" s="148">
        <f t="shared" si="123"/>
        <v>0</v>
      </c>
      <c r="BL370" s="13" t="s">
        <v>184</v>
      </c>
      <c r="BM370" s="147" t="s">
        <v>2222</v>
      </c>
    </row>
    <row r="371" spans="2:65" s="1" customFormat="1" ht="16.5" customHeight="1">
      <c r="B371" s="135"/>
      <c r="C371" s="136" t="s">
        <v>70</v>
      </c>
      <c r="D371" s="136" t="s">
        <v>180</v>
      </c>
      <c r="E371" s="137" t="s">
        <v>2223</v>
      </c>
      <c r="F371" s="138" t="s">
        <v>2224</v>
      </c>
      <c r="G371" s="139" t="s">
        <v>329</v>
      </c>
      <c r="H371" s="140">
        <v>150</v>
      </c>
      <c r="I371" s="141"/>
      <c r="J371" s="141">
        <f t="shared" si="114"/>
        <v>0</v>
      </c>
      <c r="K371" s="142"/>
      <c r="L371" s="25"/>
      <c r="M371" s="143" t="s">
        <v>1</v>
      </c>
      <c r="N371" s="144" t="s">
        <v>36</v>
      </c>
      <c r="O371" s="145">
        <v>0</v>
      </c>
      <c r="P371" s="145">
        <f t="shared" si="115"/>
        <v>0</v>
      </c>
      <c r="Q371" s="145">
        <v>0</v>
      </c>
      <c r="R371" s="145">
        <f t="shared" si="116"/>
        <v>0</v>
      </c>
      <c r="S371" s="145">
        <v>0</v>
      </c>
      <c r="T371" s="146">
        <f t="shared" si="117"/>
        <v>0</v>
      </c>
      <c r="AR371" s="147" t="s">
        <v>184</v>
      </c>
      <c r="AT371" s="147" t="s">
        <v>180</v>
      </c>
      <c r="AU371" s="147" t="s">
        <v>77</v>
      </c>
      <c r="AY371" s="13" t="s">
        <v>178</v>
      </c>
      <c r="BE371" s="148">
        <f t="shared" si="118"/>
        <v>0</v>
      </c>
      <c r="BF371" s="148">
        <f t="shared" si="119"/>
        <v>0</v>
      </c>
      <c r="BG371" s="148">
        <f t="shared" si="120"/>
        <v>0</v>
      </c>
      <c r="BH371" s="148">
        <f t="shared" si="121"/>
        <v>0</v>
      </c>
      <c r="BI371" s="148">
        <f t="shared" si="122"/>
        <v>0</v>
      </c>
      <c r="BJ371" s="13" t="s">
        <v>83</v>
      </c>
      <c r="BK371" s="148">
        <f t="shared" si="123"/>
        <v>0</v>
      </c>
      <c r="BL371" s="13" t="s">
        <v>184</v>
      </c>
      <c r="BM371" s="147" t="s">
        <v>2225</v>
      </c>
    </row>
    <row r="372" spans="2:65" s="1" customFormat="1" ht="16.5" customHeight="1">
      <c r="B372" s="135"/>
      <c r="C372" s="136" t="s">
        <v>70</v>
      </c>
      <c r="D372" s="136" t="s">
        <v>180</v>
      </c>
      <c r="E372" s="137" t="s">
        <v>2226</v>
      </c>
      <c r="F372" s="138" t="s">
        <v>2227</v>
      </c>
      <c r="G372" s="139" t="s">
        <v>329</v>
      </c>
      <c r="H372" s="140">
        <v>80</v>
      </c>
      <c r="I372" s="141"/>
      <c r="J372" s="141">
        <f t="shared" si="114"/>
        <v>0</v>
      </c>
      <c r="K372" s="142"/>
      <c r="L372" s="25"/>
      <c r="M372" s="143" t="s">
        <v>1</v>
      </c>
      <c r="N372" s="144" t="s">
        <v>36</v>
      </c>
      <c r="O372" s="145">
        <v>0</v>
      </c>
      <c r="P372" s="145">
        <f t="shared" si="115"/>
        <v>0</v>
      </c>
      <c r="Q372" s="145">
        <v>0</v>
      </c>
      <c r="R372" s="145">
        <f t="shared" si="116"/>
        <v>0</v>
      </c>
      <c r="S372" s="145">
        <v>0</v>
      </c>
      <c r="T372" s="146">
        <f t="shared" si="117"/>
        <v>0</v>
      </c>
      <c r="AR372" s="147" t="s">
        <v>184</v>
      </c>
      <c r="AT372" s="147" t="s">
        <v>180</v>
      </c>
      <c r="AU372" s="147" t="s">
        <v>77</v>
      </c>
      <c r="AY372" s="13" t="s">
        <v>178</v>
      </c>
      <c r="BE372" s="148">
        <f t="shared" si="118"/>
        <v>0</v>
      </c>
      <c r="BF372" s="148">
        <f t="shared" si="119"/>
        <v>0</v>
      </c>
      <c r="BG372" s="148">
        <f t="shared" si="120"/>
        <v>0</v>
      </c>
      <c r="BH372" s="148">
        <f t="shared" si="121"/>
        <v>0</v>
      </c>
      <c r="BI372" s="148">
        <f t="shared" si="122"/>
        <v>0</v>
      </c>
      <c r="BJ372" s="13" t="s">
        <v>83</v>
      </c>
      <c r="BK372" s="148">
        <f t="shared" si="123"/>
        <v>0</v>
      </c>
      <c r="BL372" s="13" t="s">
        <v>184</v>
      </c>
      <c r="BM372" s="147" t="s">
        <v>2228</v>
      </c>
    </row>
    <row r="373" spans="2:65" s="1" customFormat="1" ht="16.5" customHeight="1">
      <c r="B373" s="135"/>
      <c r="C373" s="136" t="s">
        <v>70</v>
      </c>
      <c r="D373" s="136" t="s">
        <v>180</v>
      </c>
      <c r="E373" s="137" t="s">
        <v>2229</v>
      </c>
      <c r="F373" s="138" t="s">
        <v>2230</v>
      </c>
      <c r="G373" s="139" t="s">
        <v>329</v>
      </c>
      <c r="H373" s="140">
        <v>120</v>
      </c>
      <c r="I373" s="141"/>
      <c r="J373" s="141">
        <f t="shared" si="114"/>
        <v>0</v>
      </c>
      <c r="K373" s="142"/>
      <c r="L373" s="25"/>
      <c r="M373" s="143" t="s">
        <v>1</v>
      </c>
      <c r="N373" s="144" t="s">
        <v>36</v>
      </c>
      <c r="O373" s="145">
        <v>0</v>
      </c>
      <c r="P373" s="145">
        <f t="shared" si="115"/>
        <v>0</v>
      </c>
      <c r="Q373" s="145">
        <v>0</v>
      </c>
      <c r="R373" s="145">
        <f t="shared" si="116"/>
        <v>0</v>
      </c>
      <c r="S373" s="145">
        <v>0</v>
      </c>
      <c r="T373" s="146">
        <f t="shared" si="117"/>
        <v>0</v>
      </c>
      <c r="AR373" s="147" t="s">
        <v>184</v>
      </c>
      <c r="AT373" s="147" t="s">
        <v>180</v>
      </c>
      <c r="AU373" s="147" t="s">
        <v>77</v>
      </c>
      <c r="AY373" s="13" t="s">
        <v>178</v>
      </c>
      <c r="BE373" s="148">
        <f t="shared" si="118"/>
        <v>0</v>
      </c>
      <c r="BF373" s="148">
        <f t="shared" si="119"/>
        <v>0</v>
      </c>
      <c r="BG373" s="148">
        <f t="shared" si="120"/>
        <v>0</v>
      </c>
      <c r="BH373" s="148">
        <f t="shared" si="121"/>
        <v>0</v>
      </c>
      <c r="BI373" s="148">
        <f t="shared" si="122"/>
        <v>0</v>
      </c>
      <c r="BJ373" s="13" t="s">
        <v>83</v>
      </c>
      <c r="BK373" s="148">
        <f t="shared" si="123"/>
        <v>0</v>
      </c>
      <c r="BL373" s="13" t="s">
        <v>184</v>
      </c>
      <c r="BM373" s="147" t="s">
        <v>2231</v>
      </c>
    </row>
    <row r="374" spans="2:65" s="1" customFormat="1" ht="16.5" customHeight="1">
      <c r="B374" s="135"/>
      <c r="C374" s="136" t="s">
        <v>70</v>
      </c>
      <c r="D374" s="136" t="s">
        <v>180</v>
      </c>
      <c r="E374" s="137" t="s">
        <v>2232</v>
      </c>
      <c r="F374" s="138" t="s">
        <v>2233</v>
      </c>
      <c r="G374" s="139" t="s">
        <v>329</v>
      </c>
      <c r="H374" s="140">
        <v>60</v>
      </c>
      <c r="I374" s="141"/>
      <c r="J374" s="141">
        <f t="shared" si="114"/>
        <v>0</v>
      </c>
      <c r="K374" s="142"/>
      <c r="L374" s="25"/>
      <c r="M374" s="143" t="s">
        <v>1</v>
      </c>
      <c r="N374" s="144" t="s">
        <v>36</v>
      </c>
      <c r="O374" s="145">
        <v>0</v>
      </c>
      <c r="P374" s="145">
        <f t="shared" si="115"/>
        <v>0</v>
      </c>
      <c r="Q374" s="145">
        <v>0</v>
      </c>
      <c r="R374" s="145">
        <f t="shared" si="116"/>
        <v>0</v>
      </c>
      <c r="S374" s="145">
        <v>0</v>
      </c>
      <c r="T374" s="146">
        <f t="shared" si="117"/>
        <v>0</v>
      </c>
      <c r="AR374" s="147" t="s">
        <v>184</v>
      </c>
      <c r="AT374" s="147" t="s">
        <v>180</v>
      </c>
      <c r="AU374" s="147" t="s">
        <v>77</v>
      </c>
      <c r="AY374" s="13" t="s">
        <v>178</v>
      </c>
      <c r="BE374" s="148">
        <f t="shared" si="118"/>
        <v>0</v>
      </c>
      <c r="BF374" s="148">
        <f t="shared" si="119"/>
        <v>0</v>
      </c>
      <c r="BG374" s="148">
        <f t="shared" si="120"/>
        <v>0</v>
      </c>
      <c r="BH374" s="148">
        <f t="shared" si="121"/>
        <v>0</v>
      </c>
      <c r="BI374" s="148">
        <f t="shared" si="122"/>
        <v>0</v>
      </c>
      <c r="BJ374" s="13" t="s">
        <v>83</v>
      </c>
      <c r="BK374" s="148">
        <f t="shared" si="123"/>
        <v>0</v>
      </c>
      <c r="BL374" s="13" t="s">
        <v>184</v>
      </c>
      <c r="BM374" s="147" t="s">
        <v>2234</v>
      </c>
    </row>
    <row r="375" spans="2:65" s="1" customFormat="1" ht="16.5" customHeight="1">
      <c r="B375" s="135"/>
      <c r="C375" s="136" t="s">
        <v>70</v>
      </c>
      <c r="D375" s="136" t="s">
        <v>180</v>
      </c>
      <c r="E375" s="137" t="s">
        <v>2235</v>
      </c>
      <c r="F375" s="138" t="s">
        <v>2236</v>
      </c>
      <c r="G375" s="139" t="s">
        <v>329</v>
      </c>
      <c r="H375" s="140">
        <v>40</v>
      </c>
      <c r="I375" s="141"/>
      <c r="J375" s="141">
        <f t="shared" si="114"/>
        <v>0</v>
      </c>
      <c r="K375" s="142"/>
      <c r="L375" s="25"/>
      <c r="M375" s="143" t="s">
        <v>1</v>
      </c>
      <c r="N375" s="144" t="s">
        <v>36</v>
      </c>
      <c r="O375" s="145">
        <v>0</v>
      </c>
      <c r="P375" s="145">
        <f t="shared" si="115"/>
        <v>0</v>
      </c>
      <c r="Q375" s="145">
        <v>0</v>
      </c>
      <c r="R375" s="145">
        <f t="shared" si="116"/>
        <v>0</v>
      </c>
      <c r="S375" s="145">
        <v>0</v>
      </c>
      <c r="T375" s="146">
        <f t="shared" si="117"/>
        <v>0</v>
      </c>
      <c r="AR375" s="147" t="s">
        <v>184</v>
      </c>
      <c r="AT375" s="147" t="s">
        <v>180</v>
      </c>
      <c r="AU375" s="147" t="s">
        <v>77</v>
      </c>
      <c r="AY375" s="13" t="s">
        <v>178</v>
      </c>
      <c r="BE375" s="148">
        <f t="shared" si="118"/>
        <v>0</v>
      </c>
      <c r="BF375" s="148">
        <f t="shared" si="119"/>
        <v>0</v>
      </c>
      <c r="BG375" s="148">
        <f t="shared" si="120"/>
        <v>0</v>
      </c>
      <c r="BH375" s="148">
        <f t="shared" si="121"/>
        <v>0</v>
      </c>
      <c r="BI375" s="148">
        <f t="shared" si="122"/>
        <v>0</v>
      </c>
      <c r="BJ375" s="13" t="s">
        <v>83</v>
      </c>
      <c r="BK375" s="148">
        <f t="shared" si="123"/>
        <v>0</v>
      </c>
      <c r="BL375" s="13" t="s">
        <v>184</v>
      </c>
      <c r="BM375" s="147" t="s">
        <v>2237</v>
      </c>
    </row>
    <row r="376" spans="2:65" s="1" customFormat="1" ht="16.5" customHeight="1">
      <c r="B376" s="135"/>
      <c r="C376" s="136" t="s">
        <v>70</v>
      </c>
      <c r="D376" s="136" t="s">
        <v>180</v>
      </c>
      <c r="E376" s="137" t="s">
        <v>2238</v>
      </c>
      <c r="F376" s="138" t="s">
        <v>2239</v>
      </c>
      <c r="G376" s="139" t="s">
        <v>290</v>
      </c>
      <c r="H376" s="140">
        <v>20</v>
      </c>
      <c r="I376" s="141"/>
      <c r="J376" s="141">
        <f t="shared" si="114"/>
        <v>0</v>
      </c>
      <c r="K376" s="142"/>
      <c r="L376" s="25"/>
      <c r="M376" s="143" t="s">
        <v>1</v>
      </c>
      <c r="N376" s="144" t="s">
        <v>36</v>
      </c>
      <c r="O376" s="145">
        <v>0</v>
      </c>
      <c r="P376" s="145">
        <f t="shared" si="115"/>
        <v>0</v>
      </c>
      <c r="Q376" s="145">
        <v>0</v>
      </c>
      <c r="R376" s="145">
        <f t="shared" si="116"/>
        <v>0</v>
      </c>
      <c r="S376" s="145">
        <v>0</v>
      </c>
      <c r="T376" s="146">
        <f t="shared" si="117"/>
        <v>0</v>
      </c>
      <c r="AR376" s="147" t="s">
        <v>184</v>
      </c>
      <c r="AT376" s="147" t="s">
        <v>180</v>
      </c>
      <c r="AU376" s="147" t="s">
        <v>77</v>
      </c>
      <c r="AY376" s="13" t="s">
        <v>178</v>
      </c>
      <c r="BE376" s="148">
        <f t="shared" si="118"/>
        <v>0</v>
      </c>
      <c r="BF376" s="148">
        <f t="shared" si="119"/>
        <v>0</v>
      </c>
      <c r="BG376" s="148">
        <f t="shared" si="120"/>
        <v>0</v>
      </c>
      <c r="BH376" s="148">
        <f t="shared" si="121"/>
        <v>0</v>
      </c>
      <c r="BI376" s="148">
        <f t="shared" si="122"/>
        <v>0</v>
      </c>
      <c r="BJ376" s="13" t="s">
        <v>83</v>
      </c>
      <c r="BK376" s="148">
        <f t="shared" si="123"/>
        <v>0</v>
      </c>
      <c r="BL376" s="13" t="s">
        <v>184</v>
      </c>
      <c r="BM376" s="147" t="s">
        <v>2240</v>
      </c>
    </row>
    <row r="377" spans="2:65" s="1" customFormat="1" ht="16.5" customHeight="1">
      <c r="B377" s="135"/>
      <c r="C377" s="136" t="s">
        <v>70</v>
      </c>
      <c r="D377" s="136" t="s">
        <v>180</v>
      </c>
      <c r="E377" s="137" t="s">
        <v>2241</v>
      </c>
      <c r="F377" s="138" t="s">
        <v>2048</v>
      </c>
      <c r="G377" s="139" t="s">
        <v>290</v>
      </c>
      <c r="H377" s="140">
        <v>1</v>
      </c>
      <c r="I377" s="141"/>
      <c r="J377" s="141">
        <f t="shared" si="114"/>
        <v>0</v>
      </c>
      <c r="K377" s="142"/>
      <c r="L377" s="25"/>
      <c r="M377" s="143" t="s">
        <v>1</v>
      </c>
      <c r="N377" s="144" t="s">
        <v>36</v>
      </c>
      <c r="O377" s="145">
        <v>0</v>
      </c>
      <c r="P377" s="145">
        <f t="shared" si="115"/>
        <v>0</v>
      </c>
      <c r="Q377" s="145">
        <v>0</v>
      </c>
      <c r="R377" s="145">
        <f t="shared" si="116"/>
        <v>0</v>
      </c>
      <c r="S377" s="145">
        <v>0</v>
      </c>
      <c r="T377" s="146">
        <f t="shared" si="117"/>
        <v>0</v>
      </c>
      <c r="AR377" s="147" t="s">
        <v>184</v>
      </c>
      <c r="AT377" s="147" t="s">
        <v>180</v>
      </c>
      <c r="AU377" s="147" t="s">
        <v>77</v>
      </c>
      <c r="AY377" s="13" t="s">
        <v>178</v>
      </c>
      <c r="BE377" s="148">
        <f t="shared" si="118"/>
        <v>0</v>
      </c>
      <c r="BF377" s="148">
        <f t="shared" si="119"/>
        <v>0</v>
      </c>
      <c r="BG377" s="148">
        <f t="shared" si="120"/>
        <v>0</v>
      </c>
      <c r="BH377" s="148">
        <f t="shared" si="121"/>
        <v>0</v>
      </c>
      <c r="BI377" s="148">
        <f t="shared" si="122"/>
        <v>0</v>
      </c>
      <c r="BJ377" s="13" t="s">
        <v>83</v>
      </c>
      <c r="BK377" s="148">
        <f t="shared" si="123"/>
        <v>0</v>
      </c>
      <c r="BL377" s="13" t="s">
        <v>184</v>
      </c>
      <c r="BM377" s="147" t="s">
        <v>2242</v>
      </c>
    </row>
    <row r="378" spans="2:65" s="1" customFormat="1" ht="16.5" customHeight="1">
      <c r="B378" s="135"/>
      <c r="C378" s="136" t="s">
        <v>70</v>
      </c>
      <c r="D378" s="136" t="s">
        <v>180</v>
      </c>
      <c r="E378" s="137" t="s">
        <v>2243</v>
      </c>
      <c r="F378" s="138" t="s">
        <v>624</v>
      </c>
      <c r="G378" s="139" t="s">
        <v>290</v>
      </c>
      <c r="H378" s="140">
        <v>1</v>
      </c>
      <c r="I378" s="141"/>
      <c r="J378" s="141">
        <f t="shared" si="114"/>
        <v>0</v>
      </c>
      <c r="K378" s="142"/>
      <c r="L378" s="25"/>
      <c r="M378" s="143" t="s">
        <v>1</v>
      </c>
      <c r="N378" s="144" t="s">
        <v>36</v>
      </c>
      <c r="O378" s="145">
        <v>0</v>
      </c>
      <c r="P378" s="145">
        <f t="shared" si="115"/>
        <v>0</v>
      </c>
      <c r="Q378" s="145">
        <v>0</v>
      </c>
      <c r="R378" s="145">
        <f t="shared" si="116"/>
        <v>0</v>
      </c>
      <c r="S378" s="145">
        <v>0</v>
      </c>
      <c r="T378" s="146">
        <f t="shared" si="117"/>
        <v>0</v>
      </c>
      <c r="AR378" s="147" t="s">
        <v>184</v>
      </c>
      <c r="AT378" s="147" t="s">
        <v>180</v>
      </c>
      <c r="AU378" s="147" t="s">
        <v>77</v>
      </c>
      <c r="AY378" s="13" t="s">
        <v>178</v>
      </c>
      <c r="BE378" s="148">
        <f t="shared" si="118"/>
        <v>0</v>
      </c>
      <c r="BF378" s="148">
        <f t="shared" si="119"/>
        <v>0</v>
      </c>
      <c r="BG378" s="148">
        <f t="shared" si="120"/>
        <v>0</v>
      </c>
      <c r="BH378" s="148">
        <f t="shared" si="121"/>
        <v>0</v>
      </c>
      <c r="BI378" s="148">
        <f t="shared" si="122"/>
        <v>0</v>
      </c>
      <c r="BJ378" s="13" t="s">
        <v>83</v>
      </c>
      <c r="BK378" s="148">
        <f t="shared" si="123"/>
        <v>0</v>
      </c>
      <c r="BL378" s="13" t="s">
        <v>184</v>
      </c>
      <c r="BM378" s="147" t="s">
        <v>2244</v>
      </c>
    </row>
    <row r="379" spans="2:65" s="11" customFormat="1" ht="25.9" customHeight="1">
      <c r="B379" s="124"/>
      <c r="D379" s="125" t="s">
        <v>69</v>
      </c>
      <c r="E379" s="126" t="s">
        <v>1778</v>
      </c>
      <c r="F379" s="126" t="s">
        <v>1253</v>
      </c>
      <c r="J379" s="127">
        <f>BK379</f>
        <v>0</v>
      </c>
      <c r="L379" s="124"/>
      <c r="M379" s="128"/>
      <c r="P379" s="129">
        <f>SUM(P380:P383)</f>
        <v>0</v>
      </c>
      <c r="R379" s="129">
        <f>SUM(R380:R383)</f>
        <v>0</v>
      </c>
      <c r="T379" s="130">
        <f>SUM(T380:T383)</f>
        <v>0</v>
      </c>
      <c r="AR379" s="125" t="s">
        <v>184</v>
      </c>
      <c r="AT379" s="131" t="s">
        <v>69</v>
      </c>
      <c r="AU379" s="131" t="s">
        <v>70</v>
      </c>
      <c r="AY379" s="125" t="s">
        <v>178</v>
      </c>
      <c r="BK379" s="132">
        <f>SUM(BK380:BK383)</f>
        <v>0</v>
      </c>
    </row>
    <row r="380" spans="2:65" s="1" customFormat="1" ht="16.5" customHeight="1">
      <c r="B380" s="135"/>
      <c r="C380" s="136" t="s">
        <v>77</v>
      </c>
      <c r="D380" s="136" t="s">
        <v>180</v>
      </c>
      <c r="E380" s="137" t="s">
        <v>2245</v>
      </c>
      <c r="F380" s="138" t="s">
        <v>2246</v>
      </c>
      <c r="G380" s="139" t="s">
        <v>290</v>
      </c>
      <c r="H380" s="140">
        <v>1</v>
      </c>
      <c r="I380" s="141"/>
      <c r="J380" s="141">
        <f>ROUND(I380*H380,2)</f>
        <v>0</v>
      </c>
      <c r="K380" s="142"/>
      <c r="L380" s="25"/>
      <c r="M380" s="143" t="s">
        <v>1</v>
      </c>
      <c r="N380" s="144" t="s">
        <v>36</v>
      </c>
      <c r="O380" s="145">
        <v>0</v>
      </c>
      <c r="P380" s="145">
        <f>O380*H380</f>
        <v>0</v>
      </c>
      <c r="Q380" s="145">
        <v>0</v>
      </c>
      <c r="R380" s="145">
        <f>Q380*H380</f>
        <v>0</v>
      </c>
      <c r="S380" s="145">
        <v>0</v>
      </c>
      <c r="T380" s="146">
        <f>S380*H380</f>
        <v>0</v>
      </c>
      <c r="AR380" s="147" t="s">
        <v>184</v>
      </c>
      <c r="AT380" s="147" t="s">
        <v>180</v>
      </c>
      <c r="AU380" s="147" t="s">
        <v>77</v>
      </c>
      <c r="AY380" s="13" t="s">
        <v>178</v>
      </c>
      <c r="BE380" s="148">
        <f>IF(N380="základná",J380,0)</f>
        <v>0</v>
      </c>
      <c r="BF380" s="148">
        <f>IF(N380="znížená",J380,0)</f>
        <v>0</v>
      </c>
      <c r="BG380" s="148">
        <f>IF(N380="zákl. prenesená",J380,0)</f>
        <v>0</v>
      </c>
      <c r="BH380" s="148">
        <f>IF(N380="zníž. prenesená",J380,0)</f>
        <v>0</v>
      </c>
      <c r="BI380" s="148">
        <f>IF(N380="nulová",J380,0)</f>
        <v>0</v>
      </c>
      <c r="BJ380" s="13" t="s">
        <v>83</v>
      </c>
      <c r="BK380" s="148">
        <f>ROUND(I380*H380,2)</f>
        <v>0</v>
      </c>
      <c r="BL380" s="13" t="s">
        <v>184</v>
      </c>
      <c r="BM380" s="147" t="s">
        <v>2247</v>
      </c>
    </row>
    <row r="381" spans="2:65" s="1" customFormat="1" ht="16.5" customHeight="1">
      <c r="B381" s="135"/>
      <c r="C381" s="136" t="s">
        <v>83</v>
      </c>
      <c r="D381" s="136" t="s">
        <v>180</v>
      </c>
      <c r="E381" s="137" t="s">
        <v>2248</v>
      </c>
      <c r="F381" s="138" t="s">
        <v>2249</v>
      </c>
      <c r="G381" s="139" t="s">
        <v>290</v>
      </c>
      <c r="H381" s="140">
        <v>1</v>
      </c>
      <c r="I381" s="141"/>
      <c r="J381" s="141">
        <f>ROUND(I381*H381,2)</f>
        <v>0</v>
      </c>
      <c r="K381" s="142"/>
      <c r="L381" s="25"/>
      <c r="M381" s="143" t="s">
        <v>1</v>
      </c>
      <c r="N381" s="144" t="s">
        <v>36</v>
      </c>
      <c r="O381" s="145">
        <v>0</v>
      </c>
      <c r="P381" s="145">
        <f>O381*H381</f>
        <v>0</v>
      </c>
      <c r="Q381" s="145">
        <v>0</v>
      </c>
      <c r="R381" s="145">
        <f>Q381*H381</f>
        <v>0</v>
      </c>
      <c r="S381" s="145">
        <v>0</v>
      </c>
      <c r="T381" s="146">
        <f>S381*H381</f>
        <v>0</v>
      </c>
      <c r="AR381" s="147" t="s">
        <v>184</v>
      </c>
      <c r="AT381" s="147" t="s">
        <v>180</v>
      </c>
      <c r="AU381" s="147" t="s">
        <v>77</v>
      </c>
      <c r="AY381" s="13" t="s">
        <v>178</v>
      </c>
      <c r="BE381" s="148">
        <f>IF(N381="základná",J381,0)</f>
        <v>0</v>
      </c>
      <c r="BF381" s="148">
        <f>IF(N381="znížená",J381,0)</f>
        <v>0</v>
      </c>
      <c r="BG381" s="148">
        <f>IF(N381="zákl. prenesená",J381,0)</f>
        <v>0</v>
      </c>
      <c r="BH381" s="148">
        <f>IF(N381="zníž. prenesená",J381,0)</f>
        <v>0</v>
      </c>
      <c r="BI381" s="148">
        <f>IF(N381="nulová",J381,0)</f>
        <v>0</v>
      </c>
      <c r="BJ381" s="13" t="s">
        <v>83</v>
      </c>
      <c r="BK381" s="148">
        <f>ROUND(I381*H381,2)</f>
        <v>0</v>
      </c>
      <c r="BL381" s="13" t="s">
        <v>184</v>
      </c>
      <c r="BM381" s="147" t="s">
        <v>2250</v>
      </c>
    </row>
    <row r="382" spans="2:65" s="1" customFormat="1" ht="16.5" customHeight="1">
      <c r="B382" s="135"/>
      <c r="C382" s="136" t="s">
        <v>189</v>
      </c>
      <c r="D382" s="136" t="s">
        <v>180</v>
      </c>
      <c r="E382" s="137" t="s">
        <v>2251</v>
      </c>
      <c r="F382" s="138" t="s">
        <v>2252</v>
      </c>
      <c r="G382" s="139" t="s">
        <v>290</v>
      </c>
      <c r="H382" s="140">
        <v>1</v>
      </c>
      <c r="I382" s="141"/>
      <c r="J382" s="141">
        <f>ROUND(I382*H382,2)</f>
        <v>0</v>
      </c>
      <c r="K382" s="142"/>
      <c r="L382" s="25"/>
      <c r="M382" s="143" t="s">
        <v>1</v>
      </c>
      <c r="N382" s="144" t="s">
        <v>36</v>
      </c>
      <c r="O382" s="145">
        <v>0</v>
      </c>
      <c r="P382" s="145">
        <f>O382*H382</f>
        <v>0</v>
      </c>
      <c r="Q382" s="145">
        <v>0</v>
      </c>
      <c r="R382" s="145">
        <f>Q382*H382</f>
        <v>0</v>
      </c>
      <c r="S382" s="145">
        <v>0</v>
      </c>
      <c r="T382" s="146">
        <f>S382*H382</f>
        <v>0</v>
      </c>
      <c r="AR382" s="147" t="s">
        <v>184</v>
      </c>
      <c r="AT382" s="147" t="s">
        <v>180</v>
      </c>
      <c r="AU382" s="147" t="s">
        <v>77</v>
      </c>
      <c r="AY382" s="13" t="s">
        <v>178</v>
      </c>
      <c r="BE382" s="148">
        <f>IF(N382="základná",J382,0)</f>
        <v>0</v>
      </c>
      <c r="BF382" s="148">
        <f>IF(N382="znížená",J382,0)</f>
        <v>0</v>
      </c>
      <c r="BG382" s="148">
        <f>IF(N382="zákl. prenesená",J382,0)</f>
        <v>0</v>
      </c>
      <c r="BH382" s="148">
        <f>IF(N382="zníž. prenesená",J382,0)</f>
        <v>0</v>
      </c>
      <c r="BI382" s="148">
        <f>IF(N382="nulová",J382,0)</f>
        <v>0</v>
      </c>
      <c r="BJ382" s="13" t="s">
        <v>83</v>
      </c>
      <c r="BK382" s="148">
        <f>ROUND(I382*H382,2)</f>
        <v>0</v>
      </c>
      <c r="BL382" s="13" t="s">
        <v>184</v>
      </c>
      <c r="BM382" s="147" t="s">
        <v>2253</v>
      </c>
    </row>
    <row r="383" spans="2:65" s="1" customFormat="1" ht="16.5" customHeight="1">
      <c r="B383" s="135"/>
      <c r="C383" s="136" t="s">
        <v>184</v>
      </c>
      <c r="D383" s="136" t="s">
        <v>180</v>
      </c>
      <c r="E383" s="137" t="s">
        <v>2254</v>
      </c>
      <c r="F383" s="138" t="s">
        <v>2255</v>
      </c>
      <c r="G383" s="139" t="s">
        <v>290</v>
      </c>
      <c r="H383" s="140">
        <v>1</v>
      </c>
      <c r="I383" s="141"/>
      <c r="J383" s="141">
        <f>ROUND(I383*H383,2)</f>
        <v>0</v>
      </c>
      <c r="K383" s="142"/>
      <c r="L383" s="25"/>
      <c r="M383" s="159" t="s">
        <v>1</v>
      </c>
      <c r="N383" s="160" t="s">
        <v>36</v>
      </c>
      <c r="O383" s="161">
        <v>0</v>
      </c>
      <c r="P383" s="161">
        <f>O383*H383</f>
        <v>0</v>
      </c>
      <c r="Q383" s="161">
        <v>0</v>
      </c>
      <c r="R383" s="161">
        <f>Q383*H383</f>
        <v>0</v>
      </c>
      <c r="S383" s="161">
        <v>0</v>
      </c>
      <c r="T383" s="162">
        <f>S383*H383</f>
        <v>0</v>
      </c>
      <c r="AR383" s="147" t="s">
        <v>184</v>
      </c>
      <c r="AT383" s="147" t="s">
        <v>180</v>
      </c>
      <c r="AU383" s="147" t="s">
        <v>77</v>
      </c>
      <c r="AY383" s="13" t="s">
        <v>178</v>
      </c>
      <c r="BE383" s="148">
        <f>IF(N383="základná",J383,0)</f>
        <v>0</v>
      </c>
      <c r="BF383" s="148">
        <f>IF(N383="znížená",J383,0)</f>
        <v>0</v>
      </c>
      <c r="BG383" s="148">
        <f>IF(N383="zákl. prenesená",J383,0)</f>
        <v>0</v>
      </c>
      <c r="BH383" s="148">
        <f>IF(N383="zníž. prenesená",J383,0)</f>
        <v>0</v>
      </c>
      <c r="BI383" s="148">
        <f>IF(N383="nulová",J383,0)</f>
        <v>0</v>
      </c>
      <c r="BJ383" s="13" t="s">
        <v>83</v>
      </c>
      <c r="BK383" s="148">
        <f>ROUND(I383*H383,2)</f>
        <v>0</v>
      </c>
      <c r="BL383" s="13" t="s">
        <v>184</v>
      </c>
      <c r="BM383" s="147" t="s">
        <v>2256</v>
      </c>
    </row>
    <row r="384" spans="2:65" s="1" customFormat="1" ht="6.95" customHeight="1">
      <c r="B384" s="40"/>
      <c r="C384" s="41"/>
      <c r="D384" s="41"/>
      <c r="E384" s="41"/>
      <c r="F384" s="41"/>
      <c r="G384" s="41"/>
      <c r="H384" s="41"/>
      <c r="I384" s="41"/>
      <c r="J384" s="41"/>
      <c r="K384" s="41"/>
      <c r="L384" s="25"/>
    </row>
  </sheetData>
  <autoFilter ref="C134:K383" xr:uid="{00000000-0009-0000-0000-000005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74"/>
  <sheetViews>
    <sheetView showGridLines="0" topLeftCell="A110" workbookViewId="0">
      <selection activeCell="I126" sqref="I1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ht="12" hidden="1" customHeight="1">
      <c r="B8" s="16"/>
      <c r="D8" s="22" t="s">
        <v>133</v>
      </c>
      <c r="L8" s="16"/>
    </row>
    <row r="9" spans="2:46" s="1" customFormat="1" ht="16.5" hidden="1" customHeight="1">
      <c r="B9" s="25"/>
      <c r="E9" s="219" t="s">
        <v>134</v>
      </c>
      <c r="F9" s="218"/>
      <c r="G9" s="218"/>
      <c r="H9" s="218"/>
      <c r="L9" s="25"/>
    </row>
    <row r="10" spans="2:46" s="1" customFormat="1" ht="12" hidden="1" customHeight="1">
      <c r="B10" s="25"/>
      <c r="D10" s="22" t="s">
        <v>135</v>
      </c>
      <c r="L10" s="25"/>
    </row>
    <row r="11" spans="2:46" s="1" customFormat="1" ht="16.5" hidden="1" customHeight="1">
      <c r="B11" s="25"/>
      <c r="E11" s="182" t="s">
        <v>2257</v>
      </c>
      <c r="F11" s="218"/>
      <c r="G11" s="218"/>
      <c r="H11" s="218"/>
      <c r="L11" s="25"/>
    </row>
    <row r="12" spans="2:46" s="1" customFormat="1" hidden="1">
      <c r="B12" s="25"/>
      <c r="L12" s="25"/>
    </row>
    <row r="13" spans="2:46" s="1" customFormat="1" ht="12" hidden="1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>
      <c r="B14" s="25"/>
      <c r="D14" s="22" t="s">
        <v>17</v>
      </c>
      <c r="F14" s="20" t="s">
        <v>18</v>
      </c>
      <c r="I14" s="22" t="s">
        <v>19</v>
      </c>
      <c r="J14" s="48" t="str">
        <f>'Rekapitulácia stavby'!AN8</f>
        <v>14. 11. 2025</v>
      </c>
      <c r="L14" s="25"/>
    </row>
    <row r="15" spans="2:46" s="1" customFormat="1" ht="10.9" hidden="1" customHeight="1">
      <c r="B15" s="25"/>
      <c r="L15" s="25"/>
    </row>
    <row r="16" spans="2:46" s="1" customFormat="1" ht="12" hidden="1" customHeight="1">
      <c r="B16" s="25"/>
      <c r="D16" s="22" t="s">
        <v>21</v>
      </c>
      <c r="I16" s="22" t="s">
        <v>22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>
      <c r="B17" s="25"/>
      <c r="E17" s="20" t="str">
        <f>IF('Rekapitulácia stavby'!E11="","",'Rekapitulácia stavby'!E11)</f>
        <v xml:space="preserve"> </v>
      </c>
      <c r="I17" s="22" t="s">
        <v>24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>
      <c r="B18" s="25"/>
      <c r="L18" s="25"/>
    </row>
    <row r="19" spans="2:12" s="1" customFormat="1" ht="12" hidden="1" customHeight="1">
      <c r="B19" s="25"/>
      <c r="D19" s="22" t="s">
        <v>25</v>
      </c>
      <c r="I19" s="22" t="s">
        <v>22</v>
      </c>
      <c r="J19" s="20" t="str">
        <f>'Rekapitulácia stavby'!AN13</f>
        <v/>
      </c>
      <c r="L19" s="25"/>
    </row>
    <row r="20" spans="2:12" s="1" customFormat="1" ht="18" hidden="1" customHeight="1">
      <c r="B20" s="25"/>
      <c r="E20" s="193" t="str">
        <f>'Rekapitulácia stavby'!E14</f>
        <v xml:space="preserve"> </v>
      </c>
      <c r="F20" s="193"/>
      <c r="G20" s="193"/>
      <c r="H20" s="193"/>
      <c r="I20" s="22" t="s">
        <v>24</v>
      </c>
      <c r="J20" s="20" t="str">
        <f>'Rekapitulácia stavby'!AN14</f>
        <v/>
      </c>
      <c r="L20" s="25"/>
    </row>
    <row r="21" spans="2:12" s="1" customFormat="1" ht="6.95" hidden="1" customHeight="1">
      <c r="B21" s="25"/>
      <c r="L21" s="25"/>
    </row>
    <row r="22" spans="2:12" s="1" customFormat="1" ht="12" hidden="1" customHeight="1">
      <c r="B22" s="25"/>
      <c r="D22" s="22" t="s">
        <v>26</v>
      </c>
      <c r="I22" s="22" t="s">
        <v>22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>
      <c r="B23" s="25"/>
      <c r="E23" s="20" t="str">
        <f>IF('Rekapitulácia stavby'!E17="","",'Rekapitulácia stavby'!E17)</f>
        <v xml:space="preserve"> </v>
      </c>
      <c r="I23" s="22" t="s">
        <v>24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>
      <c r="B24" s="25"/>
      <c r="L24" s="25"/>
    </row>
    <row r="25" spans="2:12" s="1" customFormat="1" ht="12" hidden="1" customHeight="1">
      <c r="B25" s="25"/>
      <c r="D25" s="22" t="s">
        <v>28</v>
      </c>
      <c r="I25" s="22" t="s">
        <v>22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>
      <c r="B26" s="25"/>
      <c r="E26" s="20" t="str">
        <f>IF('Rekapitulácia stavby'!E20="","",'Rekapitulácia stavby'!E20)</f>
        <v xml:space="preserve"> </v>
      </c>
      <c r="I26" s="22" t="s">
        <v>24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>
      <c r="B27" s="25"/>
      <c r="L27" s="25"/>
    </row>
    <row r="28" spans="2:12" s="1" customFormat="1" ht="12" hidden="1" customHeight="1">
      <c r="B28" s="25"/>
      <c r="D28" s="22" t="s">
        <v>29</v>
      </c>
      <c r="L28" s="25"/>
    </row>
    <row r="29" spans="2:12" s="7" customFormat="1" ht="16.5" hidden="1" customHeight="1">
      <c r="B29" s="90"/>
      <c r="E29" s="196" t="s">
        <v>1</v>
      </c>
      <c r="F29" s="196"/>
      <c r="G29" s="196"/>
      <c r="H29" s="196"/>
      <c r="L29" s="90"/>
    </row>
    <row r="30" spans="2:12" s="1" customFormat="1" ht="6.95" hidden="1" customHeight="1">
      <c r="B30" s="25"/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hidden="1" customHeight="1">
      <c r="B32" s="25"/>
      <c r="D32" s="91" t="s">
        <v>30</v>
      </c>
      <c r="J32" s="62">
        <f>ROUND(J124, 2)</f>
        <v>0</v>
      </c>
      <c r="L32" s="25"/>
    </row>
    <row r="33" spans="2:12" s="1" customFormat="1" ht="6.95" hidden="1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>
      <c r="B34" s="25"/>
      <c r="F34" s="28" t="s">
        <v>32</v>
      </c>
      <c r="I34" s="28" t="s">
        <v>31</v>
      </c>
      <c r="J34" s="28" t="s">
        <v>33</v>
      </c>
      <c r="L34" s="25"/>
    </row>
    <row r="35" spans="2:12" s="1" customFormat="1" ht="14.45" hidden="1" customHeight="1">
      <c r="B35" s="25"/>
      <c r="D35" s="51" t="s">
        <v>34</v>
      </c>
      <c r="E35" s="30" t="s">
        <v>35</v>
      </c>
      <c r="F35" s="92">
        <f>ROUND((SUM(BE124:BE173)),  2)</f>
        <v>0</v>
      </c>
      <c r="G35" s="93"/>
      <c r="H35" s="93"/>
      <c r="I35" s="94">
        <v>0.23</v>
      </c>
      <c r="J35" s="92">
        <f>ROUND(((SUM(BE124:BE173))*I35),  2)</f>
        <v>0</v>
      </c>
      <c r="L35" s="25"/>
    </row>
    <row r="36" spans="2:12" s="1" customFormat="1" ht="14.45" hidden="1" customHeight="1">
      <c r="B36" s="25"/>
      <c r="E36" s="30" t="s">
        <v>36</v>
      </c>
      <c r="F36" s="82">
        <f>ROUND((SUM(BF124:BF173)),  2)</f>
        <v>0</v>
      </c>
      <c r="I36" s="95">
        <v>0.23</v>
      </c>
      <c r="J36" s="82">
        <f>ROUND(((SUM(BF124:BF173))*I36),  2)</f>
        <v>0</v>
      </c>
      <c r="L36" s="25"/>
    </row>
    <row r="37" spans="2:12" s="1" customFormat="1" ht="14.45" hidden="1" customHeight="1">
      <c r="B37" s="25"/>
      <c r="E37" s="22" t="s">
        <v>37</v>
      </c>
      <c r="F37" s="82">
        <f>ROUND((SUM(BG124:BG173)),  2)</f>
        <v>0</v>
      </c>
      <c r="I37" s="95">
        <v>0.23</v>
      </c>
      <c r="J37" s="82">
        <f>0</f>
        <v>0</v>
      </c>
      <c r="L37" s="25"/>
    </row>
    <row r="38" spans="2:12" s="1" customFormat="1" ht="14.45" hidden="1" customHeight="1">
      <c r="B38" s="25"/>
      <c r="E38" s="22" t="s">
        <v>38</v>
      </c>
      <c r="F38" s="82">
        <f>ROUND((SUM(BH124:BH173)),  2)</f>
        <v>0</v>
      </c>
      <c r="I38" s="95">
        <v>0.23</v>
      </c>
      <c r="J38" s="82">
        <f>0</f>
        <v>0</v>
      </c>
      <c r="L38" s="25"/>
    </row>
    <row r="39" spans="2:12" s="1" customFormat="1" ht="14.45" hidden="1" customHeight="1">
      <c r="B39" s="25"/>
      <c r="E39" s="30" t="s">
        <v>39</v>
      </c>
      <c r="F39" s="92">
        <f>ROUND((SUM(BI124:BI173)),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>
      <c r="B40" s="25"/>
      <c r="L40" s="25"/>
    </row>
    <row r="41" spans="2:12" s="1" customFormat="1" ht="25.35" hidden="1" customHeight="1">
      <c r="B41" s="25"/>
      <c r="C41" s="96"/>
      <c r="D41" s="97" t="s">
        <v>40</v>
      </c>
      <c r="E41" s="53"/>
      <c r="F41" s="53"/>
      <c r="G41" s="98" t="s">
        <v>41</v>
      </c>
      <c r="H41" s="99" t="s">
        <v>42</v>
      </c>
      <c r="I41" s="53"/>
      <c r="J41" s="100">
        <f>SUM(J32:J39)</f>
        <v>0</v>
      </c>
      <c r="K41" s="101"/>
      <c r="L41" s="25"/>
    </row>
    <row r="42" spans="2:12" s="1" customFormat="1" ht="14.45" hidden="1" customHeight="1">
      <c r="B42" s="25"/>
      <c r="L42" s="25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137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12" ht="12" customHeight="1">
      <c r="B86" s="16"/>
      <c r="C86" s="22" t="s">
        <v>133</v>
      </c>
      <c r="L86" s="16"/>
    </row>
    <row r="87" spans="2:12" s="1" customFormat="1" ht="16.5" customHeight="1">
      <c r="B87" s="25"/>
      <c r="E87" s="219" t="s">
        <v>134</v>
      </c>
      <c r="F87" s="218"/>
      <c r="G87" s="218"/>
      <c r="H87" s="218"/>
      <c r="L87" s="25"/>
    </row>
    <row r="88" spans="2:12" s="1" customFormat="1" ht="12" customHeight="1">
      <c r="B88" s="25"/>
      <c r="C88" s="22" t="s">
        <v>135</v>
      </c>
      <c r="L88" s="25"/>
    </row>
    <row r="89" spans="2:12" s="1" customFormat="1" ht="16.5" customHeight="1">
      <c r="B89" s="25"/>
      <c r="E89" s="182" t="str">
        <f>E11</f>
        <v>07 - Slaboprúd - HSP</v>
      </c>
      <c r="F89" s="218"/>
      <c r="G89" s="218"/>
      <c r="H89" s="218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Rimavská Sobota</v>
      </c>
      <c r="I91" s="22" t="s">
        <v>19</v>
      </c>
      <c r="J91" s="48" t="str">
        <f>IF(J14="","",J14)</f>
        <v>14. 11. 2025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21</v>
      </c>
      <c r="F93" s="20" t="str">
        <f>E17</f>
        <v xml:space="preserve"> </v>
      </c>
      <c r="I93" s="22" t="s">
        <v>26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25</v>
      </c>
      <c r="F94" s="20" t="str">
        <f>IF(E20="","",E20)</f>
        <v xml:space="preserve"> </v>
      </c>
      <c r="I94" s="22" t="s">
        <v>28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4" t="s">
        <v>138</v>
      </c>
      <c r="D96" s="96"/>
      <c r="E96" s="96"/>
      <c r="F96" s="96"/>
      <c r="G96" s="96"/>
      <c r="H96" s="96"/>
      <c r="I96" s="96"/>
      <c r="J96" s="105" t="s">
        <v>139</v>
      </c>
      <c r="K96" s="96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6" t="s">
        <v>140</v>
      </c>
      <c r="J98" s="62">
        <f>J124</f>
        <v>0</v>
      </c>
      <c r="L98" s="25"/>
      <c r="AU98" s="13" t="s">
        <v>141</v>
      </c>
    </row>
    <row r="99" spans="2:47" s="8" customFormat="1" ht="24.95" customHeight="1">
      <c r="B99" s="107"/>
      <c r="D99" s="108" t="s">
        <v>2258</v>
      </c>
      <c r="E99" s="109"/>
      <c r="F99" s="109"/>
      <c r="G99" s="109"/>
      <c r="H99" s="109"/>
      <c r="I99" s="109"/>
      <c r="J99" s="110">
        <f>J125</f>
        <v>0</v>
      </c>
      <c r="L99" s="107"/>
    </row>
    <row r="100" spans="2:47" s="8" customFormat="1" ht="24.95" customHeight="1">
      <c r="B100" s="107"/>
      <c r="D100" s="108" t="s">
        <v>2259</v>
      </c>
      <c r="E100" s="109"/>
      <c r="F100" s="109"/>
      <c r="G100" s="109"/>
      <c r="H100" s="109"/>
      <c r="I100" s="109"/>
      <c r="J100" s="110">
        <f>J140</f>
        <v>0</v>
      </c>
      <c r="L100" s="107"/>
    </row>
    <row r="101" spans="2:47" s="8" customFormat="1" ht="24.95" customHeight="1">
      <c r="B101" s="107"/>
      <c r="D101" s="108" t="s">
        <v>2260</v>
      </c>
      <c r="E101" s="109"/>
      <c r="F101" s="109"/>
      <c r="G101" s="109"/>
      <c r="H101" s="109"/>
      <c r="I101" s="109"/>
      <c r="J101" s="110">
        <f>J153</f>
        <v>0</v>
      </c>
      <c r="L101" s="107"/>
    </row>
    <row r="102" spans="2:47" s="8" customFormat="1" ht="24.95" customHeight="1">
      <c r="B102" s="107"/>
      <c r="D102" s="108" t="s">
        <v>2261</v>
      </c>
      <c r="E102" s="109"/>
      <c r="F102" s="109"/>
      <c r="G102" s="109"/>
      <c r="H102" s="109"/>
      <c r="I102" s="109"/>
      <c r="J102" s="110">
        <f>J169</f>
        <v>0</v>
      </c>
      <c r="L102" s="107"/>
    </row>
    <row r="103" spans="2:47" s="1" customFormat="1" ht="21.75" customHeight="1">
      <c r="B103" s="25"/>
      <c r="L103" s="25"/>
    </row>
    <row r="104" spans="2:47" s="1" customFormat="1" ht="6.95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47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47" s="1" customFormat="1" ht="24.95" customHeight="1">
      <c r="B109" s="25"/>
      <c r="C109" s="17" t="s">
        <v>164</v>
      </c>
      <c r="L109" s="25"/>
    </row>
    <row r="110" spans="2:47" s="1" customFormat="1" ht="6.95" customHeight="1">
      <c r="B110" s="25"/>
      <c r="L110" s="25"/>
    </row>
    <row r="111" spans="2:47" s="1" customFormat="1" ht="12" customHeight="1">
      <c r="B111" s="25"/>
      <c r="C111" s="22" t="s">
        <v>13</v>
      </c>
      <c r="L111" s="25"/>
    </row>
    <row r="112" spans="2:47" s="1" customFormat="1" ht="26.25" customHeight="1">
      <c r="B112" s="25"/>
      <c r="E112" s="219" t="str">
        <f>E7</f>
        <v>SOŠ Hnúšťa, vybudovanie tréningového centra v Rimavskej Sobote-úprava3</v>
      </c>
      <c r="F112" s="220"/>
      <c r="G112" s="220"/>
      <c r="H112" s="220"/>
      <c r="L112" s="25"/>
    </row>
    <row r="113" spans="2:65" ht="12" customHeight="1">
      <c r="B113" s="16"/>
      <c r="C113" s="22" t="s">
        <v>133</v>
      </c>
      <c r="L113" s="16"/>
    </row>
    <row r="114" spans="2:65" s="1" customFormat="1" ht="16.5" customHeight="1">
      <c r="B114" s="25"/>
      <c r="E114" s="219" t="s">
        <v>134</v>
      </c>
      <c r="F114" s="218"/>
      <c r="G114" s="218"/>
      <c r="H114" s="218"/>
      <c r="L114" s="25"/>
    </row>
    <row r="115" spans="2:65" s="1" customFormat="1" ht="12" customHeight="1">
      <c r="B115" s="25"/>
      <c r="C115" s="22" t="s">
        <v>135</v>
      </c>
      <c r="L115" s="25"/>
    </row>
    <row r="116" spans="2:65" s="1" customFormat="1" ht="16.5" customHeight="1">
      <c r="B116" s="25"/>
      <c r="E116" s="182" t="str">
        <f>E11</f>
        <v>07 - Slaboprúd - HSP</v>
      </c>
      <c r="F116" s="218"/>
      <c r="G116" s="218"/>
      <c r="H116" s="218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17</v>
      </c>
      <c r="F118" s="20" t="str">
        <f>F14</f>
        <v>Rimavská Sobota</v>
      </c>
      <c r="I118" s="22" t="s">
        <v>19</v>
      </c>
      <c r="J118" s="48" t="str">
        <f>IF(J14="","",J14)</f>
        <v>14. 11. 2025</v>
      </c>
      <c r="L118" s="25"/>
    </row>
    <row r="119" spans="2:65" s="1" customFormat="1" ht="6.95" customHeight="1">
      <c r="B119" s="25"/>
      <c r="L119" s="25"/>
    </row>
    <row r="120" spans="2:65" s="1" customFormat="1" ht="15.2" customHeight="1">
      <c r="B120" s="25"/>
      <c r="C120" s="22" t="s">
        <v>21</v>
      </c>
      <c r="F120" s="20" t="str">
        <f>E17</f>
        <v xml:space="preserve"> </v>
      </c>
      <c r="I120" s="22" t="s">
        <v>26</v>
      </c>
      <c r="J120" s="23" t="str">
        <f>E23</f>
        <v xml:space="preserve"> </v>
      </c>
      <c r="L120" s="25"/>
    </row>
    <row r="121" spans="2:65" s="1" customFormat="1" ht="15.2" customHeight="1">
      <c r="B121" s="25"/>
      <c r="C121" s="22" t="s">
        <v>25</v>
      </c>
      <c r="F121" s="20" t="str">
        <f>IF(E20="","",E20)</f>
        <v xml:space="preserve"> </v>
      </c>
      <c r="I121" s="22" t="s">
        <v>28</v>
      </c>
      <c r="J121" s="23" t="str">
        <f>E26</f>
        <v xml:space="preserve"> 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5"/>
      <c r="C123" s="116" t="s">
        <v>165</v>
      </c>
      <c r="D123" s="117" t="s">
        <v>55</v>
      </c>
      <c r="E123" s="117" t="s">
        <v>51</v>
      </c>
      <c r="F123" s="117" t="s">
        <v>52</v>
      </c>
      <c r="G123" s="117" t="s">
        <v>166</v>
      </c>
      <c r="H123" s="117" t="s">
        <v>167</v>
      </c>
      <c r="I123" s="117" t="s">
        <v>168</v>
      </c>
      <c r="J123" s="118" t="s">
        <v>139</v>
      </c>
      <c r="K123" s="119" t="s">
        <v>169</v>
      </c>
      <c r="L123" s="115"/>
      <c r="M123" s="55" t="s">
        <v>1</v>
      </c>
      <c r="N123" s="56" t="s">
        <v>34</v>
      </c>
      <c r="O123" s="56" t="s">
        <v>170</v>
      </c>
      <c r="P123" s="56" t="s">
        <v>171</v>
      </c>
      <c r="Q123" s="56" t="s">
        <v>172</v>
      </c>
      <c r="R123" s="56" t="s">
        <v>173</v>
      </c>
      <c r="S123" s="56" t="s">
        <v>174</v>
      </c>
      <c r="T123" s="57" t="s">
        <v>175</v>
      </c>
    </row>
    <row r="124" spans="2:65" s="1" customFormat="1" ht="22.9" customHeight="1">
      <c r="B124" s="25"/>
      <c r="C124" s="60" t="s">
        <v>140</v>
      </c>
      <c r="J124" s="120">
        <f>BK124</f>
        <v>0</v>
      </c>
      <c r="L124" s="25"/>
      <c r="M124" s="58"/>
      <c r="N124" s="49"/>
      <c r="O124" s="49"/>
      <c r="P124" s="121">
        <f>P125+P140+P153+P169</f>
        <v>0</v>
      </c>
      <c r="Q124" s="49"/>
      <c r="R124" s="121">
        <f>R125+R140+R153+R169</f>
        <v>0</v>
      </c>
      <c r="S124" s="49"/>
      <c r="T124" s="122">
        <f>T125+T140+T153+T169</f>
        <v>0</v>
      </c>
      <c r="AT124" s="13" t="s">
        <v>69</v>
      </c>
      <c r="AU124" s="13" t="s">
        <v>141</v>
      </c>
      <c r="BK124" s="123">
        <f>BK125+BK140+BK153+BK169</f>
        <v>0</v>
      </c>
    </row>
    <row r="125" spans="2:65" s="11" customFormat="1" ht="25.9" customHeight="1">
      <c r="B125" s="124"/>
      <c r="D125" s="125" t="s">
        <v>69</v>
      </c>
      <c r="E125" s="126" t="s">
        <v>972</v>
      </c>
      <c r="F125" s="126" t="s">
        <v>2262</v>
      </c>
      <c r="J125" s="127">
        <f>BK125</f>
        <v>0</v>
      </c>
      <c r="L125" s="124"/>
      <c r="M125" s="128"/>
      <c r="P125" s="129">
        <f>SUM(P126:P139)</f>
        <v>0</v>
      </c>
      <c r="R125" s="129">
        <f>SUM(R126:R139)</f>
        <v>0</v>
      </c>
      <c r="T125" s="130">
        <f>SUM(T126:T139)</f>
        <v>0</v>
      </c>
      <c r="AR125" s="125" t="s">
        <v>77</v>
      </c>
      <c r="AT125" s="131" t="s">
        <v>69</v>
      </c>
      <c r="AU125" s="131" t="s">
        <v>70</v>
      </c>
      <c r="AY125" s="125" t="s">
        <v>178</v>
      </c>
      <c r="BK125" s="132">
        <f>SUM(BK126:BK139)</f>
        <v>0</v>
      </c>
    </row>
    <row r="126" spans="2:65" s="1" customFormat="1" ht="16.5" customHeight="1">
      <c r="B126" s="135"/>
      <c r="C126" s="136" t="s">
        <v>279</v>
      </c>
      <c r="D126" s="136" t="s">
        <v>180</v>
      </c>
      <c r="E126" s="137" t="s">
        <v>2263</v>
      </c>
      <c r="F126" s="138" t="s">
        <v>2264</v>
      </c>
      <c r="G126" s="139" t="s">
        <v>290</v>
      </c>
      <c r="H126" s="140">
        <v>1</v>
      </c>
      <c r="I126" s="141"/>
      <c r="J126" s="141">
        <f t="shared" ref="J126:J139" si="0">ROUND(I126*H126,2)</f>
        <v>0</v>
      </c>
      <c r="K126" s="142"/>
      <c r="L126" s="25"/>
      <c r="M126" s="143" t="s">
        <v>1</v>
      </c>
      <c r="N126" s="144" t="s">
        <v>36</v>
      </c>
      <c r="O126" s="145">
        <v>0</v>
      </c>
      <c r="P126" s="145">
        <f t="shared" ref="P126:P139" si="1">O126*H126</f>
        <v>0</v>
      </c>
      <c r="Q126" s="145">
        <v>0</v>
      </c>
      <c r="R126" s="145">
        <f t="shared" ref="R126:R139" si="2">Q126*H126</f>
        <v>0</v>
      </c>
      <c r="S126" s="145">
        <v>0</v>
      </c>
      <c r="T126" s="146">
        <f t="shared" ref="T126:T139" si="3">S126*H126</f>
        <v>0</v>
      </c>
      <c r="AR126" s="147" t="s">
        <v>184</v>
      </c>
      <c r="AT126" s="147" t="s">
        <v>180</v>
      </c>
      <c r="AU126" s="147" t="s">
        <v>77</v>
      </c>
      <c r="AY126" s="13" t="s">
        <v>178</v>
      </c>
      <c r="BE126" s="148">
        <f t="shared" ref="BE126:BE139" si="4">IF(N126="základná",J126,0)</f>
        <v>0</v>
      </c>
      <c r="BF126" s="148">
        <f t="shared" ref="BF126:BF139" si="5">IF(N126="znížená",J126,0)</f>
        <v>0</v>
      </c>
      <c r="BG126" s="148">
        <f t="shared" ref="BG126:BG139" si="6">IF(N126="zákl. prenesená",J126,0)</f>
        <v>0</v>
      </c>
      <c r="BH126" s="148">
        <f t="shared" ref="BH126:BH139" si="7">IF(N126="zníž. prenesená",J126,0)</f>
        <v>0</v>
      </c>
      <c r="BI126" s="148">
        <f t="shared" ref="BI126:BI139" si="8">IF(N126="nulová",J126,0)</f>
        <v>0</v>
      </c>
      <c r="BJ126" s="13" t="s">
        <v>83</v>
      </c>
      <c r="BK126" s="148">
        <f t="shared" ref="BK126:BK139" si="9">ROUND(I126*H126,2)</f>
        <v>0</v>
      </c>
      <c r="BL126" s="13" t="s">
        <v>184</v>
      </c>
      <c r="BM126" s="147" t="s">
        <v>2265</v>
      </c>
    </row>
    <row r="127" spans="2:65" s="1" customFormat="1" ht="33" customHeight="1">
      <c r="B127" s="135"/>
      <c r="C127" s="136" t="s">
        <v>259</v>
      </c>
      <c r="D127" s="136" t="s">
        <v>180</v>
      </c>
      <c r="E127" s="137" t="s">
        <v>2266</v>
      </c>
      <c r="F127" s="138" t="s">
        <v>2267</v>
      </c>
      <c r="G127" s="139" t="s">
        <v>329</v>
      </c>
      <c r="H127" s="140">
        <v>10</v>
      </c>
      <c r="I127" s="141"/>
      <c r="J127" s="141">
        <f t="shared" si="0"/>
        <v>0</v>
      </c>
      <c r="K127" s="142"/>
      <c r="L127" s="25"/>
      <c r="M127" s="143" t="s">
        <v>1</v>
      </c>
      <c r="N127" s="144" t="s">
        <v>36</v>
      </c>
      <c r="O127" s="145">
        <v>0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184</v>
      </c>
      <c r="AT127" s="147" t="s">
        <v>180</v>
      </c>
      <c r="AU127" s="147" t="s">
        <v>77</v>
      </c>
      <c r="AY127" s="13" t="s">
        <v>178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3" t="s">
        <v>83</v>
      </c>
      <c r="BK127" s="148">
        <f t="shared" si="9"/>
        <v>0</v>
      </c>
      <c r="BL127" s="13" t="s">
        <v>184</v>
      </c>
      <c r="BM127" s="147" t="s">
        <v>2268</v>
      </c>
    </row>
    <row r="128" spans="2:65" s="1" customFormat="1" ht="33" customHeight="1">
      <c r="B128" s="135"/>
      <c r="C128" s="136" t="s">
        <v>264</v>
      </c>
      <c r="D128" s="136" t="s">
        <v>180</v>
      </c>
      <c r="E128" s="137" t="s">
        <v>2269</v>
      </c>
      <c r="F128" s="138" t="s">
        <v>2270</v>
      </c>
      <c r="G128" s="139" t="s">
        <v>329</v>
      </c>
      <c r="H128" s="140">
        <v>160</v>
      </c>
      <c r="I128" s="141"/>
      <c r="J128" s="141">
        <f t="shared" si="0"/>
        <v>0</v>
      </c>
      <c r="K128" s="142"/>
      <c r="L128" s="25"/>
      <c r="M128" s="143" t="s">
        <v>1</v>
      </c>
      <c r="N128" s="144" t="s">
        <v>36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184</v>
      </c>
      <c r="AT128" s="147" t="s">
        <v>180</v>
      </c>
      <c r="AU128" s="147" t="s">
        <v>77</v>
      </c>
      <c r="AY128" s="13" t="s">
        <v>178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83</v>
      </c>
      <c r="BK128" s="148">
        <f t="shared" si="9"/>
        <v>0</v>
      </c>
      <c r="BL128" s="13" t="s">
        <v>184</v>
      </c>
      <c r="BM128" s="147" t="s">
        <v>2271</v>
      </c>
    </row>
    <row r="129" spans="2:65" s="1" customFormat="1" ht="33" customHeight="1">
      <c r="B129" s="135"/>
      <c r="C129" s="136" t="s">
        <v>268</v>
      </c>
      <c r="D129" s="136" t="s">
        <v>180</v>
      </c>
      <c r="E129" s="137" t="s">
        <v>2272</v>
      </c>
      <c r="F129" s="138" t="s">
        <v>2273</v>
      </c>
      <c r="G129" s="139" t="s">
        <v>329</v>
      </c>
      <c r="H129" s="140">
        <v>200</v>
      </c>
      <c r="I129" s="141"/>
      <c r="J129" s="141">
        <f t="shared" si="0"/>
        <v>0</v>
      </c>
      <c r="K129" s="142"/>
      <c r="L129" s="25"/>
      <c r="M129" s="143" t="s">
        <v>1</v>
      </c>
      <c r="N129" s="144" t="s">
        <v>36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184</v>
      </c>
      <c r="AT129" s="147" t="s">
        <v>180</v>
      </c>
      <c r="AU129" s="147" t="s">
        <v>77</v>
      </c>
      <c r="AY129" s="13" t="s">
        <v>178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83</v>
      </c>
      <c r="BK129" s="148">
        <f t="shared" si="9"/>
        <v>0</v>
      </c>
      <c r="BL129" s="13" t="s">
        <v>184</v>
      </c>
      <c r="BM129" s="147" t="s">
        <v>2274</v>
      </c>
    </row>
    <row r="130" spans="2:65" s="1" customFormat="1" ht="24.2" customHeight="1">
      <c r="B130" s="135"/>
      <c r="C130" s="136" t="s">
        <v>7</v>
      </c>
      <c r="D130" s="136" t="s">
        <v>180</v>
      </c>
      <c r="E130" s="137" t="s">
        <v>2275</v>
      </c>
      <c r="F130" s="138" t="s">
        <v>2276</v>
      </c>
      <c r="G130" s="139" t="s">
        <v>329</v>
      </c>
      <c r="H130" s="140">
        <v>1200</v>
      </c>
      <c r="I130" s="141"/>
      <c r="J130" s="141">
        <f t="shared" si="0"/>
        <v>0</v>
      </c>
      <c r="K130" s="142"/>
      <c r="L130" s="25"/>
      <c r="M130" s="143" t="s">
        <v>1</v>
      </c>
      <c r="N130" s="144" t="s">
        <v>36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184</v>
      </c>
      <c r="AT130" s="147" t="s">
        <v>180</v>
      </c>
      <c r="AU130" s="147" t="s">
        <v>77</v>
      </c>
      <c r="AY130" s="13" t="s">
        <v>178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83</v>
      </c>
      <c r="BK130" s="148">
        <f t="shared" si="9"/>
        <v>0</v>
      </c>
      <c r="BL130" s="13" t="s">
        <v>184</v>
      </c>
      <c r="BM130" s="147" t="s">
        <v>2277</v>
      </c>
    </row>
    <row r="131" spans="2:65" s="1" customFormat="1" ht="16.5" customHeight="1">
      <c r="B131" s="135"/>
      <c r="C131" s="136" t="s">
        <v>275</v>
      </c>
      <c r="D131" s="136" t="s">
        <v>180</v>
      </c>
      <c r="E131" s="137" t="s">
        <v>2278</v>
      </c>
      <c r="F131" s="138" t="s">
        <v>2279</v>
      </c>
      <c r="G131" s="139" t="s">
        <v>290</v>
      </c>
      <c r="H131" s="140">
        <v>1</v>
      </c>
      <c r="I131" s="141"/>
      <c r="J131" s="141">
        <f t="shared" si="0"/>
        <v>0</v>
      </c>
      <c r="K131" s="142"/>
      <c r="L131" s="25"/>
      <c r="M131" s="143" t="s">
        <v>1</v>
      </c>
      <c r="N131" s="144" t="s">
        <v>36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184</v>
      </c>
      <c r="AT131" s="147" t="s">
        <v>180</v>
      </c>
      <c r="AU131" s="147" t="s">
        <v>77</v>
      </c>
      <c r="AY131" s="13" t="s">
        <v>178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83</v>
      </c>
      <c r="BK131" s="148">
        <f t="shared" si="9"/>
        <v>0</v>
      </c>
      <c r="BL131" s="13" t="s">
        <v>184</v>
      </c>
      <c r="BM131" s="147" t="s">
        <v>2280</v>
      </c>
    </row>
    <row r="132" spans="2:65" s="1" customFormat="1" ht="16.5" customHeight="1">
      <c r="B132" s="135"/>
      <c r="C132" s="136" t="s">
        <v>283</v>
      </c>
      <c r="D132" s="136" t="s">
        <v>180</v>
      </c>
      <c r="E132" s="137" t="s">
        <v>2281</v>
      </c>
      <c r="F132" s="138" t="s">
        <v>2282</v>
      </c>
      <c r="G132" s="139" t="s">
        <v>329</v>
      </c>
      <c r="H132" s="140">
        <v>50</v>
      </c>
      <c r="I132" s="141"/>
      <c r="J132" s="141">
        <f t="shared" si="0"/>
        <v>0</v>
      </c>
      <c r="K132" s="142"/>
      <c r="L132" s="25"/>
      <c r="M132" s="143" t="s">
        <v>1</v>
      </c>
      <c r="N132" s="144" t="s">
        <v>36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184</v>
      </c>
      <c r="AT132" s="147" t="s">
        <v>180</v>
      </c>
      <c r="AU132" s="147" t="s">
        <v>77</v>
      </c>
      <c r="AY132" s="13" t="s">
        <v>178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83</v>
      </c>
      <c r="BK132" s="148">
        <f t="shared" si="9"/>
        <v>0</v>
      </c>
      <c r="BL132" s="13" t="s">
        <v>184</v>
      </c>
      <c r="BM132" s="147" t="s">
        <v>2283</v>
      </c>
    </row>
    <row r="133" spans="2:65" s="1" customFormat="1" ht="33" customHeight="1">
      <c r="B133" s="135"/>
      <c r="C133" s="136" t="s">
        <v>287</v>
      </c>
      <c r="D133" s="136" t="s">
        <v>180</v>
      </c>
      <c r="E133" s="137" t="s">
        <v>2284</v>
      </c>
      <c r="F133" s="138" t="s">
        <v>2285</v>
      </c>
      <c r="G133" s="139" t="s">
        <v>329</v>
      </c>
      <c r="H133" s="140">
        <v>50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184</v>
      </c>
      <c r="AT133" s="147" t="s">
        <v>180</v>
      </c>
      <c r="AU133" s="147" t="s">
        <v>77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184</v>
      </c>
      <c r="BM133" s="147" t="s">
        <v>2286</v>
      </c>
    </row>
    <row r="134" spans="2:65" s="1" customFormat="1" ht="33" customHeight="1">
      <c r="B134" s="135"/>
      <c r="C134" s="136" t="s">
        <v>293</v>
      </c>
      <c r="D134" s="136" t="s">
        <v>180</v>
      </c>
      <c r="E134" s="137" t="s">
        <v>2287</v>
      </c>
      <c r="F134" s="138" t="s">
        <v>2288</v>
      </c>
      <c r="G134" s="139" t="s">
        <v>290</v>
      </c>
      <c r="H134" s="140">
        <v>2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184</v>
      </c>
      <c r="AT134" s="147" t="s">
        <v>180</v>
      </c>
      <c r="AU134" s="147" t="s">
        <v>77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184</v>
      </c>
      <c r="BM134" s="147" t="s">
        <v>2289</v>
      </c>
    </row>
    <row r="135" spans="2:65" s="1" customFormat="1" ht="33" customHeight="1">
      <c r="B135" s="135"/>
      <c r="C135" s="136" t="s">
        <v>297</v>
      </c>
      <c r="D135" s="136" t="s">
        <v>180</v>
      </c>
      <c r="E135" s="137" t="s">
        <v>2290</v>
      </c>
      <c r="F135" s="138" t="s">
        <v>2291</v>
      </c>
      <c r="G135" s="139" t="s">
        <v>329</v>
      </c>
      <c r="H135" s="140">
        <v>15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184</v>
      </c>
      <c r="AT135" s="147" t="s">
        <v>180</v>
      </c>
      <c r="AU135" s="147" t="s">
        <v>77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184</v>
      </c>
      <c r="BM135" s="147" t="s">
        <v>2292</v>
      </c>
    </row>
    <row r="136" spans="2:65" s="1" customFormat="1" ht="44.25" customHeight="1">
      <c r="B136" s="135"/>
      <c r="C136" s="136" t="s">
        <v>301</v>
      </c>
      <c r="D136" s="136" t="s">
        <v>180</v>
      </c>
      <c r="E136" s="137" t="s">
        <v>2293</v>
      </c>
      <c r="F136" s="138" t="s">
        <v>2294</v>
      </c>
      <c r="G136" s="139" t="s">
        <v>290</v>
      </c>
      <c r="H136" s="140">
        <v>4500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36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184</v>
      </c>
      <c r="AT136" s="147" t="s">
        <v>180</v>
      </c>
      <c r="AU136" s="147" t="s">
        <v>77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184</v>
      </c>
      <c r="BM136" s="147" t="s">
        <v>2295</v>
      </c>
    </row>
    <row r="137" spans="2:65" s="1" customFormat="1" ht="16.5" customHeight="1">
      <c r="B137" s="135"/>
      <c r="C137" s="136" t="s">
        <v>305</v>
      </c>
      <c r="D137" s="136" t="s">
        <v>180</v>
      </c>
      <c r="E137" s="137" t="s">
        <v>2296</v>
      </c>
      <c r="F137" s="138" t="s">
        <v>2297</v>
      </c>
      <c r="G137" s="139" t="s">
        <v>290</v>
      </c>
      <c r="H137" s="140">
        <v>1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184</v>
      </c>
      <c r="AT137" s="147" t="s">
        <v>180</v>
      </c>
      <c r="AU137" s="147" t="s">
        <v>77</v>
      </c>
      <c r="AY137" s="13" t="s">
        <v>178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83</v>
      </c>
      <c r="BK137" s="148">
        <f t="shared" si="9"/>
        <v>0</v>
      </c>
      <c r="BL137" s="13" t="s">
        <v>184</v>
      </c>
      <c r="BM137" s="147" t="s">
        <v>2298</v>
      </c>
    </row>
    <row r="138" spans="2:65" s="1" customFormat="1" ht="33" customHeight="1">
      <c r="B138" s="135"/>
      <c r="C138" s="136" t="s">
        <v>309</v>
      </c>
      <c r="D138" s="136" t="s">
        <v>180</v>
      </c>
      <c r="E138" s="137" t="s">
        <v>2299</v>
      </c>
      <c r="F138" s="138" t="s">
        <v>2300</v>
      </c>
      <c r="G138" s="139" t="s">
        <v>290</v>
      </c>
      <c r="H138" s="140">
        <v>1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184</v>
      </c>
      <c r="AT138" s="147" t="s">
        <v>180</v>
      </c>
      <c r="AU138" s="147" t="s">
        <v>77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184</v>
      </c>
      <c r="BM138" s="147" t="s">
        <v>2301</v>
      </c>
    </row>
    <row r="139" spans="2:65" s="1" customFormat="1" ht="66.75" customHeight="1">
      <c r="B139" s="135"/>
      <c r="C139" s="136" t="s">
        <v>313</v>
      </c>
      <c r="D139" s="136" t="s">
        <v>180</v>
      </c>
      <c r="E139" s="137" t="s">
        <v>2302</v>
      </c>
      <c r="F139" s="138" t="s">
        <v>2303</v>
      </c>
      <c r="G139" s="139" t="s">
        <v>290</v>
      </c>
      <c r="H139" s="140">
        <v>1</v>
      </c>
      <c r="I139" s="141"/>
      <c r="J139" s="141">
        <f t="shared" si="0"/>
        <v>0</v>
      </c>
      <c r="K139" s="142"/>
      <c r="L139" s="25"/>
      <c r="M139" s="143" t="s">
        <v>1</v>
      </c>
      <c r="N139" s="144" t="s">
        <v>36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184</v>
      </c>
      <c r="AT139" s="147" t="s">
        <v>180</v>
      </c>
      <c r="AU139" s="147" t="s">
        <v>77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184</v>
      </c>
      <c r="BM139" s="147" t="s">
        <v>2304</v>
      </c>
    </row>
    <row r="140" spans="2:65" s="11" customFormat="1" ht="25.9" customHeight="1">
      <c r="B140" s="124"/>
      <c r="D140" s="125" t="s">
        <v>69</v>
      </c>
      <c r="E140" s="126" t="s">
        <v>1102</v>
      </c>
      <c r="F140" s="126" t="s">
        <v>2305</v>
      </c>
      <c r="J140" s="127">
        <f>BK140</f>
        <v>0</v>
      </c>
      <c r="L140" s="124"/>
      <c r="M140" s="128"/>
      <c r="P140" s="129">
        <f>SUM(P141:P152)</f>
        <v>0</v>
      </c>
      <c r="R140" s="129">
        <f>SUM(R141:R152)</f>
        <v>0</v>
      </c>
      <c r="T140" s="130">
        <f>SUM(T141:T152)</f>
        <v>0</v>
      </c>
      <c r="AR140" s="125" t="s">
        <v>77</v>
      </c>
      <c r="AT140" s="131" t="s">
        <v>69</v>
      </c>
      <c r="AU140" s="131" t="s">
        <v>70</v>
      </c>
      <c r="AY140" s="125" t="s">
        <v>178</v>
      </c>
      <c r="BK140" s="132">
        <f>SUM(BK141:BK152)</f>
        <v>0</v>
      </c>
    </row>
    <row r="141" spans="2:65" s="1" customFormat="1" ht="16.5" customHeight="1">
      <c r="B141" s="135"/>
      <c r="C141" s="136" t="s">
        <v>322</v>
      </c>
      <c r="D141" s="136" t="s">
        <v>180</v>
      </c>
      <c r="E141" s="137" t="s">
        <v>2306</v>
      </c>
      <c r="F141" s="138" t="s">
        <v>2307</v>
      </c>
      <c r="G141" s="139" t="s">
        <v>290</v>
      </c>
      <c r="H141" s="140">
        <v>1</v>
      </c>
      <c r="I141" s="141"/>
      <c r="J141" s="141">
        <f t="shared" ref="J141:J152" si="10">ROUND(I141*H141,2)</f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 t="shared" ref="P141:P152" si="11">O141*H141</f>
        <v>0</v>
      </c>
      <c r="Q141" s="145">
        <v>0</v>
      </c>
      <c r="R141" s="145">
        <f t="shared" ref="R141:R152" si="12">Q141*H141</f>
        <v>0</v>
      </c>
      <c r="S141" s="145">
        <v>0</v>
      </c>
      <c r="T141" s="146">
        <f t="shared" ref="T141:T152" si="13">S141*H141</f>
        <v>0</v>
      </c>
      <c r="AR141" s="147" t="s">
        <v>184</v>
      </c>
      <c r="AT141" s="147" t="s">
        <v>180</v>
      </c>
      <c r="AU141" s="147" t="s">
        <v>77</v>
      </c>
      <c r="AY141" s="13" t="s">
        <v>178</v>
      </c>
      <c r="BE141" s="148">
        <f t="shared" ref="BE141:BE152" si="14">IF(N141="základná",J141,0)</f>
        <v>0</v>
      </c>
      <c r="BF141" s="148">
        <f t="shared" ref="BF141:BF152" si="15">IF(N141="znížená",J141,0)</f>
        <v>0</v>
      </c>
      <c r="BG141" s="148">
        <f t="shared" ref="BG141:BG152" si="16">IF(N141="zákl. prenesená",J141,0)</f>
        <v>0</v>
      </c>
      <c r="BH141" s="148">
        <f t="shared" ref="BH141:BH152" si="17">IF(N141="zníž. prenesená",J141,0)</f>
        <v>0</v>
      </c>
      <c r="BI141" s="148">
        <f t="shared" ref="BI141:BI152" si="18">IF(N141="nulová",J141,0)</f>
        <v>0</v>
      </c>
      <c r="BJ141" s="13" t="s">
        <v>83</v>
      </c>
      <c r="BK141" s="148">
        <f t="shared" ref="BK141:BK152" si="19">ROUND(I141*H141,2)</f>
        <v>0</v>
      </c>
      <c r="BL141" s="13" t="s">
        <v>184</v>
      </c>
      <c r="BM141" s="147" t="s">
        <v>2308</v>
      </c>
    </row>
    <row r="142" spans="2:65" s="1" customFormat="1" ht="16.5" customHeight="1">
      <c r="B142" s="135"/>
      <c r="C142" s="136" t="s">
        <v>340</v>
      </c>
      <c r="D142" s="136" t="s">
        <v>180</v>
      </c>
      <c r="E142" s="137" t="s">
        <v>2309</v>
      </c>
      <c r="F142" s="138" t="s">
        <v>2310</v>
      </c>
      <c r="G142" s="139" t="s">
        <v>1101</v>
      </c>
      <c r="H142" s="140">
        <v>6</v>
      </c>
      <c r="I142" s="141"/>
      <c r="J142" s="141">
        <f t="shared" si="10"/>
        <v>0</v>
      </c>
      <c r="K142" s="142"/>
      <c r="L142" s="25"/>
      <c r="M142" s="143" t="s">
        <v>1</v>
      </c>
      <c r="N142" s="144" t="s">
        <v>36</v>
      </c>
      <c r="O142" s="145">
        <v>0</v>
      </c>
      <c r="P142" s="145">
        <f t="shared" si="11"/>
        <v>0</v>
      </c>
      <c r="Q142" s="145">
        <v>0</v>
      </c>
      <c r="R142" s="145">
        <f t="shared" si="12"/>
        <v>0</v>
      </c>
      <c r="S142" s="145">
        <v>0</v>
      </c>
      <c r="T142" s="146">
        <f t="shared" si="13"/>
        <v>0</v>
      </c>
      <c r="AR142" s="147" t="s">
        <v>184</v>
      </c>
      <c r="AT142" s="147" t="s">
        <v>180</v>
      </c>
      <c r="AU142" s="147" t="s">
        <v>77</v>
      </c>
      <c r="AY142" s="13" t="s">
        <v>178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3" t="s">
        <v>83</v>
      </c>
      <c r="BK142" s="148">
        <f t="shared" si="19"/>
        <v>0</v>
      </c>
      <c r="BL142" s="13" t="s">
        <v>184</v>
      </c>
      <c r="BM142" s="147" t="s">
        <v>2311</v>
      </c>
    </row>
    <row r="143" spans="2:65" s="1" customFormat="1" ht="37.9" customHeight="1">
      <c r="B143" s="135"/>
      <c r="C143" s="136" t="s">
        <v>317</v>
      </c>
      <c r="D143" s="136" t="s">
        <v>180</v>
      </c>
      <c r="E143" s="137" t="s">
        <v>2312</v>
      </c>
      <c r="F143" s="138" t="s">
        <v>2313</v>
      </c>
      <c r="G143" s="139" t="s">
        <v>290</v>
      </c>
      <c r="H143" s="140">
        <v>1</v>
      </c>
      <c r="I143" s="141"/>
      <c r="J143" s="141">
        <f t="shared" si="10"/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 t="shared" si="11"/>
        <v>0</v>
      </c>
      <c r="Q143" s="145">
        <v>0</v>
      </c>
      <c r="R143" s="145">
        <f t="shared" si="12"/>
        <v>0</v>
      </c>
      <c r="S143" s="145">
        <v>0</v>
      </c>
      <c r="T143" s="146">
        <f t="shared" si="13"/>
        <v>0</v>
      </c>
      <c r="AR143" s="147" t="s">
        <v>184</v>
      </c>
      <c r="AT143" s="147" t="s">
        <v>180</v>
      </c>
      <c r="AU143" s="147" t="s">
        <v>77</v>
      </c>
      <c r="AY143" s="13" t="s">
        <v>178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3" t="s">
        <v>83</v>
      </c>
      <c r="BK143" s="148">
        <f t="shared" si="19"/>
        <v>0</v>
      </c>
      <c r="BL143" s="13" t="s">
        <v>184</v>
      </c>
      <c r="BM143" s="147" t="s">
        <v>2314</v>
      </c>
    </row>
    <row r="144" spans="2:65" s="1" customFormat="1" ht="16.5" customHeight="1">
      <c r="B144" s="135"/>
      <c r="C144" s="136" t="s">
        <v>326</v>
      </c>
      <c r="D144" s="136" t="s">
        <v>180</v>
      </c>
      <c r="E144" s="137" t="s">
        <v>2315</v>
      </c>
      <c r="F144" s="138" t="s">
        <v>2316</v>
      </c>
      <c r="G144" s="139" t="s">
        <v>290</v>
      </c>
      <c r="H144" s="140">
        <v>1</v>
      </c>
      <c r="I144" s="141"/>
      <c r="J144" s="141">
        <f t="shared" si="10"/>
        <v>0</v>
      </c>
      <c r="K144" s="142"/>
      <c r="L144" s="25"/>
      <c r="M144" s="143" t="s">
        <v>1</v>
      </c>
      <c r="N144" s="144" t="s">
        <v>36</v>
      </c>
      <c r="O144" s="145">
        <v>0</v>
      </c>
      <c r="P144" s="145">
        <f t="shared" si="11"/>
        <v>0</v>
      </c>
      <c r="Q144" s="145">
        <v>0</v>
      </c>
      <c r="R144" s="145">
        <f t="shared" si="12"/>
        <v>0</v>
      </c>
      <c r="S144" s="145">
        <v>0</v>
      </c>
      <c r="T144" s="146">
        <f t="shared" si="13"/>
        <v>0</v>
      </c>
      <c r="AR144" s="147" t="s">
        <v>184</v>
      </c>
      <c r="AT144" s="147" t="s">
        <v>180</v>
      </c>
      <c r="AU144" s="147" t="s">
        <v>77</v>
      </c>
      <c r="AY144" s="13" t="s">
        <v>178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3" t="s">
        <v>83</v>
      </c>
      <c r="BK144" s="148">
        <f t="shared" si="19"/>
        <v>0</v>
      </c>
      <c r="BL144" s="13" t="s">
        <v>184</v>
      </c>
      <c r="BM144" s="147" t="s">
        <v>2317</v>
      </c>
    </row>
    <row r="145" spans="2:65" s="1" customFormat="1" ht="16.5" customHeight="1">
      <c r="B145" s="135"/>
      <c r="C145" s="136" t="s">
        <v>331</v>
      </c>
      <c r="D145" s="136" t="s">
        <v>180</v>
      </c>
      <c r="E145" s="137" t="s">
        <v>2318</v>
      </c>
      <c r="F145" s="138" t="s">
        <v>2319</v>
      </c>
      <c r="G145" s="139" t="s">
        <v>290</v>
      </c>
      <c r="H145" s="140">
        <v>1</v>
      </c>
      <c r="I145" s="141"/>
      <c r="J145" s="141">
        <f t="shared" si="10"/>
        <v>0</v>
      </c>
      <c r="K145" s="142"/>
      <c r="L145" s="25"/>
      <c r="M145" s="143" t="s">
        <v>1</v>
      </c>
      <c r="N145" s="144" t="s">
        <v>36</v>
      </c>
      <c r="O145" s="145">
        <v>0</v>
      </c>
      <c r="P145" s="145">
        <f t="shared" si="11"/>
        <v>0</v>
      </c>
      <c r="Q145" s="145">
        <v>0</v>
      </c>
      <c r="R145" s="145">
        <f t="shared" si="12"/>
        <v>0</v>
      </c>
      <c r="S145" s="145">
        <v>0</v>
      </c>
      <c r="T145" s="146">
        <f t="shared" si="13"/>
        <v>0</v>
      </c>
      <c r="AR145" s="147" t="s">
        <v>184</v>
      </c>
      <c r="AT145" s="147" t="s">
        <v>180</v>
      </c>
      <c r="AU145" s="147" t="s">
        <v>77</v>
      </c>
      <c r="AY145" s="13" t="s">
        <v>178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3" t="s">
        <v>83</v>
      </c>
      <c r="BK145" s="148">
        <f t="shared" si="19"/>
        <v>0</v>
      </c>
      <c r="BL145" s="13" t="s">
        <v>184</v>
      </c>
      <c r="BM145" s="147" t="s">
        <v>2320</v>
      </c>
    </row>
    <row r="146" spans="2:65" s="1" customFormat="1" ht="16.5" customHeight="1">
      <c r="B146" s="135"/>
      <c r="C146" s="136" t="s">
        <v>335</v>
      </c>
      <c r="D146" s="136" t="s">
        <v>180</v>
      </c>
      <c r="E146" s="137" t="s">
        <v>2321</v>
      </c>
      <c r="F146" s="138" t="s">
        <v>2322</v>
      </c>
      <c r="G146" s="139" t="s">
        <v>290</v>
      </c>
      <c r="H146" s="140">
        <v>1</v>
      </c>
      <c r="I146" s="141"/>
      <c r="J146" s="141">
        <f t="shared" si="10"/>
        <v>0</v>
      </c>
      <c r="K146" s="142"/>
      <c r="L146" s="25"/>
      <c r="M146" s="143" t="s">
        <v>1</v>
      </c>
      <c r="N146" s="144" t="s">
        <v>36</v>
      </c>
      <c r="O146" s="145">
        <v>0</v>
      </c>
      <c r="P146" s="145">
        <f t="shared" si="11"/>
        <v>0</v>
      </c>
      <c r="Q146" s="145">
        <v>0</v>
      </c>
      <c r="R146" s="145">
        <f t="shared" si="12"/>
        <v>0</v>
      </c>
      <c r="S146" s="145">
        <v>0</v>
      </c>
      <c r="T146" s="146">
        <f t="shared" si="13"/>
        <v>0</v>
      </c>
      <c r="AR146" s="147" t="s">
        <v>184</v>
      </c>
      <c r="AT146" s="147" t="s">
        <v>180</v>
      </c>
      <c r="AU146" s="147" t="s">
        <v>77</v>
      </c>
      <c r="AY146" s="13" t="s">
        <v>178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3" t="s">
        <v>83</v>
      </c>
      <c r="BK146" s="148">
        <f t="shared" si="19"/>
        <v>0</v>
      </c>
      <c r="BL146" s="13" t="s">
        <v>184</v>
      </c>
      <c r="BM146" s="147" t="s">
        <v>2323</v>
      </c>
    </row>
    <row r="147" spans="2:65" s="1" customFormat="1" ht="16.5" customHeight="1">
      <c r="B147" s="135"/>
      <c r="C147" s="136" t="s">
        <v>344</v>
      </c>
      <c r="D147" s="136" t="s">
        <v>180</v>
      </c>
      <c r="E147" s="137" t="s">
        <v>2324</v>
      </c>
      <c r="F147" s="138" t="s">
        <v>2325</v>
      </c>
      <c r="G147" s="139" t="s">
        <v>290</v>
      </c>
      <c r="H147" s="140">
        <v>1</v>
      </c>
      <c r="I147" s="141"/>
      <c r="J147" s="141">
        <f t="shared" si="10"/>
        <v>0</v>
      </c>
      <c r="K147" s="142"/>
      <c r="L147" s="25"/>
      <c r="M147" s="143" t="s">
        <v>1</v>
      </c>
      <c r="N147" s="144" t="s">
        <v>36</v>
      </c>
      <c r="O147" s="145">
        <v>0</v>
      </c>
      <c r="P147" s="145">
        <f t="shared" si="11"/>
        <v>0</v>
      </c>
      <c r="Q147" s="145">
        <v>0</v>
      </c>
      <c r="R147" s="145">
        <f t="shared" si="12"/>
        <v>0</v>
      </c>
      <c r="S147" s="145">
        <v>0</v>
      </c>
      <c r="T147" s="146">
        <f t="shared" si="13"/>
        <v>0</v>
      </c>
      <c r="AR147" s="147" t="s">
        <v>184</v>
      </c>
      <c r="AT147" s="147" t="s">
        <v>180</v>
      </c>
      <c r="AU147" s="147" t="s">
        <v>77</v>
      </c>
      <c r="AY147" s="13" t="s">
        <v>178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3" t="s">
        <v>83</v>
      </c>
      <c r="BK147" s="148">
        <f t="shared" si="19"/>
        <v>0</v>
      </c>
      <c r="BL147" s="13" t="s">
        <v>184</v>
      </c>
      <c r="BM147" s="147" t="s">
        <v>2326</v>
      </c>
    </row>
    <row r="148" spans="2:65" s="1" customFormat="1" ht="16.5" customHeight="1">
      <c r="B148" s="135"/>
      <c r="C148" s="136" t="s">
        <v>350</v>
      </c>
      <c r="D148" s="136" t="s">
        <v>180</v>
      </c>
      <c r="E148" s="137" t="s">
        <v>2327</v>
      </c>
      <c r="F148" s="138" t="s">
        <v>2328</v>
      </c>
      <c r="G148" s="139" t="s">
        <v>290</v>
      </c>
      <c r="H148" s="140">
        <v>1</v>
      </c>
      <c r="I148" s="141"/>
      <c r="J148" s="141">
        <f t="shared" si="10"/>
        <v>0</v>
      </c>
      <c r="K148" s="142"/>
      <c r="L148" s="25"/>
      <c r="M148" s="143" t="s">
        <v>1</v>
      </c>
      <c r="N148" s="144" t="s">
        <v>36</v>
      </c>
      <c r="O148" s="145">
        <v>0</v>
      </c>
      <c r="P148" s="145">
        <f t="shared" si="11"/>
        <v>0</v>
      </c>
      <c r="Q148" s="145">
        <v>0</v>
      </c>
      <c r="R148" s="145">
        <f t="shared" si="12"/>
        <v>0</v>
      </c>
      <c r="S148" s="145">
        <v>0</v>
      </c>
      <c r="T148" s="146">
        <f t="shared" si="13"/>
        <v>0</v>
      </c>
      <c r="AR148" s="147" t="s">
        <v>184</v>
      </c>
      <c r="AT148" s="147" t="s">
        <v>180</v>
      </c>
      <c r="AU148" s="147" t="s">
        <v>77</v>
      </c>
      <c r="AY148" s="13" t="s">
        <v>178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3" t="s">
        <v>83</v>
      </c>
      <c r="BK148" s="148">
        <f t="shared" si="19"/>
        <v>0</v>
      </c>
      <c r="BL148" s="13" t="s">
        <v>184</v>
      </c>
      <c r="BM148" s="147" t="s">
        <v>2329</v>
      </c>
    </row>
    <row r="149" spans="2:65" s="1" customFormat="1" ht="16.5" customHeight="1">
      <c r="B149" s="135"/>
      <c r="C149" s="136" t="s">
        <v>358</v>
      </c>
      <c r="D149" s="136" t="s">
        <v>180</v>
      </c>
      <c r="E149" s="137" t="s">
        <v>2330</v>
      </c>
      <c r="F149" s="138" t="s">
        <v>2331</v>
      </c>
      <c r="G149" s="139" t="s">
        <v>290</v>
      </c>
      <c r="H149" s="140">
        <v>1</v>
      </c>
      <c r="I149" s="141"/>
      <c r="J149" s="141">
        <f t="shared" si="10"/>
        <v>0</v>
      </c>
      <c r="K149" s="142"/>
      <c r="L149" s="25"/>
      <c r="M149" s="143" t="s">
        <v>1</v>
      </c>
      <c r="N149" s="144" t="s">
        <v>36</v>
      </c>
      <c r="O149" s="145">
        <v>0</v>
      </c>
      <c r="P149" s="145">
        <f t="shared" si="11"/>
        <v>0</v>
      </c>
      <c r="Q149" s="145">
        <v>0</v>
      </c>
      <c r="R149" s="145">
        <f t="shared" si="12"/>
        <v>0</v>
      </c>
      <c r="S149" s="145">
        <v>0</v>
      </c>
      <c r="T149" s="146">
        <f t="shared" si="13"/>
        <v>0</v>
      </c>
      <c r="AR149" s="147" t="s">
        <v>184</v>
      </c>
      <c r="AT149" s="147" t="s">
        <v>180</v>
      </c>
      <c r="AU149" s="147" t="s">
        <v>77</v>
      </c>
      <c r="AY149" s="13" t="s">
        <v>178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3" t="s">
        <v>83</v>
      </c>
      <c r="BK149" s="148">
        <f t="shared" si="19"/>
        <v>0</v>
      </c>
      <c r="BL149" s="13" t="s">
        <v>184</v>
      </c>
      <c r="BM149" s="147" t="s">
        <v>2332</v>
      </c>
    </row>
    <row r="150" spans="2:65" s="1" customFormat="1" ht="16.5" customHeight="1">
      <c r="B150" s="135"/>
      <c r="C150" s="136" t="s">
        <v>362</v>
      </c>
      <c r="D150" s="136" t="s">
        <v>180</v>
      </c>
      <c r="E150" s="137" t="s">
        <v>2333</v>
      </c>
      <c r="F150" s="138" t="s">
        <v>2334</v>
      </c>
      <c r="G150" s="139" t="s">
        <v>290</v>
      </c>
      <c r="H150" s="140">
        <v>1</v>
      </c>
      <c r="I150" s="141"/>
      <c r="J150" s="141">
        <f t="shared" si="10"/>
        <v>0</v>
      </c>
      <c r="K150" s="142"/>
      <c r="L150" s="25"/>
      <c r="M150" s="143" t="s">
        <v>1</v>
      </c>
      <c r="N150" s="144" t="s">
        <v>36</v>
      </c>
      <c r="O150" s="145">
        <v>0</v>
      </c>
      <c r="P150" s="145">
        <f t="shared" si="11"/>
        <v>0</v>
      </c>
      <c r="Q150" s="145">
        <v>0</v>
      </c>
      <c r="R150" s="145">
        <f t="shared" si="12"/>
        <v>0</v>
      </c>
      <c r="S150" s="145">
        <v>0</v>
      </c>
      <c r="T150" s="146">
        <f t="shared" si="13"/>
        <v>0</v>
      </c>
      <c r="AR150" s="147" t="s">
        <v>184</v>
      </c>
      <c r="AT150" s="147" t="s">
        <v>180</v>
      </c>
      <c r="AU150" s="147" t="s">
        <v>77</v>
      </c>
      <c r="AY150" s="13" t="s">
        <v>178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3" t="s">
        <v>83</v>
      </c>
      <c r="BK150" s="148">
        <f t="shared" si="19"/>
        <v>0</v>
      </c>
      <c r="BL150" s="13" t="s">
        <v>184</v>
      </c>
      <c r="BM150" s="147" t="s">
        <v>2335</v>
      </c>
    </row>
    <row r="151" spans="2:65" s="1" customFormat="1" ht="44.25" customHeight="1">
      <c r="B151" s="135"/>
      <c r="C151" s="136" t="s">
        <v>366</v>
      </c>
      <c r="D151" s="136" t="s">
        <v>180</v>
      </c>
      <c r="E151" s="137" t="s">
        <v>2336</v>
      </c>
      <c r="F151" s="138" t="s">
        <v>2337</v>
      </c>
      <c r="G151" s="139" t="s">
        <v>290</v>
      </c>
      <c r="H151" s="140">
        <v>1</v>
      </c>
      <c r="I151" s="141"/>
      <c r="J151" s="141">
        <f t="shared" si="10"/>
        <v>0</v>
      </c>
      <c r="K151" s="142"/>
      <c r="L151" s="25"/>
      <c r="M151" s="143" t="s">
        <v>1</v>
      </c>
      <c r="N151" s="144" t="s">
        <v>36</v>
      </c>
      <c r="O151" s="145">
        <v>0</v>
      </c>
      <c r="P151" s="145">
        <f t="shared" si="11"/>
        <v>0</v>
      </c>
      <c r="Q151" s="145">
        <v>0</v>
      </c>
      <c r="R151" s="145">
        <f t="shared" si="12"/>
        <v>0</v>
      </c>
      <c r="S151" s="145">
        <v>0</v>
      </c>
      <c r="T151" s="146">
        <f t="shared" si="13"/>
        <v>0</v>
      </c>
      <c r="AR151" s="147" t="s">
        <v>184</v>
      </c>
      <c r="AT151" s="147" t="s">
        <v>180</v>
      </c>
      <c r="AU151" s="147" t="s">
        <v>77</v>
      </c>
      <c r="AY151" s="13" t="s">
        <v>178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3" t="s">
        <v>83</v>
      </c>
      <c r="BK151" s="148">
        <f t="shared" si="19"/>
        <v>0</v>
      </c>
      <c r="BL151" s="13" t="s">
        <v>184</v>
      </c>
      <c r="BM151" s="147" t="s">
        <v>2338</v>
      </c>
    </row>
    <row r="152" spans="2:65" s="1" customFormat="1" ht="16.5" customHeight="1">
      <c r="B152" s="135"/>
      <c r="C152" s="136" t="s">
        <v>370</v>
      </c>
      <c r="D152" s="136" t="s">
        <v>180</v>
      </c>
      <c r="E152" s="137" t="s">
        <v>2339</v>
      </c>
      <c r="F152" s="138" t="s">
        <v>2340</v>
      </c>
      <c r="G152" s="139" t="s">
        <v>290</v>
      </c>
      <c r="H152" s="140">
        <v>1</v>
      </c>
      <c r="I152" s="141"/>
      <c r="J152" s="141">
        <f t="shared" si="10"/>
        <v>0</v>
      </c>
      <c r="K152" s="142"/>
      <c r="L152" s="25"/>
      <c r="M152" s="143" t="s">
        <v>1</v>
      </c>
      <c r="N152" s="144" t="s">
        <v>36</v>
      </c>
      <c r="O152" s="145">
        <v>0</v>
      </c>
      <c r="P152" s="145">
        <f t="shared" si="11"/>
        <v>0</v>
      </c>
      <c r="Q152" s="145">
        <v>0</v>
      </c>
      <c r="R152" s="145">
        <f t="shared" si="12"/>
        <v>0</v>
      </c>
      <c r="S152" s="145">
        <v>0</v>
      </c>
      <c r="T152" s="146">
        <f t="shared" si="13"/>
        <v>0</v>
      </c>
      <c r="AR152" s="147" t="s">
        <v>184</v>
      </c>
      <c r="AT152" s="147" t="s">
        <v>180</v>
      </c>
      <c r="AU152" s="147" t="s">
        <v>77</v>
      </c>
      <c r="AY152" s="13" t="s">
        <v>178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3" t="s">
        <v>83</v>
      </c>
      <c r="BK152" s="148">
        <f t="shared" si="19"/>
        <v>0</v>
      </c>
      <c r="BL152" s="13" t="s">
        <v>184</v>
      </c>
      <c r="BM152" s="147" t="s">
        <v>2341</v>
      </c>
    </row>
    <row r="153" spans="2:65" s="11" customFormat="1" ht="25.9" customHeight="1">
      <c r="B153" s="124"/>
      <c r="D153" s="125" t="s">
        <v>69</v>
      </c>
      <c r="E153" s="126" t="s">
        <v>2342</v>
      </c>
      <c r="F153" s="126" t="s">
        <v>2343</v>
      </c>
      <c r="J153" s="127">
        <f>BK153</f>
        <v>0</v>
      </c>
      <c r="L153" s="124"/>
      <c r="M153" s="128"/>
      <c r="P153" s="129">
        <f>SUM(P154:P168)</f>
        <v>0</v>
      </c>
      <c r="R153" s="129">
        <f>SUM(R154:R168)</f>
        <v>0</v>
      </c>
      <c r="T153" s="130">
        <f>SUM(T154:T168)</f>
        <v>0</v>
      </c>
      <c r="AR153" s="125" t="s">
        <v>77</v>
      </c>
      <c r="AT153" s="131" t="s">
        <v>69</v>
      </c>
      <c r="AU153" s="131" t="s">
        <v>70</v>
      </c>
      <c r="AY153" s="125" t="s">
        <v>178</v>
      </c>
      <c r="BK153" s="132">
        <f>SUM(BK154:BK168)</f>
        <v>0</v>
      </c>
    </row>
    <row r="154" spans="2:65" s="1" customFormat="1" ht="24.2" customHeight="1">
      <c r="B154" s="135"/>
      <c r="C154" s="136" t="s">
        <v>77</v>
      </c>
      <c r="D154" s="136" t="s">
        <v>180</v>
      </c>
      <c r="E154" s="137" t="s">
        <v>2344</v>
      </c>
      <c r="F154" s="138" t="s">
        <v>2345</v>
      </c>
      <c r="G154" s="139" t="s">
        <v>290</v>
      </c>
      <c r="H154" s="140">
        <v>1</v>
      </c>
      <c r="I154" s="141"/>
      <c r="J154" s="141">
        <f t="shared" ref="J154:J168" si="20">ROUND(I154*H154,2)</f>
        <v>0</v>
      </c>
      <c r="K154" s="142"/>
      <c r="L154" s="25"/>
      <c r="M154" s="143" t="s">
        <v>1</v>
      </c>
      <c r="N154" s="144" t="s">
        <v>36</v>
      </c>
      <c r="O154" s="145">
        <v>0</v>
      </c>
      <c r="P154" s="145">
        <f t="shared" ref="P154:P168" si="21">O154*H154</f>
        <v>0</v>
      </c>
      <c r="Q154" s="145">
        <v>0</v>
      </c>
      <c r="R154" s="145">
        <f t="shared" ref="R154:R168" si="22">Q154*H154</f>
        <v>0</v>
      </c>
      <c r="S154" s="145">
        <v>0</v>
      </c>
      <c r="T154" s="146">
        <f t="shared" ref="T154:T168" si="23">S154*H154</f>
        <v>0</v>
      </c>
      <c r="AR154" s="147" t="s">
        <v>184</v>
      </c>
      <c r="AT154" s="147" t="s">
        <v>180</v>
      </c>
      <c r="AU154" s="147" t="s">
        <v>77</v>
      </c>
      <c r="AY154" s="13" t="s">
        <v>178</v>
      </c>
      <c r="BE154" s="148">
        <f t="shared" ref="BE154:BE168" si="24">IF(N154="základná",J154,0)</f>
        <v>0</v>
      </c>
      <c r="BF154" s="148">
        <f t="shared" ref="BF154:BF168" si="25">IF(N154="znížená",J154,0)</f>
        <v>0</v>
      </c>
      <c r="BG154" s="148">
        <f t="shared" ref="BG154:BG168" si="26">IF(N154="zákl. prenesená",J154,0)</f>
        <v>0</v>
      </c>
      <c r="BH154" s="148">
        <f t="shared" ref="BH154:BH168" si="27">IF(N154="zníž. prenesená",J154,0)</f>
        <v>0</v>
      </c>
      <c r="BI154" s="148">
        <f t="shared" ref="BI154:BI168" si="28">IF(N154="nulová",J154,0)</f>
        <v>0</v>
      </c>
      <c r="BJ154" s="13" t="s">
        <v>83</v>
      </c>
      <c r="BK154" s="148">
        <f t="shared" ref="BK154:BK168" si="29">ROUND(I154*H154,2)</f>
        <v>0</v>
      </c>
      <c r="BL154" s="13" t="s">
        <v>184</v>
      </c>
      <c r="BM154" s="147" t="s">
        <v>2346</v>
      </c>
    </row>
    <row r="155" spans="2:65" s="1" customFormat="1" ht="24.2" customHeight="1">
      <c r="B155" s="135"/>
      <c r="C155" s="136" t="s">
        <v>83</v>
      </c>
      <c r="D155" s="136" t="s">
        <v>180</v>
      </c>
      <c r="E155" s="137" t="s">
        <v>2347</v>
      </c>
      <c r="F155" s="138" t="s">
        <v>2348</v>
      </c>
      <c r="G155" s="139" t="s">
        <v>290</v>
      </c>
      <c r="H155" s="140">
        <v>1</v>
      </c>
      <c r="I155" s="141"/>
      <c r="J155" s="141">
        <f t="shared" si="20"/>
        <v>0</v>
      </c>
      <c r="K155" s="142"/>
      <c r="L155" s="25"/>
      <c r="M155" s="143" t="s">
        <v>1</v>
      </c>
      <c r="N155" s="144" t="s">
        <v>36</v>
      </c>
      <c r="O155" s="145">
        <v>0</v>
      </c>
      <c r="P155" s="145">
        <f t="shared" si="21"/>
        <v>0</v>
      </c>
      <c r="Q155" s="145">
        <v>0</v>
      </c>
      <c r="R155" s="145">
        <f t="shared" si="22"/>
        <v>0</v>
      </c>
      <c r="S155" s="145">
        <v>0</v>
      </c>
      <c r="T155" s="146">
        <f t="shared" si="23"/>
        <v>0</v>
      </c>
      <c r="AR155" s="147" t="s">
        <v>184</v>
      </c>
      <c r="AT155" s="147" t="s">
        <v>180</v>
      </c>
      <c r="AU155" s="147" t="s">
        <v>77</v>
      </c>
      <c r="AY155" s="13" t="s">
        <v>178</v>
      </c>
      <c r="BE155" s="148">
        <f t="shared" si="24"/>
        <v>0</v>
      </c>
      <c r="BF155" s="148">
        <f t="shared" si="25"/>
        <v>0</v>
      </c>
      <c r="BG155" s="148">
        <f t="shared" si="26"/>
        <v>0</v>
      </c>
      <c r="BH155" s="148">
        <f t="shared" si="27"/>
        <v>0</v>
      </c>
      <c r="BI155" s="148">
        <f t="shared" si="28"/>
        <v>0</v>
      </c>
      <c r="BJ155" s="13" t="s">
        <v>83</v>
      </c>
      <c r="BK155" s="148">
        <f t="shared" si="29"/>
        <v>0</v>
      </c>
      <c r="BL155" s="13" t="s">
        <v>184</v>
      </c>
      <c r="BM155" s="147" t="s">
        <v>2349</v>
      </c>
    </row>
    <row r="156" spans="2:65" s="1" customFormat="1" ht="21.75" customHeight="1">
      <c r="B156" s="135"/>
      <c r="C156" s="136" t="s">
        <v>189</v>
      </c>
      <c r="D156" s="136" t="s">
        <v>180</v>
      </c>
      <c r="E156" s="137" t="s">
        <v>2350</v>
      </c>
      <c r="F156" s="138" t="s">
        <v>2351</v>
      </c>
      <c r="G156" s="139" t="s">
        <v>290</v>
      </c>
      <c r="H156" s="140">
        <v>1</v>
      </c>
      <c r="I156" s="141"/>
      <c r="J156" s="141">
        <f t="shared" si="20"/>
        <v>0</v>
      </c>
      <c r="K156" s="142"/>
      <c r="L156" s="25"/>
      <c r="M156" s="143" t="s">
        <v>1</v>
      </c>
      <c r="N156" s="144" t="s">
        <v>36</v>
      </c>
      <c r="O156" s="145">
        <v>0</v>
      </c>
      <c r="P156" s="145">
        <f t="shared" si="21"/>
        <v>0</v>
      </c>
      <c r="Q156" s="145">
        <v>0</v>
      </c>
      <c r="R156" s="145">
        <f t="shared" si="22"/>
        <v>0</v>
      </c>
      <c r="S156" s="145">
        <v>0</v>
      </c>
      <c r="T156" s="146">
        <f t="shared" si="23"/>
        <v>0</v>
      </c>
      <c r="AR156" s="147" t="s">
        <v>184</v>
      </c>
      <c r="AT156" s="147" t="s">
        <v>180</v>
      </c>
      <c r="AU156" s="147" t="s">
        <v>77</v>
      </c>
      <c r="AY156" s="13" t="s">
        <v>178</v>
      </c>
      <c r="BE156" s="148">
        <f t="shared" si="24"/>
        <v>0</v>
      </c>
      <c r="BF156" s="148">
        <f t="shared" si="25"/>
        <v>0</v>
      </c>
      <c r="BG156" s="148">
        <f t="shared" si="26"/>
        <v>0</v>
      </c>
      <c r="BH156" s="148">
        <f t="shared" si="27"/>
        <v>0</v>
      </c>
      <c r="BI156" s="148">
        <f t="shared" si="28"/>
        <v>0</v>
      </c>
      <c r="BJ156" s="13" t="s">
        <v>83</v>
      </c>
      <c r="BK156" s="148">
        <f t="shared" si="29"/>
        <v>0</v>
      </c>
      <c r="BL156" s="13" t="s">
        <v>184</v>
      </c>
      <c r="BM156" s="147" t="s">
        <v>2352</v>
      </c>
    </row>
    <row r="157" spans="2:65" s="1" customFormat="1" ht="24.2" customHeight="1">
      <c r="B157" s="135"/>
      <c r="C157" s="136" t="s">
        <v>184</v>
      </c>
      <c r="D157" s="136" t="s">
        <v>180</v>
      </c>
      <c r="E157" s="137" t="s">
        <v>2353</v>
      </c>
      <c r="F157" s="138" t="s">
        <v>2354</v>
      </c>
      <c r="G157" s="139" t="s">
        <v>290</v>
      </c>
      <c r="H157" s="140">
        <v>1</v>
      </c>
      <c r="I157" s="141"/>
      <c r="J157" s="141">
        <f t="shared" si="20"/>
        <v>0</v>
      </c>
      <c r="K157" s="142"/>
      <c r="L157" s="25"/>
      <c r="M157" s="143" t="s">
        <v>1</v>
      </c>
      <c r="N157" s="144" t="s">
        <v>36</v>
      </c>
      <c r="O157" s="145">
        <v>0</v>
      </c>
      <c r="P157" s="145">
        <f t="shared" si="21"/>
        <v>0</v>
      </c>
      <c r="Q157" s="145">
        <v>0</v>
      </c>
      <c r="R157" s="145">
        <f t="shared" si="22"/>
        <v>0</v>
      </c>
      <c r="S157" s="145">
        <v>0</v>
      </c>
      <c r="T157" s="146">
        <f t="shared" si="23"/>
        <v>0</v>
      </c>
      <c r="AR157" s="147" t="s">
        <v>184</v>
      </c>
      <c r="AT157" s="147" t="s">
        <v>180</v>
      </c>
      <c r="AU157" s="147" t="s">
        <v>77</v>
      </c>
      <c r="AY157" s="13" t="s">
        <v>178</v>
      </c>
      <c r="BE157" s="148">
        <f t="shared" si="24"/>
        <v>0</v>
      </c>
      <c r="BF157" s="148">
        <f t="shared" si="25"/>
        <v>0</v>
      </c>
      <c r="BG157" s="148">
        <f t="shared" si="26"/>
        <v>0</v>
      </c>
      <c r="BH157" s="148">
        <f t="shared" si="27"/>
        <v>0</v>
      </c>
      <c r="BI157" s="148">
        <f t="shared" si="28"/>
        <v>0</v>
      </c>
      <c r="BJ157" s="13" t="s">
        <v>83</v>
      </c>
      <c r="BK157" s="148">
        <f t="shared" si="29"/>
        <v>0</v>
      </c>
      <c r="BL157" s="13" t="s">
        <v>184</v>
      </c>
      <c r="BM157" s="147" t="s">
        <v>2355</v>
      </c>
    </row>
    <row r="158" spans="2:65" s="1" customFormat="1" ht="24.2" customHeight="1">
      <c r="B158" s="135"/>
      <c r="C158" s="136" t="s">
        <v>196</v>
      </c>
      <c r="D158" s="136" t="s">
        <v>180</v>
      </c>
      <c r="E158" s="137" t="s">
        <v>2356</v>
      </c>
      <c r="F158" s="138" t="s">
        <v>2357</v>
      </c>
      <c r="G158" s="139" t="s">
        <v>290</v>
      </c>
      <c r="H158" s="140">
        <v>2</v>
      </c>
      <c r="I158" s="141"/>
      <c r="J158" s="141">
        <f t="shared" si="20"/>
        <v>0</v>
      </c>
      <c r="K158" s="142"/>
      <c r="L158" s="25"/>
      <c r="M158" s="143" t="s">
        <v>1</v>
      </c>
      <c r="N158" s="144" t="s">
        <v>36</v>
      </c>
      <c r="O158" s="145">
        <v>0</v>
      </c>
      <c r="P158" s="145">
        <f t="shared" si="21"/>
        <v>0</v>
      </c>
      <c r="Q158" s="145">
        <v>0</v>
      </c>
      <c r="R158" s="145">
        <f t="shared" si="22"/>
        <v>0</v>
      </c>
      <c r="S158" s="145">
        <v>0</v>
      </c>
      <c r="T158" s="146">
        <f t="shared" si="23"/>
        <v>0</v>
      </c>
      <c r="AR158" s="147" t="s">
        <v>184</v>
      </c>
      <c r="AT158" s="147" t="s">
        <v>180</v>
      </c>
      <c r="AU158" s="147" t="s">
        <v>77</v>
      </c>
      <c r="AY158" s="13" t="s">
        <v>178</v>
      </c>
      <c r="BE158" s="148">
        <f t="shared" si="24"/>
        <v>0</v>
      </c>
      <c r="BF158" s="148">
        <f t="shared" si="25"/>
        <v>0</v>
      </c>
      <c r="BG158" s="148">
        <f t="shared" si="26"/>
        <v>0</v>
      </c>
      <c r="BH158" s="148">
        <f t="shared" si="27"/>
        <v>0</v>
      </c>
      <c r="BI158" s="148">
        <f t="shared" si="28"/>
        <v>0</v>
      </c>
      <c r="BJ158" s="13" t="s">
        <v>83</v>
      </c>
      <c r="BK158" s="148">
        <f t="shared" si="29"/>
        <v>0</v>
      </c>
      <c r="BL158" s="13" t="s">
        <v>184</v>
      </c>
      <c r="BM158" s="147" t="s">
        <v>2358</v>
      </c>
    </row>
    <row r="159" spans="2:65" s="1" customFormat="1" ht="21.75" customHeight="1">
      <c r="B159" s="135"/>
      <c r="C159" s="136" t="s">
        <v>200</v>
      </c>
      <c r="D159" s="136" t="s">
        <v>180</v>
      </c>
      <c r="E159" s="137" t="s">
        <v>2359</v>
      </c>
      <c r="F159" s="138" t="s">
        <v>2360</v>
      </c>
      <c r="G159" s="139" t="s">
        <v>290</v>
      </c>
      <c r="H159" s="140">
        <v>1</v>
      </c>
      <c r="I159" s="141"/>
      <c r="J159" s="141">
        <f t="shared" si="20"/>
        <v>0</v>
      </c>
      <c r="K159" s="142"/>
      <c r="L159" s="25"/>
      <c r="M159" s="143" t="s">
        <v>1</v>
      </c>
      <c r="N159" s="144" t="s">
        <v>36</v>
      </c>
      <c r="O159" s="145">
        <v>0</v>
      </c>
      <c r="P159" s="145">
        <f t="shared" si="21"/>
        <v>0</v>
      </c>
      <c r="Q159" s="145">
        <v>0</v>
      </c>
      <c r="R159" s="145">
        <f t="shared" si="22"/>
        <v>0</v>
      </c>
      <c r="S159" s="145">
        <v>0</v>
      </c>
      <c r="T159" s="146">
        <f t="shared" si="23"/>
        <v>0</v>
      </c>
      <c r="AR159" s="147" t="s">
        <v>184</v>
      </c>
      <c r="AT159" s="147" t="s">
        <v>180</v>
      </c>
      <c r="AU159" s="147" t="s">
        <v>77</v>
      </c>
      <c r="AY159" s="13" t="s">
        <v>178</v>
      </c>
      <c r="BE159" s="148">
        <f t="shared" si="24"/>
        <v>0</v>
      </c>
      <c r="BF159" s="148">
        <f t="shared" si="25"/>
        <v>0</v>
      </c>
      <c r="BG159" s="148">
        <f t="shared" si="26"/>
        <v>0</v>
      </c>
      <c r="BH159" s="148">
        <f t="shared" si="27"/>
        <v>0</v>
      </c>
      <c r="BI159" s="148">
        <f t="shared" si="28"/>
        <v>0</v>
      </c>
      <c r="BJ159" s="13" t="s">
        <v>83</v>
      </c>
      <c r="BK159" s="148">
        <f t="shared" si="29"/>
        <v>0</v>
      </c>
      <c r="BL159" s="13" t="s">
        <v>184</v>
      </c>
      <c r="BM159" s="147" t="s">
        <v>2361</v>
      </c>
    </row>
    <row r="160" spans="2:65" s="1" customFormat="1" ht="24.2" customHeight="1">
      <c r="B160" s="135"/>
      <c r="C160" s="136" t="s">
        <v>204</v>
      </c>
      <c r="D160" s="136" t="s">
        <v>180</v>
      </c>
      <c r="E160" s="137" t="s">
        <v>2362</v>
      </c>
      <c r="F160" s="138" t="s">
        <v>2363</v>
      </c>
      <c r="G160" s="139" t="s">
        <v>290</v>
      </c>
      <c r="H160" s="140">
        <v>43</v>
      </c>
      <c r="I160" s="141"/>
      <c r="J160" s="141">
        <f t="shared" si="20"/>
        <v>0</v>
      </c>
      <c r="K160" s="142"/>
      <c r="L160" s="25"/>
      <c r="M160" s="143" t="s">
        <v>1</v>
      </c>
      <c r="N160" s="144" t="s">
        <v>36</v>
      </c>
      <c r="O160" s="145">
        <v>0</v>
      </c>
      <c r="P160" s="145">
        <f t="shared" si="21"/>
        <v>0</v>
      </c>
      <c r="Q160" s="145">
        <v>0</v>
      </c>
      <c r="R160" s="145">
        <f t="shared" si="22"/>
        <v>0</v>
      </c>
      <c r="S160" s="145">
        <v>0</v>
      </c>
      <c r="T160" s="146">
        <f t="shared" si="23"/>
        <v>0</v>
      </c>
      <c r="AR160" s="147" t="s">
        <v>184</v>
      </c>
      <c r="AT160" s="147" t="s">
        <v>180</v>
      </c>
      <c r="AU160" s="147" t="s">
        <v>77</v>
      </c>
      <c r="AY160" s="13" t="s">
        <v>178</v>
      </c>
      <c r="BE160" s="148">
        <f t="shared" si="24"/>
        <v>0</v>
      </c>
      <c r="BF160" s="148">
        <f t="shared" si="25"/>
        <v>0</v>
      </c>
      <c r="BG160" s="148">
        <f t="shared" si="26"/>
        <v>0</v>
      </c>
      <c r="BH160" s="148">
        <f t="shared" si="27"/>
        <v>0</v>
      </c>
      <c r="BI160" s="148">
        <f t="shared" si="28"/>
        <v>0</v>
      </c>
      <c r="BJ160" s="13" t="s">
        <v>83</v>
      </c>
      <c r="BK160" s="148">
        <f t="shared" si="29"/>
        <v>0</v>
      </c>
      <c r="BL160" s="13" t="s">
        <v>184</v>
      </c>
      <c r="BM160" s="147" t="s">
        <v>2364</v>
      </c>
    </row>
    <row r="161" spans="2:65" s="1" customFormat="1" ht="24.2" customHeight="1">
      <c r="B161" s="135"/>
      <c r="C161" s="136" t="s">
        <v>208</v>
      </c>
      <c r="D161" s="136" t="s">
        <v>180</v>
      </c>
      <c r="E161" s="137" t="s">
        <v>2365</v>
      </c>
      <c r="F161" s="138" t="s">
        <v>2366</v>
      </c>
      <c r="G161" s="139" t="s">
        <v>290</v>
      </c>
      <c r="H161" s="140">
        <v>4</v>
      </c>
      <c r="I161" s="141"/>
      <c r="J161" s="141">
        <f t="shared" si="20"/>
        <v>0</v>
      </c>
      <c r="K161" s="142"/>
      <c r="L161" s="25"/>
      <c r="M161" s="143" t="s">
        <v>1</v>
      </c>
      <c r="N161" s="144" t="s">
        <v>36</v>
      </c>
      <c r="O161" s="145">
        <v>0</v>
      </c>
      <c r="P161" s="145">
        <f t="shared" si="21"/>
        <v>0</v>
      </c>
      <c r="Q161" s="145">
        <v>0</v>
      </c>
      <c r="R161" s="145">
        <f t="shared" si="22"/>
        <v>0</v>
      </c>
      <c r="S161" s="145">
        <v>0</v>
      </c>
      <c r="T161" s="146">
        <f t="shared" si="23"/>
        <v>0</v>
      </c>
      <c r="AR161" s="147" t="s">
        <v>184</v>
      </c>
      <c r="AT161" s="147" t="s">
        <v>180</v>
      </c>
      <c r="AU161" s="147" t="s">
        <v>77</v>
      </c>
      <c r="AY161" s="13" t="s">
        <v>178</v>
      </c>
      <c r="BE161" s="148">
        <f t="shared" si="24"/>
        <v>0</v>
      </c>
      <c r="BF161" s="148">
        <f t="shared" si="25"/>
        <v>0</v>
      </c>
      <c r="BG161" s="148">
        <f t="shared" si="26"/>
        <v>0</v>
      </c>
      <c r="BH161" s="148">
        <f t="shared" si="27"/>
        <v>0</v>
      </c>
      <c r="BI161" s="148">
        <f t="shared" si="28"/>
        <v>0</v>
      </c>
      <c r="BJ161" s="13" t="s">
        <v>83</v>
      </c>
      <c r="BK161" s="148">
        <f t="shared" si="29"/>
        <v>0</v>
      </c>
      <c r="BL161" s="13" t="s">
        <v>184</v>
      </c>
      <c r="BM161" s="147" t="s">
        <v>2367</v>
      </c>
    </row>
    <row r="162" spans="2:65" s="1" customFormat="1" ht="24.2" customHeight="1">
      <c r="B162" s="135"/>
      <c r="C162" s="136" t="s">
        <v>213</v>
      </c>
      <c r="D162" s="136" t="s">
        <v>180</v>
      </c>
      <c r="E162" s="137" t="s">
        <v>2368</v>
      </c>
      <c r="F162" s="138" t="s">
        <v>2369</v>
      </c>
      <c r="G162" s="139" t="s">
        <v>290</v>
      </c>
      <c r="H162" s="140">
        <v>1</v>
      </c>
      <c r="I162" s="141"/>
      <c r="J162" s="141">
        <f t="shared" si="20"/>
        <v>0</v>
      </c>
      <c r="K162" s="142"/>
      <c r="L162" s="25"/>
      <c r="M162" s="143" t="s">
        <v>1</v>
      </c>
      <c r="N162" s="144" t="s">
        <v>36</v>
      </c>
      <c r="O162" s="145">
        <v>0</v>
      </c>
      <c r="P162" s="145">
        <f t="shared" si="21"/>
        <v>0</v>
      </c>
      <c r="Q162" s="145">
        <v>0</v>
      </c>
      <c r="R162" s="145">
        <f t="shared" si="22"/>
        <v>0</v>
      </c>
      <c r="S162" s="145">
        <v>0</v>
      </c>
      <c r="T162" s="146">
        <f t="shared" si="23"/>
        <v>0</v>
      </c>
      <c r="AR162" s="147" t="s">
        <v>184</v>
      </c>
      <c r="AT162" s="147" t="s">
        <v>180</v>
      </c>
      <c r="AU162" s="147" t="s">
        <v>77</v>
      </c>
      <c r="AY162" s="13" t="s">
        <v>178</v>
      </c>
      <c r="BE162" s="148">
        <f t="shared" si="24"/>
        <v>0</v>
      </c>
      <c r="BF162" s="148">
        <f t="shared" si="25"/>
        <v>0</v>
      </c>
      <c r="BG162" s="148">
        <f t="shared" si="26"/>
        <v>0</v>
      </c>
      <c r="BH162" s="148">
        <f t="shared" si="27"/>
        <v>0</v>
      </c>
      <c r="BI162" s="148">
        <f t="shared" si="28"/>
        <v>0</v>
      </c>
      <c r="BJ162" s="13" t="s">
        <v>83</v>
      </c>
      <c r="BK162" s="148">
        <f t="shared" si="29"/>
        <v>0</v>
      </c>
      <c r="BL162" s="13" t="s">
        <v>184</v>
      </c>
      <c r="BM162" s="147" t="s">
        <v>2370</v>
      </c>
    </row>
    <row r="163" spans="2:65" s="1" customFormat="1" ht="24.2" customHeight="1">
      <c r="B163" s="135"/>
      <c r="C163" s="136" t="s">
        <v>218</v>
      </c>
      <c r="D163" s="136" t="s">
        <v>180</v>
      </c>
      <c r="E163" s="137" t="s">
        <v>2371</v>
      </c>
      <c r="F163" s="138" t="s">
        <v>2372</v>
      </c>
      <c r="G163" s="139" t="s">
        <v>290</v>
      </c>
      <c r="H163" s="140">
        <v>4</v>
      </c>
      <c r="I163" s="141"/>
      <c r="J163" s="141">
        <f t="shared" si="20"/>
        <v>0</v>
      </c>
      <c r="K163" s="142"/>
      <c r="L163" s="25"/>
      <c r="M163" s="143" t="s">
        <v>1</v>
      </c>
      <c r="N163" s="144" t="s">
        <v>36</v>
      </c>
      <c r="O163" s="145">
        <v>0</v>
      </c>
      <c r="P163" s="145">
        <f t="shared" si="21"/>
        <v>0</v>
      </c>
      <c r="Q163" s="145">
        <v>0</v>
      </c>
      <c r="R163" s="145">
        <f t="shared" si="22"/>
        <v>0</v>
      </c>
      <c r="S163" s="145">
        <v>0</v>
      </c>
      <c r="T163" s="146">
        <f t="shared" si="23"/>
        <v>0</v>
      </c>
      <c r="AR163" s="147" t="s">
        <v>184</v>
      </c>
      <c r="AT163" s="147" t="s">
        <v>180</v>
      </c>
      <c r="AU163" s="147" t="s">
        <v>77</v>
      </c>
      <c r="AY163" s="13" t="s">
        <v>178</v>
      </c>
      <c r="BE163" s="148">
        <f t="shared" si="24"/>
        <v>0</v>
      </c>
      <c r="BF163" s="148">
        <f t="shared" si="25"/>
        <v>0</v>
      </c>
      <c r="BG163" s="148">
        <f t="shared" si="26"/>
        <v>0</v>
      </c>
      <c r="BH163" s="148">
        <f t="shared" si="27"/>
        <v>0</v>
      </c>
      <c r="BI163" s="148">
        <f t="shared" si="28"/>
        <v>0</v>
      </c>
      <c r="BJ163" s="13" t="s">
        <v>83</v>
      </c>
      <c r="BK163" s="148">
        <f t="shared" si="29"/>
        <v>0</v>
      </c>
      <c r="BL163" s="13" t="s">
        <v>184</v>
      </c>
      <c r="BM163" s="147" t="s">
        <v>2373</v>
      </c>
    </row>
    <row r="164" spans="2:65" s="1" customFormat="1" ht="21.75" customHeight="1">
      <c r="B164" s="135"/>
      <c r="C164" s="136" t="s">
        <v>222</v>
      </c>
      <c r="D164" s="136" t="s">
        <v>180</v>
      </c>
      <c r="E164" s="137" t="s">
        <v>2374</v>
      </c>
      <c r="F164" s="138" t="s">
        <v>2375</v>
      </c>
      <c r="G164" s="139" t="s">
        <v>290</v>
      </c>
      <c r="H164" s="140">
        <v>4</v>
      </c>
      <c r="I164" s="141"/>
      <c r="J164" s="141">
        <f t="shared" si="20"/>
        <v>0</v>
      </c>
      <c r="K164" s="142"/>
      <c r="L164" s="25"/>
      <c r="M164" s="143" t="s">
        <v>1</v>
      </c>
      <c r="N164" s="144" t="s">
        <v>36</v>
      </c>
      <c r="O164" s="145">
        <v>0</v>
      </c>
      <c r="P164" s="145">
        <f t="shared" si="21"/>
        <v>0</v>
      </c>
      <c r="Q164" s="145">
        <v>0</v>
      </c>
      <c r="R164" s="145">
        <f t="shared" si="22"/>
        <v>0</v>
      </c>
      <c r="S164" s="145">
        <v>0</v>
      </c>
      <c r="T164" s="146">
        <f t="shared" si="23"/>
        <v>0</v>
      </c>
      <c r="AR164" s="147" t="s">
        <v>184</v>
      </c>
      <c r="AT164" s="147" t="s">
        <v>180</v>
      </c>
      <c r="AU164" s="147" t="s">
        <v>77</v>
      </c>
      <c r="AY164" s="13" t="s">
        <v>178</v>
      </c>
      <c r="BE164" s="148">
        <f t="shared" si="24"/>
        <v>0</v>
      </c>
      <c r="BF164" s="148">
        <f t="shared" si="25"/>
        <v>0</v>
      </c>
      <c r="BG164" s="148">
        <f t="shared" si="26"/>
        <v>0</v>
      </c>
      <c r="BH164" s="148">
        <f t="shared" si="27"/>
        <v>0</v>
      </c>
      <c r="BI164" s="148">
        <f t="shared" si="28"/>
        <v>0</v>
      </c>
      <c r="BJ164" s="13" t="s">
        <v>83</v>
      </c>
      <c r="BK164" s="148">
        <f t="shared" si="29"/>
        <v>0</v>
      </c>
      <c r="BL164" s="13" t="s">
        <v>184</v>
      </c>
      <c r="BM164" s="147" t="s">
        <v>2376</v>
      </c>
    </row>
    <row r="165" spans="2:65" s="1" customFormat="1" ht="16.5" customHeight="1">
      <c r="B165" s="135"/>
      <c r="C165" s="136" t="s">
        <v>226</v>
      </c>
      <c r="D165" s="136" t="s">
        <v>180</v>
      </c>
      <c r="E165" s="137" t="s">
        <v>2377</v>
      </c>
      <c r="F165" s="138" t="s">
        <v>2378</v>
      </c>
      <c r="G165" s="139" t="s">
        <v>290</v>
      </c>
      <c r="H165" s="140">
        <v>5</v>
      </c>
      <c r="I165" s="141"/>
      <c r="J165" s="141">
        <f t="shared" si="20"/>
        <v>0</v>
      </c>
      <c r="K165" s="142"/>
      <c r="L165" s="25"/>
      <c r="M165" s="143" t="s">
        <v>1</v>
      </c>
      <c r="N165" s="144" t="s">
        <v>36</v>
      </c>
      <c r="O165" s="145">
        <v>0</v>
      </c>
      <c r="P165" s="145">
        <f t="shared" si="21"/>
        <v>0</v>
      </c>
      <c r="Q165" s="145">
        <v>0</v>
      </c>
      <c r="R165" s="145">
        <f t="shared" si="22"/>
        <v>0</v>
      </c>
      <c r="S165" s="145">
        <v>0</v>
      </c>
      <c r="T165" s="146">
        <f t="shared" si="23"/>
        <v>0</v>
      </c>
      <c r="AR165" s="147" t="s">
        <v>184</v>
      </c>
      <c r="AT165" s="147" t="s">
        <v>180</v>
      </c>
      <c r="AU165" s="147" t="s">
        <v>77</v>
      </c>
      <c r="AY165" s="13" t="s">
        <v>178</v>
      </c>
      <c r="BE165" s="148">
        <f t="shared" si="24"/>
        <v>0</v>
      </c>
      <c r="BF165" s="148">
        <f t="shared" si="25"/>
        <v>0</v>
      </c>
      <c r="BG165" s="148">
        <f t="shared" si="26"/>
        <v>0</v>
      </c>
      <c r="BH165" s="148">
        <f t="shared" si="27"/>
        <v>0</v>
      </c>
      <c r="BI165" s="148">
        <f t="shared" si="28"/>
        <v>0</v>
      </c>
      <c r="BJ165" s="13" t="s">
        <v>83</v>
      </c>
      <c r="BK165" s="148">
        <f t="shared" si="29"/>
        <v>0</v>
      </c>
      <c r="BL165" s="13" t="s">
        <v>184</v>
      </c>
      <c r="BM165" s="147" t="s">
        <v>2379</v>
      </c>
    </row>
    <row r="166" spans="2:65" s="1" customFormat="1" ht="16.5" customHeight="1">
      <c r="B166" s="135"/>
      <c r="C166" s="136" t="s">
        <v>230</v>
      </c>
      <c r="D166" s="136" t="s">
        <v>180</v>
      </c>
      <c r="E166" s="137" t="s">
        <v>2380</v>
      </c>
      <c r="F166" s="138" t="s">
        <v>2381</v>
      </c>
      <c r="G166" s="139" t="s">
        <v>290</v>
      </c>
      <c r="H166" s="140">
        <v>1</v>
      </c>
      <c r="I166" s="141"/>
      <c r="J166" s="141">
        <f t="shared" si="20"/>
        <v>0</v>
      </c>
      <c r="K166" s="142"/>
      <c r="L166" s="25"/>
      <c r="M166" s="143" t="s">
        <v>1</v>
      </c>
      <c r="N166" s="144" t="s">
        <v>36</v>
      </c>
      <c r="O166" s="145">
        <v>0</v>
      </c>
      <c r="P166" s="145">
        <f t="shared" si="21"/>
        <v>0</v>
      </c>
      <c r="Q166" s="145">
        <v>0</v>
      </c>
      <c r="R166" s="145">
        <f t="shared" si="22"/>
        <v>0</v>
      </c>
      <c r="S166" s="145">
        <v>0</v>
      </c>
      <c r="T166" s="146">
        <f t="shared" si="23"/>
        <v>0</v>
      </c>
      <c r="AR166" s="147" t="s">
        <v>184</v>
      </c>
      <c r="AT166" s="147" t="s">
        <v>180</v>
      </c>
      <c r="AU166" s="147" t="s">
        <v>77</v>
      </c>
      <c r="AY166" s="13" t="s">
        <v>178</v>
      </c>
      <c r="BE166" s="148">
        <f t="shared" si="24"/>
        <v>0</v>
      </c>
      <c r="BF166" s="148">
        <f t="shared" si="25"/>
        <v>0</v>
      </c>
      <c r="BG166" s="148">
        <f t="shared" si="26"/>
        <v>0</v>
      </c>
      <c r="BH166" s="148">
        <f t="shared" si="27"/>
        <v>0</v>
      </c>
      <c r="BI166" s="148">
        <f t="shared" si="28"/>
        <v>0</v>
      </c>
      <c r="BJ166" s="13" t="s">
        <v>83</v>
      </c>
      <c r="BK166" s="148">
        <f t="shared" si="29"/>
        <v>0</v>
      </c>
      <c r="BL166" s="13" t="s">
        <v>184</v>
      </c>
      <c r="BM166" s="147" t="s">
        <v>2382</v>
      </c>
    </row>
    <row r="167" spans="2:65" s="1" customFormat="1" ht="16.5" customHeight="1">
      <c r="B167" s="135"/>
      <c r="C167" s="136" t="s">
        <v>234</v>
      </c>
      <c r="D167" s="136" t="s">
        <v>180</v>
      </c>
      <c r="E167" s="137" t="s">
        <v>2383</v>
      </c>
      <c r="F167" s="138" t="s">
        <v>2384</v>
      </c>
      <c r="G167" s="139" t="s">
        <v>290</v>
      </c>
      <c r="H167" s="140">
        <v>8</v>
      </c>
      <c r="I167" s="141"/>
      <c r="J167" s="141">
        <f t="shared" si="20"/>
        <v>0</v>
      </c>
      <c r="K167" s="142"/>
      <c r="L167" s="25"/>
      <c r="M167" s="143" t="s">
        <v>1</v>
      </c>
      <c r="N167" s="144" t="s">
        <v>36</v>
      </c>
      <c r="O167" s="145">
        <v>0</v>
      </c>
      <c r="P167" s="145">
        <f t="shared" si="21"/>
        <v>0</v>
      </c>
      <c r="Q167" s="145">
        <v>0</v>
      </c>
      <c r="R167" s="145">
        <f t="shared" si="22"/>
        <v>0</v>
      </c>
      <c r="S167" s="145">
        <v>0</v>
      </c>
      <c r="T167" s="146">
        <f t="shared" si="23"/>
        <v>0</v>
      </c>
      <c r="AR167" s="147" t="s">
        <v>184</v>
      </c>
      <c r="AT167" s="147" t="s">
        <v>180</v>
      </c>
      <c r="AU167" s="147" t="s">
        <v>77</v>
      </c>
      <c r="AY167" s="13" t="s">
        <v>178</v>
      </c>
      <c r="BE167" s="148">
        <f t="shared" si="24"/>
        <v>0</v>
      </c>
      <c r="BF167" s="148">
        <f t="shared" si="25"/>
        <v>0</v>
      </c>
      <c r="BG167" s="148">
        <f t="shared" si="26"/>
        <v>0</v>
      </c>
      <c r="BH167" s="148">
        <f t="shared" si="27"/>
        <v>0</v>
      </c>
      <c r="BI167" s="148">
        <f t="shared" si="28"/>
        <v>0</v>
      </c>
      <c r="BJ167" s="13" t="s">
        <v>83</v>
      </c>
      <c r="BK167" s="148">
        <f t="shared" si="29"/>
        <v>0</v>
      </c>
      <c r="BL167" s="13" t="s">
        <v>184</v>
      </c>
      <c r="BM167" s="147" t="s">
        <v>2385</v>
      </c>
    </row>
    <row r="168" spans="2:65" s="1" customFormat="1" ht="21.75" customHeight="1">
      <c r="B168" s="135"/>
      <c r="C168" s="136" t="s">
        <v>238</v>
      </c>
      <c r="D168" s="136" t="s">
        <v>180</v>
      </c>
      <c r="E168" s="137" t="s">
        <v>2386</v>
      </c>
      <c r="F168" s="138" t="s">
        <v>2387</v>
      </c>
      <c r="G168" s="139" t="s">
        <v>290</v>
      </c>
      <c r="H168" s="140">
        <v>6</v>
      </c>
      <c r="I168" s="141"/>
      <c r="J168" s="141">
        <f t="shared" si="20"/>
        <v>0</v>
      </c>
      <c r="K168" s="142"/>
      <c r="L168" s="25"/>
      <c r="M168" s="143" t="s">
        <v>1</v>
      </c>
      <c r="N168" s="144" t="s">
        <v>36</v>
      </c>
      <c r="O168" s="145">
        <v>0</v>
      </c>
      <c r="P168" s="145">
        <f t="shared" si="21"/>
        <v>0</v>
      </c>
      <c r="Q168" s="145">
        <v>0</v>
      </c>
      <c r="R168" s="145">
        <f t="shared" si="22"/>
        <v>0</v>
      </c>
      <c r="S168" s="145">
        <v>0</v>
      </c>
      <c r="T168" s="146">
        <f t="shared" si="23"/>
        <v>0</v>
      </c>
      <c r="AR168" s="147" t="s">
        <v>184</v>
      </c>
      <c r="AT168" s="147" t="s">
        <v>180</v>
      </c>
      <c r="AU168" s="147" t="s">
        <v>77</v>
      </c>
      <c r="AY168" s="13" t="s">
        <v>178</v>
      </c>
      <c r="BE168" s="148">
        <f t="shared" si="24"/>
        <v>0</v>
      </c>
      <c r="BF168" s="148">
        <f t="shared" si="25"/>
        <v>0</v>
      </c>
      <c r="BG168" s="148">
        <f t="shared" si="26"/>
        <v>0</v>
      </c>
      <c r="BH168" s="148">
        <f t="shared" si="27"/>
        <v>0</v>
      </c>
      <c r="BI168" s="148">
        <f t="shared" si="28"/>
        <v>0</v>
      </c>
      <c r="BJ168" s="13" t="s">
        <v>83</v>
      </c>
      <c r="BK168" s="148">
        <f t="shared" si="29"/>
        <v>0</v>
      </c>
      <c r="BL168" s="13" t="s">
        <v>184</v>
      </c>
      <c r="BM168" s="147" t="s">
        <v>2388</v>
      </c>
    </row>
    <row r="169" spans="2:65" s="11" customFormat="1" ht="25.9" customHeight="1">
      <c r="B169" s="124"/>
      <c r="D169" s="125" t="s">
        <v>69</v>
      </c>
      <c r="E169" s="126" t="s">
        <v>1809</v>
      </c>
      <c r="F169" s="126" t="s">
        <v>2389</v>
      </c>
      <c r="J169" s="127">
        <f>BK169</f>
        <v>0</v>
      </c>
      <c r="L169" s="124"/>
      <c r="M169" s="128"/>
      <c r="P169" s="129">
        <f>SUM(P170:P173)</f>
        <v>0</v>
      </c>
      <c r="R169" s="129">
        <f>SUM(R170:R173)</f>
        <v>0</v>
      </c>
      <c r="T169" s="130">
        <f>SUM(T170:T173)</f>
        <v>0</v>
      </c>
      <c r="AR169" s="125" t="s">
        <v>77</v>
      </c>
      <c r="AT169" s="131" t="s">
        <v>69</v>
      </c>
      <c r="AU169" s="131" t="s">
        <v>70</v>
      </c>
      <c r="AY169" s="125" t="s">
        <v>178</v>
      </c>
      <c r="BK169" s="132">
        <f>SUM(BK170:BK173)</f>
        <v>0</v>
      </c>
    </row>
    <row r="170" spans="2:65" s="1" customFormat="1" ht="16.5" customHeight="1">
      <c r="B170" s="135"/>
      <c r="C170" s="136" t="s">
        <v>242</v>
      </c>
      <c r="D170" s="136" t="s">
        <v>180</v>
      </c>
      <c r="E170" s="137" t="s">
        <v>2390</v>
      </c>
      <c r="F170" s="138" t="s">
        <v>2391</v>
      </c>
      <c r="G170" s="139" t="s">
        <v>290</v>
      </c>
      <c r="H170" s="140">
        <v>47</v>
      </c>
      <c r="I170" s="141"/>
      <c r="J170" s="141">
        <f>ROUND(I170*H170,2)</f>
        <v>0</v>
      </c>
      <c r="K170" s="142"/>
      <c r="L170" s="25"/>
      <c r="M170" s="143" t="s">
        <v>1</v>
      </c>
      <c r="N170" s="144" t="s">
        <v>36</v>
      </c>
      <c r="O170" s="145">
        <v>0</v>
      </c>
      <c r="P170" s="145">
        <f>O170*H170</f>
        <v>0</v>
      </c>
      <c r="Q170" s="145">
        <v>0</v>
      </c>
      <c r="R170" s="145">
        <f>Q170*H170</f>
        <v>0</v>
      </c>
      <c r="S170" s="145">
        <v>0</v>
      </c>
      <c r="T170" s="146">
        <f>S170*H170</f>
        <v>0</v>
      </c>
      <c r="AR170" s="147" t="s">
        <v>184</v>
      </c>
      <c r="AT170" s="147" t="s">
        <v>180</v>
      </c>
      <c r="AU170" s="147" t="s">
        <v>77</v>
      </c>
      <c r="AY170" s="13" t="s">
        <v>178</v>
      </c>
      <c r="BE170" s="148">
        <f>IF(N170="základná",J170,0)</f>
        <v>0</v>
      </c>
      <c r="BF170" s="148">
        <f>IF(N170="znížená",J170,0)</f>
        <v>0</v>
      </c>
      <c r="BG170" s="148">
        <f>IF(N170="zákl. prenesená",J170,0)</f>
        <v>0</v>
      </c>
      <c r="BH170" s="148">
        <f>IF(N170="zníž. prenesená",J170,0)</f>
        <v>0</v>
      </c>
      <c r="BI170" s="148">
        <f>IF(N170="nulová",J170,0)</f>
        <v>0</v>
      </c>
      <c r="BJ170" s="13" t="s">
        <v>83</v>
      </c>
      <c r="BK170" s="148">
        <f>ROUND(I170*H170,2)</f>
        <v>0</v>
      </c>
      <c r="BL170" s="13" t="s">
        <v>184</v>
      </c>
      <c r="BM170" s="147" t="s">
        <v>2392</v>
      </c>
    </row>
    <row r="171" spans="2:65" s="1" customFormat="1" ht="24.2" customHeight="1">
      <c r="B171" s="135"/>
      <c r="C171" s="136" t="s">
        <v>246</v>
      </c>
      <c r="D171" s="136" t="s">
        <v>180</v>
      </c>
      <c r="E171" s="137" t="s">
        <v>2393</v>
      </c>
      <c r="F171" s="138" t="s">
        <v>2394</v>
      </c>
      <c r="G171" s="139" t="s">
        <v>290</v>
      </c>
      <c r="H171" s="140">
        <v>47</v>
      </c>
      <c r="I171" s="141"/>
      <c r="J171" s="141">
        <f>ROUND(I171*H171,2)</f>
        <v>0</v>
      </c>
      <c r="K171" s="142"/>
      <c r="L171" s="25"/>
      <c r="M171" s="143" t="s">
        <v>1</v>
      </c>
      <c r="N171" s="144" t="s">
        <v>36</v>
      </c>
      <c r="O171" s="145">
        <v>0</v>
      </c>
      <c r="P171" s="145">
        <f>O171*H171</f>
        <v>0</v>
      </c>
      <c r="Q171" s="145">
        <v>0</v>
      </c>
      <c r="R171" s="145">
        <f>Q171*H171</f>
        <v>0</v>
      </c>
      <c r="S171" s="145">
        <v>0</v>
      </c>
      <c r="T171" s="146">
        <f>S171*H171</f>
        <v>0</v>
      </c>
      <c r="AR171" s="147" t="s">
        <v>184</v>
      </c>
      <c r="AT171" s="147" t="s">
        <v>180</v>
      </c>
      <c r="AU171" s="147" t="s">
        <v>77</v>
      </c>
      <c r="AY171" s="13" t="s">
        <v>178</v>
      </c>
      <c r="BE171" s="148">
        <f>IF(N171="základná",J171,0)</f>
        <v>0</v>
      </c>
      <c r="BF171" s="148">
        <f>IF(N171="znížená",J171,0)</f>
        <v>0</v>
      </c>
      <c r="BG171" s="148">
        <f>IF(N171="zákl. prenesená",J171,0)</f>
        <v>0</v>
      </c>
      <c r="BH171" s="148">
        <f>IF(N171="zníž. prenesená",J171,0)</f>
        <v>0</v>
      </c>
      <c r="BI171" s="148">
        <f>IF(N171="nulová",J171,0)</f>
        <v>0</v>
      </c>
      <c r="BJ171" s="13" t="s">
        <v>83</v>
      </c>
      <c r="BK171" s="148">
        <f>ROUND(I171*H171,2)</f>
        <v>0</v>
      </c>
      <c r="BL171" s="13" t="s">
        <v>184</v>
      </c>
      <c r="BM171" s="147" t="s">
        <v>2395</v>
      </c>
    </row>
    <row r="172" spans="2:65" s="1" customFormat="1" ht="66.75" customHeight="1">
      <c r="B172" s="135"/>
      <c r="C172" s="136" t="s">
        <v>250</v>
      </c>
      <c r="D172" s="136" t="s">
        <v>180</v>
      </c>
      <c r="E172" s="137" t="s">
        <v>2396</v>
      </c>
      <c r="F172" s="138" t="s">
        <v>2397</v>
      </c>
      <c r="G172" s="139" t="s">
        <v>290</v>
      </c>
      <c r="H172" s="140">
        <v>1</v>
      </c>
      <c r="I172" s="141"/>
      <c r="J172" s="141">
        <f>ROUND(I172*H172,2)</f>
        <v>0</v>
      </c>
      <c r="K172" s="142"/>
      <c r="L172" s="25"/>
      <c r="M172" s="143" t="s">
        <v>1</v>
      </c>
      <c r="N172" s="144" t="s">
        <v>36</v>
      </c>
      <c r="O172" s="145">
        <v>0</v>
      </c>
      <c r="P172" s="145">
        <f>O172*H172</f>
        <v>0</v>
      </c>
      <c r="Q172" s="145">
        <v>0</v>
      </c>
      <c r="R172" s="145">
        <f>Q172*H172</f>
        <v>0</v>
      </c>
      <c r="S172" s="145">
        <v>0</v>
      </c>
      <c r="T172" s="146">
        <f>S172*H172</f>
        <v>0</v>
      </c>
      <c r="AR172" s="147" t="s">
        <v>184</v>
      </c>
      <c r="AT172" s="147" t="s">
        <v>180</v>
      </c>
      <c r="AU172" s="147" t="s">
        <v>77</v>
      </c>
      <c r="AY172" s="13" t="s">
        <v>178</v>
      </c>
      <c r="BE172" s="148">
        <f>IF(N172="základná",J172,0)</f>
        <v>0</v>
      </c>
      <c r="BF172" s="148">
        <f>IF(N172="znížená",J172,0)</f>
        <v>0</v>
      </c>
      <c r="BG172" s="148">
        <f>IF(N172="zákl. prenesená",J172,0)</f>
        <v>0</v>
      </c>
      <c r="BH172" s="148">
        <f>IF(N172="zníž. prenesená",J172,0)</f>
        <v>0</v>
      </c>
      <c r="BI172" s="148">
        <f>IF(N172="nulová",J172,0)</f>
        <v>0</v>
      </c>
      <c r="BJ172" s="13" t="s">
        <v>83</v>
      </c>
      <c r="BK172" s="148">
        <f>ROUND(I172*H172,2)</f>
        <v>0</v>
      </c>
      <c r="BL172" s="13" t="s">
        <v>184</v>
      </c>
      <c r="BM172" s="147" t="s">
        <v>2398</v>
      </c>
    </row>
    <row r="173" spans="2:65" s="1" customFormat="1" ht="66.75" customHeight="1">
      <c r="B173" s="135"/>
      <c r="C173" s="136" t="s">
        <v>254</v>
      </c>
      <c r="D173" s="136" t="s">
        <v>180</v>
      </c>
      <c r="E173" s="137" t="s">
        <v>2399</v>
      </c>
      <c r="F173" s="138" t="s">
        <v>2400</v>
      </c>
      <c r="G173" s="139" t="s">
        <v>290</v>
      </c>
      <c r="H173" s="140">
        <v>1</v>
      </c>
      <c r="I173" s="141"/>
      <c r="J173" s="141">
        <f>ROUND(I173*H173,2)</f>
        <v>0</v>
      </c>
      <c r="K173" s="142"/>
      <c r="L173" s="25"/>
      <c r="M173" s="159" t="s">
        <v>1</v>
      </c>
      <c r="N173" s="160" t="s">
        <v>36</v>
      </c>
      <c r="O173" s="161">
        <v>0</v>
      </c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AR173" s="147" t="s">
        <v>184</v>
      </c>
      <c r="AT173" s="147" t="s">
        <v>180</v>
      </c>
      <c r="AU173" s="147" t="s">
        <v>77</v>
      </c>
      <c r="AY173" s="13" t="s">
        <v>178</v>
      </c>
      <c r="BE173" s="148">
        <f>IF(N173="základná",J173,0)</f>
        <v>0</v>
      </c>
      <c r="BF173" s="148">
        <f>IF(N173="znížená",J173,0)</f>
        <v>0</v>
      </c>
      <c r="BG173" s="148">
        <f>IF(N173="zákl. prenesená",J173,0)</f>
        <v>0</v>
      </c>
      <c r="BH173" s="148">
        <f>IF(N173="zníž. prenesená",J173,0)</f>
        <v>0</v>
      </c>
      <c r="BI173" s="148">
        <f>IF(N173="nulová",J173,0)</f>
        <v>0</v>
      </c>
      <c r="BJ173" s="13" t="s">
        <v>83</v>
      </c>
      <c r="BK173" s="148">
        <f>ROUND(I173*H173,2)</f>
        <v>0</v>
      </c>
      <c r="BL173" s="13" t="s">
        <v>184</v>
      </c>
      <c r="BM173" s="147" t="s">
        <v>2401</v>
      </c>
    </row>
    <row r="174" spans="2:65" s="1" customFormat="1" ht="6.95" customHeight="1">
      <c r="B174" s="40"/>
      <c r="C174" s="41"/>
      <c r="D174" s="41"/>
      <c r="E174" s="41"/>
      <c r="F174" s="41"/>
      <c r="G174" s="41"/>
      <c r="H174" s="41"/>
      <c r="I174" s="41"/>
      <c r="J174" s="41"/>
      <c r="K174" s="41"/>
      <c r="L174" s="25"/>
    </row>
  </sheetData>
  <autoFilter ref="C123:K173" xr:uid="{00000000-0009-0000-0000-000006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72"/>
  <sheetViews>
    <sheetView showGridLines="0" topLeftCell="A111" workbookViewId="0">
      <selection activeCell="I126" sqref="I1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2402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ROUND(J123,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ROUND((SUM(BE123:BE171)),  2)</f>
        <v>0</v>
      </c>
      <c r="G33" s="93"/>
      <c r="H33" s="93"/>
      <c r="I33" s="94">
        <v>0.23</v>
      </c>
      <c r="J33" s="92">
        <f>ROUND(((SUM(BE123:BE171))*I33),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ROUND((SUM(BF123:BF171)),  2)</f>
        <v>0</v>
      </c>
      <c r="I34" s="95">
        <v>0.23</v>
      </c>
      <c r="J34" s="82">
        <f>ROUND(((SUM(BF123:BF171))*I34),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ROUND((SUM(BG123:BG171)),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ROUND((SUM(BH123:BH171)),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ROUND((SUM(BI123:BI171)),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SO 02 - VJAZD A SPEVNENÉ PLOCHY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J123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142</v>
      </c>
      <c r="E97" s="109"/>
      <c r="F97" s="109"/>
      <c r="G97" s="109"/>
      <c r="H97" s="109"/>
      <c r="I97" s="109"/>
      <c r="J97" s="110">
        <f>J124</f>
        <v>0</v>
      </c>
      <c r="L97" s="107"/>
    </row>
    <row r="98" spans="2:12" s="9" customFormat="1" ht="19.899999999999999" customHeight="1">
      <c r="B98" s="111"/>
      <c r="D98" s="112" t="s">
        <v>143</v>
      </c>
      <c r="E98" s="113"/>
      <c r="F98" s="113"/>
      <c r="G98" s="113"/>
      <c r="H98" s="113"/>
      <c r="I98" s="113"/>
      <c r="J98" s="114">
        <f>J125</f>
        <v>0</v>
      </c>
      <c r="L98" s="111"/>
    </row>
    <row r="99" spans="2:12" s="9" customFormat="1" ht="19.899999999999999" customHeight="1">
      <c r="B99" s="111"/>
      <c r="D99" s="112" t="s">
        <v>144</v>
      </c>
      <c r="E99" s="113"/>
      <c r="F99" s="113"/>
      <c r="G99" s="113"/>
      <c r="H99" s="113"/>
      <c r="I99" s="113"/>
      <c r="J99" s="114">
        <f>J130</f>
        <v>0</v>
      </c>
      <c r="L99" s="111"/>
    </row>
    <row r="100" spans="2:12" s="9" customFormat="1" ht="19.899999999999999" customHeight="1">
      <c r="B100" s="111"/>
      <c r="D100" s="112" t="s">
        <v>2403</v>
      </c>
      <c r="E100" s="113"/>
      <c r="F100" s="113"/>
      <c r="G100" s="113"/>
      <c r="H100" s="113"/>
      <c r="I100" s="113"/>
      <c r="J100" s="114">
        <f>J132</f>
        <v>0</v>
      </c>
      <c r="L100" s="111"/>
    </row>
    <row r="101" spans="2:12" s="9" customFormat="1" ht="19.899999999999999" customHeight="1">
      <c r="B101" s="111"/>
      <c r="D101" s="112" t="s">
        <v>1262</v>
      </c>
      <c r="E101" s="113"/>
      <c r="F101" s="113"/>
      <c r="G101" s="113"/>
      <c r="H101" s="113"/>
      <c r="I101" s="113"/>
      <c r="J101" s="114">
        <f>J143</f>
        <v>0</v>
      </c>
      <c r="L101" s="111"/>
    </row>
    <row r="102" spans="2:12" s="9" customFormat="1" ht="19.899999999999999" customHeight="1">
      <c r="B102" s="111"/>
      <c r="D102" s="112" t="s">
        <v>146</v>
      </c>
      <c r="E102" s="113"/>
      <c r="F102" s="113"/>
      <c r="G102" s="113"/>
      <c r="H102" s="113"/>
      <c r="I102" s="113"/>
      <c r="J102" s="114">
        <f>J148</f>
        <v>0</v>
      </c>
      <c r="L102" s="111"/>
    </row>
    <row r="103" spans="2:12" s="9" customFormat="1" ht="19.899999999999999" customHeight="1">
      <c r="B103" s="111"/>
      <c r="D103" s="112" t="s">
        <v>147</v>
      </c>
      <c r="E103" s="113"/>
      <c r="F103" s="113"/>
      <c r="G103" s="113"/>
      <c r="H103" s="113"/>
      <c r="I103" s="113"/>
      <c r="J103" s="114">
        <f>J170</f>
        <v>0</v>
      </c>
      <c r="L103" s="111"/>
    </row>
    <row r="104" spans="2:12" s="1" customFormat="1" ht="21.75" customHeight="1">
      <c r="B104" s="25"/>
      <c r="L104" s="25"/>
    </row>
    <row r="105" spans="2:12" s="1" customFormat="1" ht="6.95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12" s="1" customFormat="1" ht="24.95" customHeight="1">
      <c r="B110" s="25"/>
      <c r="C110" s="17" t="s">
        <v>164</v>
      </c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13</v>
      </c>
      <c r="L112" s="25"/>
    </row>
    <row r="113" spans="2:65" s="1" customFormat="1" ht="26.25" customHeight="1">
      <c r="B113" s="25"/>
      <c r="E113" s="219" t="str">
        <f>E7</f>
        <v>SOŠ Hnúšťa, vybudovanie tréningového centra v Rimavskej Sobote-úprava3</v>
      </c>
      <c r="F113" s="220"/>
      <c r="G113" s="220"/>
      <c r="H113" s="220"/>
      <c r="L113" s="25"/>
    </row>
    <row r="114" spans="2:65" s="1" customFormat="1" ht="12" customHeight="1">
      <c r="B114" s="25"/>
      <c r="C114" s="22" t="s">
        <v>133</v>
      </c>
      <c r="L114" s="25"/>
    </row>
    <row r="115" spans="2:65" s="1" customFormat="1" ht="16.5" customHeight="1">
      <c r="B115" s="25"/>
      <c r="E115" s="182" t="str">
        <f>E9</f>
        <v>SO 02 - VJAZD A SPEVNENÉ PLOCHY</v>
      </c>
      <c r="F115" s="218"/>
      <c r="G115" s="218"/>
      <c r="H115" s="218"/>
      <c r="L115" s="25"/>
    </row>
    <row r="116" spans="2:65" s="1" customFormat="1" ht="6.95" customHeight="1">
      <c r="B116" s="25"/>
      <c r="L116" s="25"/>
    </row>
    <row r="117" spans="2:65" s="1" customFormat="1" ht="12" customHeight="1">
      <c r="B117" s="25"/>
      <c r="C117" s="22" t="s">
        <v>17</v>
      </c>
      <c r="F117" s="20" t="str">
        <f>F12</f>
        <v>Rimavská Sobota</v>
      </c>
      <c r="I117" s="22" t="s">
        <v>19</v>
      </c>
      <c r="J117" s="48" t="str">
        <f>IF(J12="","",J12)</f>
        <v>14. 11. 2025</v>
      </c>
      <c r="L117" s="25"/>
    </row>
    <row r="118" spans="2:65" s="1" customFormat="1" ht="6.95" customHeight="1">
      <c r="B118" s="25"/>
      <c r="L118" s="25"/>
    </row>
    <row r="119" spans="2:65" s="1" customFormat="1" ht="15.2" customHeight="1">
      <c r="B119" s="25"/>
      <c r="C119" s="22" t="s">
        <v>21</v>
      </c>
      <c r="F119" s="20" t="str">
        <f>E15</f>
        <v xml:space="preserve"> </v>
      </c>
      <c r="I119" s="22" t="s">
        <v>26</v>
      </c>
      <c r="J119" s="23" t="str">
        <f>E21</f>
        <v xml:space="preserve"> </v>
      </c>
      <c r="L119" s="25"/>
    </row>
    <row r="120" spans="2:65" s="1" customFormat="1" ht="15.2" customHeight="1">
      <c r="B120" s="25"/>
      <c r="C120" s="22" t="s">
        <v>25</v>
      </c>
      <c r="F120" s="20" t="str">
        <f>IF(E18="","",E18)</f>
        <v xml:space="preserve"> </v>
      </c>
      <c r="I120" s="22" t="s">
        <v>28</v>
      </c>
      <c r="J120" s="23" t="str">
        <f>E24</f>
        <v xml:space="preserve"> 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15"/>
      <c r="C122" s="116" t="s">
        <v>165</v>
      </c>
      <c r="D122" s="117" t="s">
        <v>55</v>
      </c>
      <c r="E122" s="117" t="s">
        <v>51</v>
      </c>
      <c r="F122" s="117" t="s">
        <v>52</v>
      </c>
      <c r="G122" s="117" t="s">
        <v>166</v>
      </c>
      <c r="H122" s="117" t="s">
        <v>167</v>
      </c>
      <c r="I122" s="117" t="s">
        <v>168</v>
      </c>
      <c r="J122" s="118" t="s">
        <v>139</v>
      </c>
      <c r="K122" s="119" t="s">
        <v>169</v>
      </c>
      <c r="L122" s="115"/>
      <c r="M122" s="55" t="s">
        <v>1</v>
      </c>
      <c r="N122" s="56" t="s">
        <v>34</v>
      </c>
      <c r="O122" s="56" t="s">
        <v>170</v>
      </c>
      <c r="P122" s="56" t="s">
        <v>171</v>
      </c>
      <c r="Q122" s="56" t="s">
        <v>172</v>
      </c>
      <c r="R122" s="56" t="s">
        <v>173</v>
      </c>
      <c r="S122" s="56" t="s">
        <v>174</v>
      </c>
      <c r="T122" s="57" t="s">
        <v>175</v>
      </c>
    </row>
    <row r="123" spans="2:65" s="1" customFormat="1" ht="22.9" customHeight="1">
      <c r="B123" s="25"/>
      <c r="C123" s="60" t="s">
        <v>140</v>
      </c>
      <c r="J123" s="120">
        <f>BK123</f>
        <v>0</v>
      </c>
      <c r="L123" s="25"/>
      <c r="M123" s="58"/>
      <c r="N123" s="49"/>
      <c r="O123" s="49"/>
      <c r="P123" s="121">
        <f>P124</f>
        <v>1357.36030102</v>
      </c>
      <c r="Q123" s="49"/>
      <c r="R123" s="121">
        <f>R124</f>
        <v>959.37207766840004</v>
      </c>
      <c r="S123" s="49"/>
      <c r="T123" s="122">
        <f>T124</f>
        <v>149.11750000000001</v>
      </c>
      <c r="AT123" s="13" t="s">
        <v>69</v>
      </c>
      <c r="AU123" s="13" t="s">
        <v>141</v>
      </c>
      <c r="BK123" s="123">
        <f>BK124</f>
        <v>0</v>
      </c>
    </row>
    <row r="124" spans="2:65" s="11" customFormat="1" ht="25.9" customHeight="1">
      <c r="B124" s="124"/>
      <c r="D124" s="125" t="s">
        <v>69</v>
      </c>
      <c r="E124" s="126" t="s">
        <v>176</v>
      </c>
      <c r="F124" s="126" t="s">
        <v>177</v>
      </c>
      <c r="J124" s="127">
        <f>BK124</f>
        <v>0</v>
      </c>
      <c r="L124" s="124"/>
      <c r="M124" s="128"/>
      <c r="P124" s="129">
        <f>P125+P130+P132+P143+P148+P170</f>
        <v>1357.36030102</v>
      </c>
      <c r="R124" s="129">
        <f>R125+R130+R132+R143+R148+R170</f>
        <v>959.37207766840004</v>
      </c>
      <c r="T124" s="130">
        <f>T125+T130+T132+T143+T148+T170</f>
        <v>149.11750000000001</v>
      </c>
      <c r="AR124" s="125" t="s">
        <v>77</v>
      </c>
      <c r="AT124" s="131" t="s">
        <v>69</v>
      </c>
      <c r="AU124" s="131" t="s">
        <v>70</v>
      </c>
      <c r="AY124" s="125" t="s">
        <v>178</v>
      </c>
      <c r="BK124" s="132">
        <f>BK125+BK130+BK132+BK143+BK148+BK170</f>
        <v>0</v>
      </c>
    </row>
    <row r="125" spans="2:65" s="11" customFormat="1" ht="22.9" customHeight="1">
      <c r="B125" s="124"/>
      <c r="D125" s="125" t="s">
        <v>69</v>
      </c>
      <c r="E125" s="133" t="s">
        <v>77</v>
      </c>
      <c r="F125" s="133" t="s">
        <v>179</v>
      </c>
      <c r="J125" s="134">
        <f>BK125</f>
        <v>0</v>
      </c>
      <c r="L125" s="124"/>
      <c r="M125" s="128"/>
      <c r="P125" s="129">
        <f>SUM(P126:P129)</f>
        <v>93.948394000000008</v>
      </c>
      <c r="R125" s="129">
        <f>SUM(R126:R129)</f>
        <v>0.11614463840000001</v>
      </c>
      <c r="T125" s="130">
        <f>SUM(T126:T129)</f>
        <v>149.11750000000001</v>
      </c>
      <c r="AR125" s="125" t="s">
        <v>77</v>
      </c>
      <c r="AT125" s="131" t="s">
        <v>69</v>
      </c>
      <c r="AU125" s="131" t="s">
        <v>77</v>
      </c>
      <c r="AY125" s="125" t="s">
        <v>178</v>
      </c>
      <c r="BK125" s="132">
        <f>SUM(BK126:BK129)</f>
        <v>0</v>
      </c>
    </row>
    <row r="126" spans="2:65" s="1" customFormat="1" ht="37.9" customHeight="1">
      <c r="B126" s="135"/>
      <c r="C126" s="136" t="s">
        <v>77</v>
      </c>
      <c r="D126" s="136" t="s">
        <v>180</v>
      </c>
      <c r="E126" s="137" t="s">
        <v>2404</v>
      </c>
      <c r="F126" s="138" t="s">
        <v>2405</v>
      </c>
      <c r="G126" s="139" t="s">
        <v>216</v>
      </c>
      <c r="H126" s="140">
        <v>596.47</v>
      </c>
      <c r="I126" s="141"/>
      <c r="J126" s="141">
        <f>ROUND(I126*H126,2)</f>
        <v>0</v>
      </c>
      <c r="K126" s="142"/>
      <c r="L126" s="25"/>
      <c r="M126" s="143" t="s">
        <v>1</v>
      </c>
      <c r="N126" s="144" t="s">
        <v>36</v>
      </c>
      <c r="O126" s="145">
        <v>3.9199999999999999E-2</v>
      </c>
      <c r="P126" s="145">
        <f>O126*H126</f>
        <v>23.381623999999999</v>
      </c>
      <c r="Q126" s="145">
        <v>1.9472000000000001E-4</v>
      </c>
      <c r="R126" s="145">
        <f>Q126*H126</f>
        <v>0.11614463840000001</v>
      </c>
      <c r="S126" s="145">
        <v>0.25</v>
      </c>
      <c r="T126" s="146">
        <f>S126*H126</f>
        <v>149.11750000000001</v>
      </c>
      <c r="AR126" s="147" t="s">
        <v>184</v>
      </c>
      <c r="AT126" s="147" t="s">
        <v>180</v>
      </c>
      <c r="AU126" s="147" t="s">
        <v>83</v>
      </c>
      <c r="AY126" s="13" t="s">
        <v>178</v>
      </c>
      <c r="BE126" s="148">
        <f>IF(N126="základná",J126,0)</f>
        <v>0</v>
      </c>
      <c r="BF126" s="148">
        <f>IF(N126="znížená",J126,0)</f>
        <v>0</v>
      </c>
      <c r="BG126" s="148">
        <f>IF(N126="zákl. prenesená",J126,0)</f>
        <v>0</v>
      </c>
      <c r="BH126" s="148">
        <f>IF(N126="zníž. prenesená",J126,0)</f>
        <v>0</v>
      </c>
      <c r="BI126" s="148">
        <f>IF(N126="nulová",J126,0)</f>
        <v>0</v>
      </c>
      <c r="BJ126" s="13" t="s">
        <v>83</v>
      </c>
      <c r="BK126" s="148">
        <f>ROUND(I126*H126,2)</f>
        <v>0</v>
      </c>
      <c r="BL126" s="13" t="s">
        <v>184</v>
      </c>
      <c r="BM126" s="147" t="s">
        <v>2406</v>
      </c>
    </row>
    <row r="127" spans="2:65" s="1" customFormat="1" ht="24.2" customHeight="1">
      <c r="B127" s="135"/>
      <c r="C127" s="136" t="s">
        <v>83</v>
      </c>
      <c r="D127" s="136" t="s">
        <v>180</v>
      </c>
      <c r="E127" s="137" t="s">
        <v>2407</v>
      </c>
      <c r="F127" s="138" t="s">
        <v>2408</v>
      </c>
      <c r="G127" s="139" t="s">
        <v>183</v>
      </c>
      <c r="H127" s="140">
        <v>144.40600000000001</v>
      </c>
      <c r="I127" s="141"/>
      <c r="J127" s="141">
        <f>ROUND(I127*H127,2)</f>
        <v>0</v>
      </c>
      <c r="K127" s="142"/>
      <c r="L127" s="25"/>
      <c r="M127" s="143" t="s">
        <v>1</v>
      </c>
      <c r="N127" s="144" t="s">
        <v>36</v>
      </c>
      <c r="O127" s="145">
        <v>0.46</v>
      </c>
      <c r="P127" s="145">
        <f>O127*H127</f>
        <v>66.426760000000002</v>
      </c>
      <c r="Q127" s="145">
        <v>0</v>
      </c>
      <c r="R127" s="145">
        <f>Q127*H127</f>
        <v>0</v>
      </c>
      <c r="S127" s="145">
        <v>0</v>
      </c>
      <c r="T127" s="146">
        <f>S127*H127</f>
        <v>0</v>
      </c>
      <c r="AR127" s="147" t="s">
        <v>184</v>
      </c>
      <c r="AT127" s="147" t="s">
        <v>180</v>
      </c>
      <c r="AU127" s="147" t="s">
        <v>83</v>
      </c>
      <c r="AY127" s="13" t="s">
        <v>178</v>
      </c>
      <c r="BE127" s="148">
        <f>IF(N127="základná",J127,0)</f>
        <v>0</v>
      </c>
      <c r="BF127" s="148">
        <f>IF(N127="znížená",J127,0)</f>
        <v>0</v>
      </c>
      <c r="BG127" s="148">
        <f>IF(N127="zákl. prenesená",J127,0)</f>
        <v>0</v>
      </c>
      <c r="BH127" s="148">
        <f>IF(N127="zníž. prenesená",J127,0)</f>
        <v>0</v>
      </c>
      <c r="BI127" s="148">
        <f>IF(N127="nulová",J127,0)</f>
        <v>0</v>
      </c>
      <c r="BJ127" s="13" t="s">
        <v>83</v>
      </c>
      <c r="BK127" s="148">
        <f>ROUND(I127*H127,2)</f>
        <v>0</v>
      </c>
      <c r="BL127" s="13" t="s">
        <v>184</v>
      </c>
      <c r="BM127" s="147" t="s">
        <v>2409</v>
      </c>
    </row>
    <row r="128" spans="2:65" s="1" customFormat="1" ht="24.2" customHeight="1">
      <c r="B128" s="135"/>
      <c r="C128" s="136" t="s">
        <v>189</v>
      </c>
      <c r="D128" s="136" t="s">
        <v>180</v>
      </c>
      <c r="E128" s="137" t="s">
        <v>190</v>
      </c>
      <c r="F128" s="138" t="s">
        <v>191</v>
      </c>
      <c r="G128" s="139" t="s">
        <v>183</v>
      </c>
      <c r="H128" s="140">
        <v>43.322000000000003</v>
      </c>
      <c r="I128" s="141"/>
      <c r="J128" s="141">
        <f>ROUND(I128*H128,2)</f>
        <v>0</v>
      </c>
      <c r="K128" s="142"/>
      <c r="L128" s="25"/>
      <c r="M128" s="143" t="s">
        <v>1</v>
      </c>
      <c r="N128" s="144" t="s">
        <v>36</v>
      </c>
      <c r="O128" s="145">
        <v>5.6000000000000001E-2</v>
      </c>
      <c r="P128" s="145">
        <f>O128*H128</f>
        <v>2.4260320000000002</v>
      </c>
      <c r="Q128" s="145">
        <v>0</v>
      </c>
      <c r="R128" s="145">
        <f>Q128*H128</f>
        <v>0</v>
      </c>
      <c r="S128" s="145">
        <v>0</v>
      </c>
      <c r="T128" s="146">
        <f>S128*H128</f>
        <v>0</v>
      </c>
      <c r="AR128" s="147" t="s">
        <v>184</v>
      </c>
      <c r="AT128" s="147" t="s">
        <v>180</v>
      </c>
      <c r="AU128" s="147" t="s">
        <v>83</v>
      </c>
      <c r="AY128" s="13" t="s">
        <v>178</v>
      </c>
      <c r="BE128" s="148">
        <f>IF(N128="základná",J128,0)</f>
        <v>0</v>
      </c>
      <c r="BF128" s="148">
        <f>IF(N128="znížená",J128,0)</f>
        <v>0</v>
      </c>
      <c r="BG128" s="148">
        <f>IF(N128="zákl. prenesená",J128,0)</f>
        <v>0</v>
      </c>
      <c r="BH128" s="148">
        <f>IF(N128="zníž. prenesená",J128,0)</f>
        <v>0</v>
      </c>
      <c r="BI128" s="148">
        <f>IF(N128="nulová",J128,0)</f>
        <v>0</v>
      </c>
      <c r="BJ128" s="13" t="s">
        <v>83</v>
      </c>
      <c r="BK128" s="148">
        <f>ROUND(I128*H128,2)</f>
        <v>0</v>
      </c>
      <c r="BL128" s="13" t="s">
        <v>184</v>
      </c>
      <c r="BM128" s="147" t="s">
        <v>2410</v>
      </c>
    </row>
    <row r="129" spans="2:65" s="1" customFormat="1" ht="33" customHeight="1">
      <c r="B129" s="135"/>
      <c r="C129" s="136" t="s">
        <v>184</v>
      </c>
      <c r="D129" s="136" t="s">
        <v>180</v>
      </c>
      <c r="E129" s="137" t="s">
        <v>2411</v>
      </c>
      <c r="F129" s="138" t="s">
        <v>2412</v>
      </c>
      <c r="G129" s="139" t="s">
        <v>183</v>
      </c>
      <c r="H129" s="140">
        <v>40.808999999999997</v>
      </c>
      <c r="I129" s="141"/>
      <c r="J129" s="141">
        <f>ROUND(I129*H129,2)</f>
        <v>0</v>
      </c>
      <c r="K129" s="142"/>
      <c r="L129" s="25"/>
      <c r="M129" s="143" t="s">
        <v>1</v>
      </c>
      <c r="N129" s="144" t="s">
        <v>36</v>
      </c>
      <c r="O129" s="145">
        <v>4.2000000000000003E-2</v>
      </c>
      <c r="P129" s="145">
        <f>O129*H129</f>
        <v>1.713978</v>
      </c>
      <c r="Q129" s="145">
        <v>0</v>
      </c>
      <c r="R129" s="145">
        <f>Q129*H129</f>
        <v>0</v>
      </c>
      <c r="S129" s="145">
        <v>0</v>
      </c>
      <c r="T129" s="146">
        <f>S129*H129</f>
        <v>0</v>
      </c>
      <c r="AR129" s="147" t="s">
        <v>184</v>
      </c>
      <c r="AT129" s="147" t="s">
        <v>180</v>
      </c>
      <c r="AU129" s="147" t="s">
        <v>83</v>
      </c>
      <c r="AY129" s="13" t="s">
        <v>178</v>
      </c>
      <c r="BE129" s="148">
        <f>IF(N129="základná",J129,0)</f>
        <v>0</v>
      </c>
      <c r="BF129" s="148">
        <f>IF(N129="znížená",J129,0)</f>
        <v>0</v>
      </c>
      <c r="BG129" s="148">
        <f>IF(N129="zákl. prenesená",J129,0)</f>
        <v>0</v>
      </c>
      <c r="BH129" s="148">
        <f>IF(N129="zníž. prenesená",J129,0)</f>
        <v>0</v>
      </c>
      <c r="BI129" s="148">
        <f>IF(N129="nulová",J129,0)</f>
        <v>0</v>
      </c>
      <c r="BJ129" s="13" t="s">
        <v>83</v>
      </c>
      <c r="BK129" s="148">
        <f>ROUND(I129*H129,2)</f>
        <v>0</v>
      </c>
      <c r="BL129" s="13" t="s">
        <v>184</v>
      </c>
      <c r="BM129" s="147" t="s">
        <v>2413</v>
      </c>
    </row>
    <row r="130" spans="2:65" s="11" customFormat="1" ht="22.9" customHeight="1">
      <c r="B130" s="124"/>
      <c r="D130" s="125" t="s">
        <v>69</v>
      </c>
      <c r="E130" s="133" t="s">
        <v>83</v>
      </c>
      <c r="F130" s="133" t="s">
        <v>212</v>
      </c>
      <c r="J130" s="134">
        <f>BK130</f>
        <v>0</v>
      </c>
      <c r="L130" s="124"/>
      <c r="M130" s="128"/>
      <c r="P130" s="129">
        <f>P131</f>
        <v>0.58055999999999996</v>
      </c>
      <c r="R130" s="129">
        <f>R131</f>
        <v>2.2151342000000001</v>
      </c>
      <c r="T130" s="130">
        <f>T131</f>
        <v>0</v>
      </c>
      <c r="AR130" s="125" t="s">
        <v>77</v>
      </c>
      <c r="AT130" s="131" t="s">
        <v>69</v>
      </c>
      <c r="AU130" s="131" t="s">
        <v>77</v>
      </c>
      <c r="AY130" s="125" t="s">
        <v>178</v>
      </c>
      <c r="BK130" s="132">
        <f>BK131</f>
        <v>0</v>
      </c>
    </row>
    <row r="131" spans="2:65" s="1" customFormat="1" ht="24.2" customHeight="1">
      <c r="B131" s="135"/>
      <c r="C131" s="136" t="s">
        <v>350</v>
      </c>
      <c r="D131" s="136" t="s">
        <v>180</v>
      </c>
      <c r="E131" s="137" t="s">
        <v>2414</v>
      </c>
      <c r="F131" s="138" t="s">
        <v>2415</v>
      </c>
      <c r="G131" s="139" t="s">
        <v>290</v>
      </c>
      <c r="H131" s="140">
        <v>1</v>
      </c>
      <c r="I131" s="141"/>
      <c r="J131" s="141">
        <f>ROUND(I131*H131,2)</f>
        <v>0</v>
      </c>
      <c r="K131" s="142"/>
      <c r="L131" s="25"/>
      <c r="M131" s="143" t="s">
        <v>1</v>
      </c>
      <c r="N131" s="144" t="s">
        <v>36</v>
      </c>
      <c r="O131" s="145">
        <v>0.58055999999999996</v>
      </c>
      <c r="P131" s="145">
        <f>O131*H131</f>
        <v>0.58055999999999996</v>
      </c>
      <c r="Q131" s="145">
        <v>2.2151342000000001</v>
      </c>
      <c r="R131" s="145">
        <f>Q131*H131</f>
        <v>2.2151342000000001</v>
      </c>
      <c r="S131" s="145">
        <v>0</v>
      </c>
      <c r="T131" s="146">
        <f>S131*H131</f>
        <v>0</v>
      </c>
      <c r="AR131" s="147" t="s">
        <v>184</v>
      </c>
      <c r="AT131" s="147" t="s">
        <v>180</v>
      </c>
      <c r="AU131" s="147" t="s">
        <v>83</v>
      </c>
      <c r="AY131" s="13" t="s">
        <v>178</v>
      </c>
      <c r="BE131" s="148">
        <f>IF(N131="základná",J131,0)</f>
        <v>0</v>
      </c>
      <c r="BF131" s="148">
        <f>IF(N131="znížená",J131,0)</f>
        <v>0</v>
      </c>
      <c r="BG131" s="148">
        <f>IF(N131="zákl. prenesená",J131,0)</f>
        <v>0</v>
      </c>
      <c r="BH131" s="148">
        <f>IF(N131="zníž. prenesená",J131,0)</f>
        <v>0</v>
      </c>
      <c r="BI131" s="148">
        <f>IF(N131="nulová",J131,0)</f>
        <v>0</v>
      </c>
      <c r="BJ131" s="13" t="s">
        <v>83</v>
      </c>
      <c r="BK131" s="148">
        <f>ROUND(I131*H131,2)</f>
        <v>0</v>
      </c>
      <c r="BL131" s="13" t="s">
        <v>184</v>
      </c>
      <c r="BM131" s="147" t="s">
        <v>2416</v>
      </c>
    </row>
    <row r="132" spans="2:65" s="11" customFormat="1" ht="22.9" customHeight="1">
      <c r="B132" s="124"/>
      <c r="D132" s="125" t="s">
        <v>69</v>
      </c>
      <c r="E132" s="133" t="s">
        <v>196</v>
      </c>
      <c r="F132" s="133" t="s">
        <v>2417</v>
      </c>
      <c r="J132" s="134">
        <f>BK132</f>
        <v>0</v>
      </c>
      <c r="L132" s="124"/>
      <c r="M132" s="128"/>
      <c r="P132" s="129">
        <f>SUM(P133:P142)</f>
        <v>563.09567701999993</v>
      </c>
      <c r="R132" s="129">
        <f>SUM(R133:R142)</f>
        <v>877.05044987000008</v>
      </c>
      <c r="T132" s="130">
        <f>SUM(T133:T142)</f>
        <v>0</v>
      </c>
      <c r="AR132" s="125" t="s">
        <v>77</v>
      </c>
      <c r="AT132" s="131" t="s">
        <v>69</v>
      </c>
      <c r="AU132" s="131" t="s">
        <v>77</v>
      </c>
      <c r="AY132" s="125" t="s">
        <v>178</v>
      </c>
      <c r="BK132" s="132">
        <f>SUM(BK133:BK142)</f>
        <v>0</v>
      </c>
    </row>
    <row r="133" spans="2:65" s="1" customFormat="1" ht="16.5" customHeight="1">
      <c r="B133" s="135"/>
      <c r="C133" s="136" t="s">
        <v>196</v>
      </c>
      <c r="D133" s="136" t="s">
        <v>180</v>
      </c>
      <c r="E133" s="137" t="s">
        <v>2418</v>
      </c>
      <c r="F133" s="138" t="s">
        <v>2419</v>
      </c>
      <c r="G133" s="139" t="s">
        <v>216</v>
      </c>
      <c r="H133" s="140">
        <v>1508.17</v>
      </c>
      <c r="I133" s="141"/>
      <c r="J133" s="141">
        <f t="shared" ref="J133:J142" si="0">ROUND(I133*H133,2)</f>
        <v>0</v>
      </c>
      <c r="K133" s="142"/>
      <c r="L133" s="25"/>
      <c r="M133" s="143" t="s">
        <v>1</v>
      </c>
      <c r="N133" s="144" t="s">
        <v>36</v>
      </c>
      <c r="O133" s="145">
        <v>4.0000000000000001E-3</v>
      </c>
      <c r="P133" s="145">
        <f t="shared" ref="P133:P142" si="1">O133*H133</f>
        <v>6.03268</v>
      </c>
      <c r="Q133" s="145">
        <v>0</v>
      </c>
      <c r="R133" s="145">
        <f t="shared" ref="R133:R142" si="2">Q133*H133</f>
        <v>0</v>
      </c>
      <c r="S133" s="145">
        <v>0</v>
      </c>
      <c r="T133" s="146">
        <f t="shared" ref="T133:T142" si="3">S133*H133</f>
        <v>0</v>
      </c>
      <c r="AR133" s="147" t="s">
        <v>184</v>
      </c>
      <c r="AT133" s="147" t="s">
        <v>180</v>
      </c>
      <c r="AU133" s="147" t="s">
        <v>83</v>
      </c>
      <c r="AY133" s="13" t="s">
        <v>178</v>
      </c>
      <c r="BE133" s="148">
        <f t="shared" ref="BE133:BE142" si="4">IF(N133="základná",J133,0)</f>
        <v>0</v>
      </c>
      <c r="BF133" s="148">
        <f t="shared" ref="BF133:BF142" si="5">IF(N133="znížená",J133,0)</f>
        <v>0</v>
      </c>
      <c r="BG133" s="148">
        <f t="shared" ref="BG133:BG142" si="6">IF(N133="zákl. prenesená",J133,0)</f>
        <v>0</v>
      </c>
      <c r="BH133" s="148">
        <f t="shared" ref="BH133:BH142" si="7">IF(N133="zníž. prenesená",J133,0)</f>
        <v>0</v>
      </c>
      <c r="BI133" s="148">
        <f t="shared" ref="BI133:BI142" si="8">IF(N133="nulová",J133,0)</f>
        <v>0</v>
      </c>
      <c r="BJ133" s="13" t="s">
        <v>83</v>
      </c>
      <c r="BK133" s="148">
        <f t="shared" ref="BK133:BK142" si="9">ROUND(I133*H133,2)</f>
        <v>0</v>
      </c>
      <c r="BL133" s="13" t="s">
        <v>184</v>
      </c>
      <c r="BM133" s="147" t="s">
        <v>2420</v>
      </c>
    </row>
    <row r="134" spans="2:65" s="1" customFormat="1" ht="33" customHeight="1">
      <c r="B134" s="135"/>
      <c r="C134" s="136" t="s">
        <v>200</v>
      </c>
      <c r="D134" s="136" t="s">
        <v>180</v>
      </c>
      <c r="E134" s="137" t="s">
        <v>2421</v>
      </c>
      <c r="F134" s="138" t="s">
        <v>2422</v>
      </c>
      <c r="G134" s="139" t="s">
        <v>216</v>
      </c>
      <c r="H134" s="140">
        <v>1508.17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2.0119999999999999E-2</v>
      </c>
      <c r="P134" s="145">
        <f t="shared" si="1"/>
        <v>30.344380399999999</v>
      </c>
      <c r="Q134" s="145">
        <v>0.106</v>
      </c>
      <c r="R134" s="145">
        <f t="shared" si="2"/>
        <v>159.86601999999999</v>
      </c>
      <c r="S134" s="145">
        <v>0</v>
      </c>
      <c r="T134" s="146">
        <f t="shared" si="3"/>
        <v>0</v>
      </c>
      <c r="AR134" s="147" t="s">
        <v>184</v>
      </c>
      <c r="AT134" s="147" t="s">
        <v>180</v>
      </c>
      <c r="AU134" s="147" t="s">
        <v>83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184</v>
      </c>
      <c r="BM134" s="147" t="s">
        <v>2423</v>
      </c>
    </row>
    <row r="135" spans="2:65" s="1" customFormat="1" ht="33" customHeight="1">
      <c r="B135" s="135"/>
      <c r="C135" s="136" t="s">
        <v>204</v>
      </c>
      <c r="D135" s="136" t="s">
        <v>180</v>
      </c>
      <c r="E135" s="137" t="s">
        <v>2424</v>
      </c>
      <c r="F135" s="138" t="s">
        <v>2425</v>
      </c>
      <c r="G135" s="139" t="s">
        <v>216</v>
      </c>
      <c r="H135" s="140">
        <v>1508.17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36</v>
      </c>
      <c r="O135" s="145">
        <v>2.562E-2</v>
      </c>
      <c r="P135" s="145">
        <f t="shared" si="1"/>
        <v>38.639315400000001</v>
      </c>
      <c r="Q135" s="145">
        <v>0.29899999999999999</v>
      </c>
      <c r="R135" s="145">
        <f t="shared" si="2"/>
        <v>450.94283000000001</v>
      </c>
      <c r="S135" s="145">
        <v>0</v>
      </c>
      <c r="T135" s="146">
        <f t="shared" si="3"/>
        <v>0</v>
      </c>
      <c r="AR135" s="147" t="s">
        <v>184</v>
      </c>
      <c r="AT135" s="147" t="s">
        <v>180</v>
      </c>
      <c r="AU135" s="147" t="s">
        <v>83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184</v>
      </c>
      <c r="BM135" s="147" t="s">
        <v>2426</v>
      </c>
    </row>
    <row r="136" spans="2:65" s="1" customFormat="1" ht="33" customHeight="1">
      <c r="B136" s="135"/>
      <c r="C136" s="136" t="s">
        <v>208</v>
      </c>
      <c r="D136" s="136" t="s">
        <v>180</v>
      </c>
      <c r="E136" s="137" t="s">
        <v>2427</v>
      </c>
      <c r="F136" s="138" t="s">
        <v>2428</v>
      </c>
      <c r="G136" s="139" t="s">
        <v>216</v>
      </c>
      <c r="H136" s="140">
        <v>775.41099999999994</v>
      </c>
      <c r="I136" s="141"/>
      <c r="J136" s="141">
        <f t="shared" si="0"/>
        <v>0</v>
      </c>
      <c r="K136" s="142"/>
      <c r="L136" s="25"/>
      <c r="M136" s="143" t="s">
        <v>1</v>
      </c>
      <c r="N136" s="144" t="s">
        <v>36</v>
      </c>
      <c r="O136" s="145">
        <v>2.0200000000000001E-3</v>
      </c>
      <c r="P136" s="145">
        <f t="shared" si="1"/>
        <v>1.56633022</v>
      </c>
      <c r="Q136" s="145">
        <v>5.1000000000000004E-4</v>
      </c>
      <c r="R136" s="145">
        <f t="shared" si="2"/>
        <v>0.39545961000000002</v>
      </c>
      <c r="S136" s="145">
        <v>0</v>
      </c>
      <c r="T136" s="146">
        <f t="shared" si="3"/>
        <v>0</v>
      </c>
      <c r="AR136" s="147" t="s">
        <v>184</v>
      </c>
      <c r="AT136" s="147" t="s">
        <v>180</v>
      </c>
      <c r="AU136" s="147" t="s">
        <v>83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184</v>
      </c>
      <c r="BM136" s="147" t="s">
        <v>2429</v>
      </c>
    </row>
    <row r="137" spans="2:65" s="1" customFormat="1" ht="33" customHeight="1">
      <c r="B137" s="135"/>
      <c r="C137" s="136" t="s">
        <v>213</v>
      </c>
      <c r="D137" s="136" t="s">
        <v>180</v>
      </c>
      <c r="E137" s="137" t="s">
        <v>2430</v>
      </c>
      <c r="F137" s="138" t="s">
        <v>2431</v>
      </c>
      <c r="G137" s="139" t="s">
        <v>216</v>
      </c>
      <c r="H137" s="140">
        <v>596.47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36</v>
      </c>
      <c r="O137" s="145">
        <v>7.0999999999999994E-2</v>
      </c>
      <c r="P137" s="145">
        <f t="shared" si="1"/>
        <v>42.34937</v>
      </c>
      <c r="Q137" s="145">
        <v>0.12966</v>
      </c>
      <c r="R137" s="145">
        <f t="shared" si="2"/>
        <v>77.338300200000006</v>
      </c>
      <c r="S137" s="145">
        <v>0</v>
      </c>
      <c r="T137" s="146">
        <f t="shared" si="3"/>
        <v>0</v>
      </c>
      <c r="AR137" s="147" t="s">
        <v>184</v>
      </c>
      <c r="AT137" s="147" t="s">
        <v>180</v>
      </c>
      <c r="AU137" s="147" t="s">
        <v>83</v>
      </c>
      <c r="AY137" s="13" t="s">
        <v>178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83</v>
      </c>
      <c r="BK137" s="148">
        <f t="shared" si="9"/>
        <v>0</v>
      </c>
      <c r="BL137" s="13" t="s">
        <v>184</v>
      </c>
      <c r="BM137" s="147" t="s">
        <v>2432</v>
      </c>
    </row>
    <row r="138" spans="2:65" s="1" customFormat="1" ht="37.9" customHeight="1">
      <c r="B138" s="135"/>
      <c r="C138" s="136" t="s">
        <v>218</v>
      </c>
      <c r="D138" s="136" t="s">
        <v>180</v>
      </c>
      <c r="E138" s="137" t="s">
        <v>2433</v>
      </c>
      <c r="F138" s="138" t="s">
        <v>2434</v>
      </c>
      <c r="G138" s="139" t="s">
        <v>216</v>
      </c>
      <c r="H138" s="140">
        <v>178.941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36</v>
      </c>
      <c r="O138" s="145">
        <v>7.0999999999999994E-2</v>
      </c>
      <c r="P138" s="145">
        <f t="shared" si="1"/>
        <v>12.704810999999999</v>
      </c>
      <c r="Q138" s="145">
        <v>0.12966</v>
      </c>
      <c r="R138" s="145">
        <f t="shared" si="2"/>
        <v>23.201490060000001</v>
      </c>
      <c r="S138" s="145">
        <v>0</v>
      </c>
      <c r="T138" s="146">
        <f t="shared" si="3"/>
        <v>0</v>
      </c>
      <c r="AR138" s="147" t="s">
        <v>184</v>
      </c>
      <c r="AT138" s="147" t="s">
        <v>180</v>
      </c>
      <c r="AU138" s="147" t="s">
        <v>83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184</v>
      </c>
      <c r="BM138" s="147" t="s">
        <v>2435</v>
      </c>
    </row>
    <row r="139" spans="2:65" s="1" customFormat="1" ht="37.9" customHeight="1">
      <c r="B139" s="135"/>
      <c r="C139" s="165" t="s">
        <v>222</v>
      </c>
      <c r="D139" s="165" t="s">
        <v>180</v>
      </c>
      <c r="E139" s="166" t="s">
        <v>2436</v>
      </c>
      <c r="F139" s="167" t="s">
        <v>2437</v>
      </c>
      <c r="G139" s="168" t="s">
        <v>216</v>
      </c>
      <c r="H139" s="169">
        <v>557</v>
      </c>
      <c r="I139" s="170"/>
      <c r="J139" s="170">
        <f t="shared" si="0"/>
        <v>0</v>
      </c>
      <c r="K139" s="142"/>
      <c r="L139" s="25"/>
      <c r="M139" s="143" t="s">
        <v>1</v>
      </c>
      <c r="N139" s="144" t="s">
        <v>36</v>
      </c>
      <c r="O139" s="145">
        <v>0.59541999999999995</v>
      </c>
      <c r="P139" s="145">
        <f t="shared" si="1"/>
        <v>331.64893999999998</v>
      </c>
      <c r="Q139" s="145">
        <v>9.2499999999999999E-2</v>
      </c>
      <c r="R139" s="145">
        <f t="shared" si="2"/>
        <v>51.522500000000001</v>
      </c>
      <c r="S139" s="145">
        <v>0</v>
      </c>
      <c r="T139" s="146">
        <f t="shared" si="3"/>
        <v>0</v>
      </c>
      <c r="AR139" s="147" t="s">
        <v>184</v>
      </c>
      <c r="AT139" s="147" t="s">
        <v>180</v>
      </c>
      <c r="AU139" s="147" t="s">
        <v>83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184</v>
      </c>
      <c r="BM139" s="147" t="s">
        <v>2438</v>
      </c>
    </row>
    <row r="140" spans="2:65" s="1" customFormat="1" ht="16.5" customHeight="1">
      <c r="B140" s="135"/>
      <c r="C140" s="149" t="s">
        <v>226</v>
      </c>
      <c r="D140" s="149" t="s">
        <v>318</v>
      </c>
      <c r="E140" s="150" t="s">
        <v>2439</v>
      </c>
      <c r="F140" s="151" t="s">
        <v>2440</v>
      </c>
      <c r="G140" s="152" t="s">
        <v>216</v>
      </c>
      <c r="H140" s="153">
        <v>568.14</v>
      </c>
      <c r="I140" s="154"/>
      <c r="J140" s="154">
        <f t="shared" si="0"/>
        <v>0</v>
      </c>
      <c r="K140" s="155"/>
      <c r="L140" s="156"/>
      <c r="M140" s="157" t="s">
        <v>1</v>
      </c>
      <c r="N140" s="158" t="s">
        <v>36</v>
      </c>
      <c r="O140" s="145">
        <v>0</v>
      </c>
      <c r="P140" s="145">
        <f t="shared" si="1"/>
        <v>0</v>
      </c>
      <c r="Q140" s="145">
        <v>0.13</v>
      </c>
      <c r="R140" s="145">
        <f t="shared" si="2"/>
        <v>73.858199999999997</v>
      </c>
      <c r="S140" s="145">
        <v>0</v>
      </c>
      <c r="T140" s="146">
        <f t="shared" si="3"/>
        <v>0</v>
      </c>
      <c r="AR140" s="147" t="s">
        <v>208</v>
      </c>
      <c r="AT140" s="147" t="s">
        <v>318</v>
      </c>
      <c r="AU140" s="147" t="s">
        <v>83</v>
      </c>
      <c r="AY140" s="13" t="s">
        <v>178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83</v>
      </c>
      <c r="BK140" s="148">
        <f t="shared" si="9"/>
        <v>0</v>
      </c>
      <c r="BL140" s="13" t="s">
        <v>184</v>
      </c>
      <c r="BM140" s="147" t="s">
        <v>2441</v>
      </c>
    </row>
    <row r="141" spans="2:65" s="1" customFormat="1" ht="44.25" customHeight="1">
      <c r="B141" s="135"/>
      <c r="C141" s="136" t="s">
        <v>230</v>
      </c>
      <c r="D141" s="136" t="s">
        <v>180</v>
      </c>
      <c r="E141" s="137" t="s">
        <v>2442</v>
      </c>
      <c r="F141" s="138" t="s">
        <v>2443</v>
      </c>
      <c r="G141" s="139" t="s">
        <v>216</v>
      </c>
      <c r="H141" s="140">
        <v>142.5</v>
      </c>
      <c r="I141" s="141"/>
      <c r="J141" s="141">
        <f t="shared" si="0"/>
        <v>0</v>
      </c>
      <c r="K141" s="142"/>
      <c r="L141" s="25"/>
      <c r="M141" s="143" t="s">
        <v>1</v>
      </c>
      <c r="N141" s="144" t="s">
        <v>36</v>
      </c>
      <c r="O141" s="145">
        <v>0.70042000000000004</v>
      </c>
      <c r="P141" s="145">
        <f t="shared" si="1"/>
        <v>99.809850000000012</v>
      </c>
      <c r="Q141" s="145">
        <v>9.2499999999999999E-2</v>
      </c>
      <c r="R141" s="145">
        <f t="shared" si="2"/>
        <v>13.18125</v>
      </c>
      <c r="S141" s="145">
        <v>0</v>
      </c>
      <c r="T141" s="146">
        <f t="shared" si="3"/>
        <v>0</v>
      </c>
      <c r="AR141" s="147" t="s">
        <v>184</v>
      </c>
      <c r="AT141" s="147" t="s">
        <v>180</v>
      </c>
      <c r="AU141" s="147" t="s">
        <v>83</v>
      </c>
      <c r="AY141" s="13" t="s">
        <v>178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83</v>
      </c>
      <c r="BK141" s="148">
        <f t="shared" si="9"/>
        <v>0</v>
      </c>
      <c r="BL141" s="13" t="s">
        <v>184</v>
      </c>
      <c r="BM141" s="147" t="s">
        <v>2444</v>
      </c>
    </row>
    <row r="142" spans="2:65" s="1" customFormat="1" ht="16.5" customHeight="1">
      <c r="B142" s="135"/>
      <c r="C142" s="149" t="s">
        <v>234</v>
      </c>
      <c r="D142" s="149" t="s">
        <v>318</v>
      </c>
      <c r="E142" s="150" t="s">
        <v>2445</v>
      </c>
      <c r="F142" s="151" t="s">
        <v>2446</v>
      </c>
      <c r="G142" s="152" t="s">
        <v>216</v>
      </c>
      <c r="H142" s="153">
        <v>145.35</v>
      </c>
      <c r="I142" s="154"/>
      <c r="J142" s="154">
        <f t="shared" si="0"/>
        <v>0</v>
      </c>
      <c r="K142" s="155"/>
      <c r="L142" s="156"/>
      <c r="M142" s="157" t="s">
        <v>1</v>
      </c>
      <c r="N142" s="158" t="s">
        <v>36</v>
      </c>
      <c r="O142" s="145">
        <v>0</v>
      </c>
      <c r="P142" s="145">
        <f t="shared" si="1"/>
        <v>0</v>
      </c>
      <c r="Q142" s="145">
        <v>0.184</v>
      </c>
      <c r="R142" s="145">
        <f t="shared" si="2"/>
        <v>26.744399999999999</v>
      </c>
      <c r="S142" s="145">
        <v>0</v>
      </c>
      <c r="T142" s="146">
        <f t="shared" si="3"/>
        <v>0</v>
      </c>
      <c r="AR142" s="147" t="s">
        <v>208</v>
      </c>
      <c r="AT142" s="147" t="s">
        <v>318</v>
      </c>
      <c r="AU142" s="147" t="s">
        <v>83</v>
      </c>
      <c r="AY142" s="13" t="s">
        <v>178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83</v>
      </c>
      <c r="BK142" s="148">
        <f t="shared" si="9"/>
        <v>0</v>
      </c>
      <c r="BL142" s="13" t="s">
        <v>184</v>
      </c>
      <c r="BM142" s="147" t="s">
        <v>2447</v>
      </c>
    </row>
    <row r="143" spans="2:65" s="11" customFormat="1" ht="22.9" customHeight="1">
      <c r="B143" s="124"/>
      <c r="D143" s="125" t="s">
        <v>69</v>
      </c>
      <c r="E143" s="133" t="s">
        <v>208</v>
      </c>
      <c r="F143" s="133" t="s">
        <v>1288</v>
      </c>
      <c r="J143" s="134">
        <f>BK143</f>
        <v>0</v>
      </c>
      <c r="L143" s="124"/>
      <c r="M143" s="128"/>
      <c r="P143" s="129">
        <f>SUM(P144:P147)</f>
        <v>9.6440000000000001</v>
      </c>
      <c r="R143" s="129">
        <f>SUM(R144:R147)</f>
        <v>0.83369300000000002</v>
      </c>
      <c r="T143" s="130">
        <f>SUM(T144:T147)</f>
        <v>0</v>
      </c>
      <c r="AR143" s="125" t="s">
        <v>77</v>
      </c>
      <c r="AT143" s="131" t="s">
        <v>69</v>
      </c>
      <c r="AU143" s="131" t="s">
        <v>77</v>
      </c>
      <c r="AY143" s="125" t="s">
        <v>178</v>
      </c>
      <c r="BK143" s="132">
        <f>SUM(BK144:BK147)</f>
        <v>0</v>
      </c>
    </row>
    <row r="144" spans="2:65" s="1" customFormat="1" ht="24.2" customHeight="1">
      <c r="B144" s="135"/>
      <c r="C144" s="136" t="s">
        <v>238</v>
      </c>
      <c r="D144" s="136" t="s">
        <v>180</v>
      </c>
      <c r="E144" s="137" t="s">
        <v>2448</v>
      </c>
      <c r="F144" s="138" t="s">
        <v>2449</v>
      </c>
      <c r="G144" s="139" t="s">
        <v>290</v>
      </c>
      <c r="H144" s="140">
        <v>2</v>
      </c>
      <c r="I144" s="141"/>
      <c r="J144" s="141">
        <f>ROUND(I144*H144,2)</f>
        <v>0</v>
      </c>
      <c r="K144" s="142"/>
      <c r="L144" s="25"/>
      <c r="M144" s="143" t="s">
        <v>1</v>
      </c>
      <c r="N144" s="144" t="s">
        <v>36</v>
      </c>
      <c r="O144" s="145">
        <v>1.21</v>
      </c>
      <c r="P144" s="145">
        <f>O144*H144</f>
        <v>2.42</v>
      </c>
      <c r="Q144" s="145">
        <v>6.3E-3</v>
      </c>
      <c r="R144" s="145">
        <f>Q144*H144</f>
        <v>1.26E-2</v>
      </c>
      <c r="S144" s="145">
        <v>0</v>
      </c>
      <c r="T144" s="146">
        <f>S144*H144</f>
        <v>0</v>
      </c>
      <c r="AR144" s="147" t="s">
        <v>184</v>
      </c>
      <c r="AT144" s="147" t="s">
        <v>180</v>
      </c>
      <c r="AU144" s="147" t="s">
        <v>83</v>
      </c>
      <c r="AY144" s="13" t="s">
        <v>178</v>
      </c>
      <c r="BE144" s="148">
        <f>IF(N144="základná",J144,0)</f>
        <v>0</v>
      </c>
      <c r="BF144" s="148">
        <f>IF(N144="znížená",J144,0)</f>
        <v>0</v>
      </c>
      <c r="BG144" s="148">
        <f>IF(N144="zákl. prenesená",J144,0)</f>
        <v>0</v>
      </c>
      <c r="BH144" s="148">
        <f>IF(N144="zníž. prenesená",J144,0)</f>
        <v>0</v>
      </c>
      <c r="BI144" s="148">
        <f>IF(N144="nulová",J144,0)</f>
        <v>0</v>
      </c>
      <c r="BJ144" s="13" t="s">
        <v>83</v>
      </c>
      <c r="BK144" s="148">
        <f>ROUND(I144*H144,2)</f>
        <v>0</v>
      </c>
      <c r="BL144" s="13" t="s">
        <v>184</v>
      </c>
      <c r="BM144" s="147" t="s">
        <v>2450</v>
      </c>
    </row>
    <row r="145" spans="2:65" s="1" customFormat="1" ht="16.5" customHeight="1">
      <c r="B145" s="135"/>
      <c r="C145" s="149" t="s">
        <v>242</v>
      </c>
      <c r="D145" s="149" t="s">
        <v>318</v>
      </c>
      <c r="E145" s="150" t="s">
        <v>2451</v>
      </c>
      <c r="F145" s="151" t="s">
        <v>2452</v>
      </c>
      <c r="G145" s="152" t="s">
        <v>290</v>
      </c>
      <c r="H145" s="153">
        <v>2</v>
      </c>
      <c r="I145" s="154"/>
      <c r="J145" s="154">
        <f>ROUND(I145*H145,2)</f>
        <v>0</v>
      </c>
      <c r="K145" s="155"/>
      <c r="L145" s="156"/>
      <c r="M145" s="157" t="s">
        <v>1</v>
      </c>
      <c r="N145" s="158" t="s">
        <v>36</v>
      </c>
      <c r="O145" s="145">
        <v>0</v>
      </c>
      <c r="P145" s="145">
        <f>O145*H145</f>
        <v>0</v>
      </c>
      <c r="Q145" s="145">
        <v>0</v>
      </c>
      <c r="R145" s="145">
        <f>Q145*H145</f>
        <v>0</v>
      </c>
      <c r="S145" s="145">
        <v>0</v>
      </c>
      <c r="T145" s="146">
        <f>S145*H145</f>
        <v>0</v>
      </c>
      <c r="AR145" s="147" t="s">
        <v>208</v>
      </c>
      <c r="AT145" s="147" t="s">
        <v>318</v>
      </c>
      <c r="AU145" s="147" t="s">
        <v>83</v>
      </c>
      <c r="AY145" s="13" t="s">
        <v>178</v>
      </c>
      <c r="BE145" s="148">
        <f>IF(N145="základná",J145,0)</f>
        <v>0</v>
      </c>
      <c r="BF145" s="148">
        <f>IF(N145="znížená",J145,0)</f>
        <v>0</v>
      </c>
      <c r="BG145" s="148">
        <f>IF(N145="zákl. prenesená",J145,0)</f>
        <v>0</v>
      </c>
      <c r="BH145" s="148">
        <f>IF(N145="zníž. prenesená",J145,0)</f>
        <v>0</v>
      </c>
      <c r="BI145" s="148">
        <f>IF(N145="nulová",J145,0)</f>
        <v>0</v>
      </c>
      <c r="BJ145" s="13" t="s">
        <v>83</v>
      </c>
      <c r="BK145" s="148">
        <f>ROUND(I145*H145,2)</f>
        <v>0</v>
      </c>
      <c r="BL145" s="13" t="s">
        <v>184</v>
      </c>
      <c r="BM145" s="147" t="s">
        <v>2453</v>
      </c>
    </row>
    <row r="146" spans="2:65" s="1" customFormat="1" ht="16.5" customHeight="1">
      <c r="B146" s="135"/>
      <c r="C146" s="149" t="s">
        <v>246</v>
      </c>
      <c r="D146" s="149" t="s">
        <v>318</v>
      </c>
      <c r="E146" s="150" t="s">
        <v>2454</v>
      </c>
      <c r="F146" s="151" t="s">
        <v>2455</v>
      </c>
      <c r="G146" s="152" t="s">
        <v>290</v>
      </c>
      <c r="H146" s="153">
        <v>2</v>
      </c>
      <c r="I146" s="154"/>
      <c r="J146" s="154">
        <f>ROUND(I146*H146,2)</f>
        <v>0</v>
      </c>
      <c r="K146" s="155"/>
      <c r="L146" s="156"/>
      <c r="M146" s="157" t="s">
        <v>1</v>
      </c>
      <c r="N146" s="158" t="s">
        <v>36</v>
      </c>
      <c r="O146" s="145">
        <v>0</v>
      </c>
      <c r="P146" s="145">
        <f>O146*H146</f>
        <v>0</v>
      </c>
      <c r="Q146" s="145">
        <v>0</v>
      </c>
      <c r="R146" s="145">
        <f>Q146*H146</f>
        <v>0</v>
      </c>
      <c r="S146" s="145">
        <v>0</v>
      </c>
      <c r="T146" s="146">
        <f>S146*H146</f>
        <v>0</v>
      </c>
      <c r="AR146" s="147" t="s">
        <v>208</v>
      </c>
      <c r="AT146" s="147" t="s">
        <v>318</v>
      </c>
      <c r="AU146" s="147" t="s">
        <v>83</v>
      </c>
      <c r="AY146" s="13" t="s">
        <v>178</v>
      </c>
      <c r="BE146" s="148">
        <f>IF(N146="základná",J146,0)</f>
        <v>0</v>
      </c>
      <c r="BF146" s="148">
        <f>IF(N146="znížená",J146,0)</f>
        <v>0</v>
      </c>
      <c r="BG146" s="148">
        <f>IF(N146="zákl. prenesená",J146,0)</f>
        <v>0</v>
      </c>
      <c r="BH146" s="148">
        <f>IF(N146="zníž. prenesená",J146,0)</f>
        <v>0</v>
      </c>
      <c r="BI146" s="148">
        <f>IF(N146="nulová",J146,0)</f>
        <v>0</v>
      </c>
      <c r="BJ146" s="13" t="s">
        <v>83</v>
      </c>
      <c r="BK146" s="148">
        <f>ROUND(I146*H146,2)</f>
        <v>0</v>
      </c>
      <c r="BL146" s="13" t="s">
        <v>184</v>
      </c>
      <c r="BM146" s="147" t="s">
        <v>2456</v>
      </c>
    </row>
    <row r="147" spans="2:65" s="1" customFormat="1" ht="24.2" customHeight="1">
      <c r="B147" s="135"/>
      <c r="C147" s="136" t="s">
        <v>250</v>
      </c>
      <c r="D147" s="136" t="s">
        <v>180</v>
      </c>
      <c r="E147" s="137" t="s">
        <v>2457</v>
      </c>
      <c r="F147" s="138" t="s">
        <v>2458</v>
      </c>
      <c r="G147" s="139" t="s">
        <v>290</v>
      </c>
      <c r="H147" s="140">
        <v>2</v>
      </c>
      <c r="I147" s="141"/>
      <c r="J147" s="141">
        <f>ROUND(I147*H147,2)</f>
        <v>0</v>
      </c>
      <c r="K147" s="142"/>
      <c r="L147" s="25"/>
      <c r="M147" s="143" t="s">
        <v>1</v>
      </c>
      <c r="N147" s="144" t="s">
        <v>36</v>
      </c>
      <c r="O147" s="145">
        <v>3.6120000000000001</v>
      </c>
      <c r="P147" s="145">
        <f>O147*H147</f>
        <v>7.2240000000000002</v>
      </c>
      <c r="Q147" s="145">
        <v>0.41054649999999998</v>
      </c>
      <c r="R147" s="145">
        <f>Q147*H147</f>
        <v>0.82109299999999996</v>
      </c>
      <c r="S147" s="145">
        <v>0</v>
      </c>
      <c r="T147" s="146">
        <f>S147*H147</f>
        <v>0</v>
      </c>
      <c r="AR147" s="147" t="s">
        <v>184</v>
      </c>
      <c r="AT147" s="147" t="s">
        <v>180</v>
      </c>
      <c r="AU147" s="147" t="s">
        <v>83</v>
      </c>
      <c r="AY147" s="13" t="s">
        <v>178</v>
      </c>
      <c r="BE147" s="148">
        <f>IF(N147="základná",J147,0)</f>
        <v>0</v>
      </c>
      <c r="BF147" s="148">
        <f>IF(N147="znížená",J147,0)</f>
        <v>0</v>
      </c>
      <c r="BG147" s="148">
        <f>IF(N147="zákl. prenesená",J147,0)</f>
        <v>0</v>
      </c>
      <c r="BH147" s="148">
        <f>IF(N147="zníž. prenesená",J147,0)</f>
        <v>0</v>
      </c>
      <c r="BI147" s="148">
        <f>IF(N147="nulová",J147,0)</f>
        <v>0</v>
      </c>
      <c r="BJ147" s="13" t="s">
        <v>83</v>
      </c>
      <c r="BK147" s="148">
        <f>ROUND(I147*H147,2)</f>
        <v>0</v>
      </c>
      <c r="BL147" s="13" t="s">
        <v>184</v>
      </c>
      <c r="BM147" s="147" t="s">
        <v>2459</v>
      </c>
    </row>
    <row r="148" spans="2:65" s="11" customFormat="1" ht="22.9" customHeight="1">
      <c r="B148" s="124"/>
      <c r="D148" s="125" t="s">
        <v>69</v>
      </c>
      <c r="E148" s="133" t="s">
        <v>213</v>
      </c>
      <c r="F148" s="133" t="s">
        <v>339</v>
      </c>
      <c r="J148" s="134">
        <f>BK148</f>
        <v>0</v>
      </c>
      <c r="L148" s="124"/>
      <c r="M148" s="128"/>
      <c r="P148" s="129">
        <f>SUM(P149:P169)</f>
        <v>313.05847400000005</v>
      </c>
      <c r="R148" s="129">
        <f>SUM(R149:R169)</f>
        <v>79.156655960000009</v>
      </c>
      <c r="T148" s="130">
        <f>SUM(T149:T169)</f>
        <v>0</v>
      </c>
      <c r="AR148" s="125" t="s">
        <v>77</v>
      </c>
      <c r="AT148" s="131" t="s">
        <v>69</v>
      </c>
      <c r="AU148" s="131" t="s">
        <v>77</v>
      </c>
      <c r="AY148" s="125" t="s">
        <v>178</v>
      </c>
      <c r="BK148" s="132">
        <f>SUM(BK149:BK169)</f>
        <v>0</v>
      </c>
    </row>
    <row r="149" spans="2:65" s="1" customFormat="1" ht="24.2" customHeight="1">
      <c r="B149" s="135"/>
      <c r="C149" s="136" t="s">
        <v>254</v>
      </c>
      <c r="D149" s="136" t="s">
        <v>180</v>
      </c>
      <c r="E149" s="137" t="s">
        <v>2460</v>
      </c>
      <c r="F149" s="138" t="s">
        <v>2461</v>
      </c>
      <c r="G149" s="139" t="s">
        <v>290</v>
      </c>
      <c r="H149" s="140">
        <v>18</v>
      </c>
      <c r="I149" s="141"/>
      <c r="J149" s="141">
        <f t="shared" ref="J149:J169" si="10">ROUND(I149*H149,2)</f>
        <v>0</v>
      </c>
      <c r="K149" s="142"/>
      <c r="L149" s="25"/>
      <c r="M149" s="143" t="s">
        <v>1</v>
      </c>
      <c r="N149" s="144" t="s">
        <v>36</v>
      </c>
      <c r="O149" s="145">
        <v>0.11600000000000001</v>
      </c>
      <c r="P149" s="145">
        <f t="shared" ref="P149:P169" si="11">O149*H149</f>
        <v>2.0880000000000001</v>
      </c>
      <c r="Q149" s="145">
        <v>0</v>
      </c>
      <c r="R149" s="145">
        <f t="shared" ref="R149:R169" si="12">Q149*H149</f>
        <v>0</v>
      </c>
      <c r="S149" s="145">
        <v>0</v>
      </c>
      <c r="T149" s="146">
        <f t="shared" ref="T149:T169" si="13">S149*H149</f>
        <v>0</v>
      </c>
      <c r="AR149" s="147" t="s">
        <v>184</v>
      </c>
      <c r="AT149" s="147" t="s">
        <v>180</v>
      </c>
      <c r="AU149" s="147" t="s">
        <v>83</v>
      </c>
      <c r="AY149" s="13" t="s">
        <v>178</v>
      </c>
      <c r="BE149" s="148">
        <f t="shared" ref="BE149:BE169" si="14">IF(N149="základná",J149,0)</f>
        <v>0</v>
      </c>
      <c r="BF149" s="148">
        <f t="shared" ref="BF149:BF169" si="15">IF(N149="znížená",J149,0)</f>
        <v>0</v>
      </c>
      <c r="BG149" s="148">
        <f t="shared" ref="BG149:BG169" si="16">IF(N149="zákl. prenesená",J149,0)</f>
        <v>0</v>
      </c>
      <c r="BH149" s="148">
        <f t="shared" ref="BH149:BH169" si="17">IF(N149="zníž. prenesená",J149,0)</f>
        <v>0</v>
      </c>
      <c r="BI149" s="148">
        <f t="shared" ref="BI149:BI169" si="18">IF(N149="nulová",J149,0)</f>
        <v>0</v>
      </c>
      <c r="BJ149" s="13" t="s">
        <v>83</v>
      </c>
      <c r="BK149" s="148">
        <f t="shared" ref="BK149:BK169" si="19">ROUND(I149*H149,2)</f>
        <v>0</v>
      </c>
      <c r="BL149" s="13" t="s">
        <v>184</v>
      </c>
      <c r="BM149" s="147" t="s">
        <v>2462</v>
      </c>
    </row>
    <row r="150" spans="2:65" s="1" customFormat="1" ht="16.5" customHeight="1">
      <c r="B150" s="135"/>
      <c r="C150" s="136" t="s">
        <v>259</v>
      </c>
      <c r="D150" s="136" t="s">
        <v>180</v>
      </c>
      <c r="E150" s="137" t="s">
        <v>2463</v>
      </c>
      <c r="F150" s="138" t="s">
        <v>2464</v>
      </c>
      <c r="G150" s="139" t="s">
        <v>290</v>
      </c>
      <c r="H150" s="140">
        <v>7</v>
      </c>
      <c r="I150" s="141"/>
      <c r="J150" s="141">
        <f t="shared" si="10"/>
        <v>0</v>
      </c>
      <c r="K150" s="142"/>
      <c r="L150" s="25"/>
      <c r="M150" s="143" t="s">
        <v>1</v>
      </c>
      <c r="N150" s="144" t="s">
        <v>36</v>
      </c>
      <c r="O150" s="145">
        <v>0.11600000000000001</v>
      </c>
      <c r="P150" s="145">
        <f t="shared" si="11"/>
        <v>0.81200000000000006</v>
      </c>
      <c r="Q150" s="145">
        <v>0</v>
      </c>
      <c r="R150" s="145">
        <f t="shared" si="12"/>
        <v>0</v>
      </c>
      <c r="S150" s="145">
        <v>0</v>
      </c>
      <c r="T150" s="146">
        <f t="shared" si="13"/>
        <v>0</v>
      </c>
      <c r="AR150" s="147" t="s">
        <v>184</v>
      </c>
      <c r="AT150" s="147" t="s">
        <v>180</v>
      </c>
      <c r="AU150" s="147" t="s">
        <v>83</v>
      </c>
      <c r="AY150" s="13" t="s">
        <v>178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3" t="s">
        <v>83</v>
      </c>
      <c r="BK150" s="148">
        <f t="shared" si="19"/>
        <v>0</v>
      </c>
      <c r="BL150" s="13" t="s">
        <v>184</v>
      </c>
      <c r="BM150" s="147" t="s">
        <v>2465</v>
      </c>
    </row>
    <row r="151" spans="2:65" s="1" customFormat="1" ht="24.2" customHeight="1">
      <c r="B151" s="135"/>
      <c r="C151" s="136" t="s">
        <v>264</v>
      </c>
      <c r="D151" s="136" t="s">
        <v>180</v>
      </c>
      <c r="E151" s="137" t="s">
        <v>2466</v>
      </c>
      <c r="F151" s="138" t="s">
        <v>2467</v>
      </c>
      <c r="G151" s="139" t="s">
        <v>290</v>
      </c>
      <c r="H151" s="140">
        <v>2</v>
      </c>
      <c r="I151" s="141"/>
      <c r="J151" s="141">
        <f t="shared" si="10"/>
        <v>0</v>
      </c>
      <c r="K151" s="142"/>
      <c r="L151" s="25"/>
      <c r="M151" s="143" t="s">
        <v>1</v>
      </c>
      <c r="N151" s="144" t="s">
        <v>36</v>
      </c>
      <c r="O151" s="145">
        <v>0.15</v>
      </c>
      <c r="P151" s="145">
        <f t="shared" si="11"/>
        <v>0.3</v>
      </c>
      <c r="Q151" s="145">
        <v>0</v>
      </c>
      <c r="R151" s="145">
        <f t="shared" si="12"/>
        <v>0</v>
      </c>
      <c r="S151" s="145">
        <v>0</v>
      </c>
      <c r="T151" s="146">
        <f t="shared" si="13"/>
        <v>0</v>
      </c>
      <c r="AR151" s="147" t="s">
        <v>184</v>
      </c>
      <c r="AT151" s="147" t="s">
        <v>180</v>
      </c>
      <c r="AU151" s="147" t="s">
        <v>83</v>
      </c>
      <c r="AY151" s="13" t="s">
        <v>178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3" t="s">
        <v>83</v>
      </c>
      <c r="BK151" s="148">
        <f t="shared" si="19"/>
        <v>0</v>
      </c>
      <c r="BL151" s="13" t="s">
        <v>184</v>
      </c>
      <c r="BM151" s="147" t="s">
        <v>2468</v>
      </c>
    </row>
    <row r="152" spans="2:65" s="1" customFormat="1" ht="24.2" customHeight="1">
      <c r="B152" s="135"/>
      <c r="C152" s="136" t="s">
        <v>268</v>
      </c>
      <c r="D152" s="136" t="s">
        <v>180</v>
      </c>
      <c r="E152" s="137" t="s">
        <v>2469</v>
      </c>
      <c r="F152" s="138" t="s">
        <v>2470</v>
      </c>
      <c r="G152" s="139" t="s">
        <v>290</v>
      </c>
      <c r="H152" s="140">
        <v>6</v>
      </c>
      <c r="I152" s="141"/>
      <c r="J152" s="141">
        <f t="shared" si="10"/>
        <v>0</v>
      </c>
      <c r="K152" s="142"/>
      <c r="L152" s="25"/>
      <c r="M152" s="143" t="s">
        <v>1</v>
      </c>
      <c r="N152" s="144" t="s">
        <v>36</v>
      </c>
      <c r="O152" s="145">
        <v>0.05</v>
      </c>
      <c r="P152" s="145">
        <f t="shared" si="11"/>
        <v>0.30000000000000004</v>
      </c>
      <c r="Q152" s="145">
        <v>0</v>
      </c>
      <c r="R152" s="145">
        <f t="shared" si="12"/>
        <v>0</v>
      </c>
      <c r="S152" s="145">
        <v>0</v>
      </c>
      <c r="T152" s="146">
        <f t="shared" si="13"/>
        <v>0</v>
      </c>
      <c r="AR152" s="147" t="s">
        <v>184</v>
      </c>
      <c r="AT152" s="147" t="s">
        <v>180</v>
      </c>
      <c r="AU152" s="147" t="s">
        <v>83</v>
      </c>
      <c r="AY152" s="13" t="s">
        <v>178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3" t="s">
        <v>83</v>
      </c>
      <c r="BK152" s="148">
        <f t="shared" si="19"/>
        <v>0</v>
      </c>
      <c r="BL152" s="13" t="s">
        <v>184</v>
      </c>
      <c r="BM152" s="147" t="s">
        <v>2471</v>
      </c>
    </row>
    <row r="153" spans="2:65" s="1" customFormat="1" ht="24.2" customHeight="1">
      <c r="B153" s="135"/>
      <c r="C153" s="136" t="s">
        <v>7</v>
      </c>
      <c r="D153" s="136" t="s">
        <v>180</v>
      </c>
      <c r="E153" s="137" t="s">
        <v>2472</v>
      </c>
      <c r="F153" s="138" t="s">
        <v>2473</v>
      </c>
      <c r="G153" s="139" t="s">
        <v>290</v>
      </c>
      <c r="H153" s="140">
        <v>8</v>
      </c>
      <c r="I153" s="141"/>
      <c r="J153" s="141">
        <f t="shared" si="10"/>
        <v>0</v>
      </c>
      <c r="K153" s="142"/>
      <c r="L153" s="25"/>
      <c r="M153" s="143" t="s">
        <v>1</v>
      </c>
      <c r="N153" s="144" t="s">
        <v>36</v>
      </c>
      <c r="O153" s="145">
        <v>0.05</v>
      </c>
      <c r="P153" s="145">
        <f t="shared" si="11"/>
        <v>0.4</v>
      </c>
      <c r="Q153" s="145">
        <v>0</v>
      </c>
      <c r="R153" s="145">
        <f t="shared" si="12"/>
        <v>0</v>
      </c>
      <c r="S153" s="145">
        <v>0</v>
      </c>
      <c r="T153" s="146">
        <f t="shared" si="13"/>
        <v>0</v>
      </c>
      <c r="AR153" s="147" t="s">
        <v>184</v>
      </c>
      <c r="AT153" s="147" t="s">
        <v>180</v>
      </c>
      <c r="AU153" s="147" t="s">
        <v>83</v>
      </c>
      <c r="AY153" s="13" t="s">
        <v>178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3" t="s">
        <v>83</v>
      </c>
      <c r="BK153" s="148">
        <f t="shared" si="19"/>
        <v>0</v>
      </c>
      <c r="BL153" s="13" t="s">
        <v>184</v>
      </c>
      <c r="BM153" s="147" t="s">
        <v>2474</v>
      </c>
    </row>
    <row r="154" spans="2:65" s="1" customFormat="1" ht="16.5" customHeight="1">
      <c r="B154" s="135"/>
      <c r="C154" s="136" t="s">
        <v>275</v>
      </c>
      <c r="D154" s="136" t="s">
        <v>180</v>
      </c>
      <c r="E154" s="137" t="s">
        <v>2475</v>
      </c>
      <c r="F154" s="138" t="s">
        <v>2476</v>
      </c>
      <c r="G154" s="139" t="s">
        <v>290</v>
      </c>
      <c r="H154" s="140">
        <v>1</v>
      </c>
      <c r="I154" s="141"/>
      <c r="J154" s="141">
        <f t="shared" si="10"/>
        <v>0</v>
      </c>
      <c r="K154" s="142"/>
      <c r="L154" s="25"/>
      <c r="M154" s="143" t="s">
        <v>1</v>
      </c>
      <c r="N154" s="144" t="s">
        <v>36</v>
      </c>
      <c r="O154" s="145">
        <v>0.05</v>
      </c>
      <c r="P154" s="145">
        <f t="shared" si="11"/>
        <v>0.05</v>
      </c>
      <c r="Q154" s="145">
        <v>0</v>
      </c>
      <c r="R154" s="145">
        <f t="shared" si="12"/>
        <v>0</v>
      </c>
      <c r="S154" s="145">
        <v>0</v>
      </c>
      <c r="T154" s="146">
        <f t="shared" si="13"/>
        <v>0</v>
      </c>
      <c r="AR154" s="147" t="s">
        <v>184</v>
      </c>
      <c r="AT154" s="147" t="s">
        <v>180</v>
      </c>
      <c r="AU154" s="147" t="s">
        <v>83</v>
      </c>
      <c r="AY154" s="13" t="s">
        <v>178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3" t="s">
        <v>83</v>
      </c>
      <c r="BK154" s="148">
        <f t="shared" si="19"/>
        <v>0</v>
      </c>
      <c r="BL154" s="13" t="s">
        <v>184</v>
      </c>
      <c r="BM154" s="147" t="s">
        <v>2477</v>
      </c>
    </row>
    <row r="155" spans="2:65" s="1" customFormat="1" ht="21.75" customHeight="1">
      <c r="B155" s="135"/>
      <c r="C155" s="136" t="s">
        <v>279</v>
      </c>
      <c r="D155" s="136" t="s">
        <v>180</v>
      </c>
      <c r="E155" s="137" t="s">
        <v>2478</v>
      </c>
      <c r="F155" s="138" t="s">
        <v>2479</v>
      </c>
      <c r="G155" s="139" t="s">
        <v>290</v>
      </c>
      <c r="H155" s="140">
        <v>1230</v>
      </c>
      <c r="I155" s="141"/>
      <c r="J155" s="141">
        <f t="shared" si="10"/>
        <v>0</v>
      </c>
      <c r="K155" s="142"/>
      <c r="L155" s="25"/>
      <c r="M155" s="143" t="s">
        <v>1</v>
      </c>
      <c r="N155" s="144" t="s">
        <v>36</v>
      </c>
      <c r="O155" s="145">
        <v>0.05</v>
      </c>
      <c r="P155" s="145">
        <f t="shared" si="11"/>
        <v>61.5</v>
      </c>
      <c r="Q155" s="145">
        <v>0</v>
      </c>
      <c r="R155" s="145">
        <f t="shared" si="12"/>
        <v>0</v>
      </c>
      <c r="S155" s="145">
        <v>0</v>
      </c>
      <c r="T155" s="146">
        <f t="shared" si="13"/>
        <v>0</v>
      </c>
      <c r="AR155" s="147" t="s">
        <v>184</v>
      </c>
      <c r="AT155" s="147" t="s">
        <v>180</v>
      </c>
      <c r="AU155" s="147" t="s">
        <v>83</v>
      </c>
      <c r="AY155" s="13" t="s">
        <v>178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3" t="s">
        <v>83</v>
      </c>
      <c r="BK155" s="148">
        <f t="shared" si="19"/>
        <v>0</v>
      </c>
      <c r="BL155" s="13" t="s">
        <v>184</v>
      </c>
      <c r="BM155" s="147" t="s">
        <v>2480</v>
      </c>
    </row>
    <row r="156" spans="2:65" s="1" customFormat="1" ht="33" customHeight="1">
      <c r="B156" s="135"/>
      <c r="C156" s="136" t="s">
        <v>283</v>
      </c>
      <c r="D156" s="136" t="s">
        <v>180</v>
      </c>
      <c r="E156" s="137" t="s">
        <v>2481</v>
      </c>
      <c r="F156" s="138" t="s">
        <v>2482</v>
      </c>
      <c r="G156" s="139" t="s">
        <v>329</v>
      </c>
      <c r="H156" s="140">
        <v>68</v>
      </c>
      <c r="I156" s="141"/>
      <c r="J156" s="141">
        <f t="shared" si="10"/>
        <v>0</v>
      </c>
      <c r="K156" s="142"/>
      <c r="L156" s="25"/>
      <c r="M156" s="143" t="s">
        <v>1</v>
      </c>
      <c r="N156" s="144" t="s">
        <v>36</v>
      </c>
      <c r="O156" s="145">
        <v>0.39400000000000002</v>
      </c>
      <c r="P156" s="145">
        <f t="shared" si="11"/>
        <v>26.792000000000002</v>
      </c>
      <c r="Q156" s="145">
        <v>0.19697571999999999</v>
      </c>
      <c r="R156" s="145">
        <f t="shared" si="12"/>
        <v>13.39434896</v>
      </c>
      <c r="S156" s="145">
        <v>0</v>
      </c>
      <c r="T156" s="146">
        <f t="shared" si="13"/>
        <v>0</v>
      </c>
      <c r="AR156" s="147" t="s">
        <v>184</v>
      </c>
      <c r="AT156" s="147" t="s">
        <v>180</v>
      </c>
      <c r="AU156" s="147" t="s">
        <v>83</v>
      </c>
      <c r="AY156" s="13" t="s">
        <v>178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83</v>
      </c>
      <c r="BK156" s="148">
        <f t="shared" si="19"/>
        <v>0</v>
      </c>
      <c r="BL156" s="13" t="s">
        <v>184</v>
      </c>
      <c r="BM156" s="147" t="s">
        <v>2483</v>
      </c>
    </row>
    <row r="157" spans="2:65" s="1" customFormat="1" ht="24.2" customHeight="1">
      <c r="B157" s="135"/>
      <c r="C157" s="149" t="s">
        <v>287</v>
      </c>
      <c r="D157" s="149" t="s">
        <v>318</v>
      </c>
      <c r="E157" s="150" t="s">
        <v>2484</v>
      </c>
      <c r="F157" s="151" t="s">
        <v>2485</v>
      </c>
      <c r="G157" s="152" t="s">
        <v>290</v>
      </c>
      <c r="H157" s="153">
        <v>68.680000000000007</v>
      </c>
      <c r="I157" s="154"/>
      <c r="J157" s="154">
        <f t="shared" si="10"/>
        <v>0</v>
      </c>
      <c r="K157" s="155"/>
      <c r="L157" s="156"/>
      <c r="M157" s="157" t="s">
        <v>1</v>
      </c>
      <c r="N157" s="158" t="s">
        <v>36</v>
      </c>
      <c r="O157" s="145">
        <v>0</v>
      </c>
      <c r="P157" s="145">
        <f t="shared" si="11"/>
        <v>0</v>
      </c>
      <c r="Q157" s="145">
        <v>6.5000000000000002E-2</v>
      </c>
      <c r="R157" s="145">
        <f t="shared" si="12"/>
        <v>4.4642000000000008</v>
      </c>
      <c r="S157" s="145">
        <v>0</v>
      </c>
      <c r="T157" s="146">
        <f t="shared" si="13"/>
        <v>0</v>
      </c>
      <c r="AR157" s="147" t="s">
        <v>208</v>
      </c>
      <c r="AT157" s="147" t="s">
        <v>318</v>
      </c>
      <c r="AU157" s="147" t="s">
        <v>83</v>
      </c>
      <c r="AY157" s="13" t="s">
        <v>178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3" t="s">
        <v>83</v>
      </c>
      <c r="BK157" s="148">
        <f t="shared" si="19"/>
        <v>0</v>
      </c>
      <c r="BL157" s="13" t="s">
        <v>184</v>
      </c>
      <c r="BM157" s="147" t="s">
        <v>2486</v>
      </c>
    </row>
    <row r="158" spans="2:65" s="1" customFormat="1" ht="33" customHeight="1">
      <c r="B158" s="135"/>
      <c r="C158" s="136" t="s">
        <v>293</v>
      </c>
      <c r="D158" s="136" t="s">
        <v>180</v>
      </c>
      <c r="E158" s="137" t="s">
        <v>2487</v>
      </c>
      <c r="F158" s="138" t="s">
        <v>2488</v>
      </c>
      <c r="G158" s="139" t="s">
        <v>329</v>
      </c>
      <c r="H158" s="140">
        <v>140</v>
      </c>
      <c r="I158" s="141"/>
      <c r="J158" s="141">
        <f t="shared" si="10"/>
        <v>0</v>
      </c>
      <c r="K158" s="142"/>
      <c r="L158" s="25"/>
      <c r="M158" s="143" t="s">
        <v>1</v>
      </c>
      <c r="N158" s="144" t="s">
        <v>36</v>
      </c>
      <c r="O158" s="145">
        <v>0.35</v>
      </c>
      <c r="P158" s="145">
        <f t="shared" si="11"/>
        <v>49</v>
      </c>
      <c r="Q158" s="145">
        <v>0.15113035</v>
      </c>
      <c r="R158" s="145">
        <f t="shared" si="12"/>
        <v>21.158248999999998</v>
      </c>
      <c r="S158" s="145">
        <v>0</v>
      </c>
      <c r="T158" s="146">
        <f t="shared" si="13"/>
        <v>0</v>
      </c>
      <c r="AR158" s="147" t="s">
        <v>184</v>
      </c>
      <c r="AT158" s="147" t="s">
        <v>180</v>
      </c>
      <c r="AU158" s="147" t="s">
        <v>83</v>
      </c>
      <c r="AY158" s="13" t="s">
        <v>178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3" t="s">
        <v>83</v>
      </c>
      <c r="BK158" s="148">
        <f t="shared" si="19"/>
        <v>0</v>
      </c>
      <c r="BL158" s="13" t="s">
        <v>184</v>
      </c>
      <c r="BM158" s="147" t="s">
        <v>2489</v>
      </c>
    </row>
    <row r="159" spans="2:65" s="1" customFormat="1" ht="16.5" customHeight="1">
      <c r="B159" s="135"/>
      <c r="C159" s="149" t="s">
        <v>297</v>
      </c>
      <c r="D159" s="149" t="s">
        <v>318</v>
      </c>
      <c r="E159" s="150" t="s">
        <v>2490</v>
      </c>
      <c r="F159" s="151" t="s">
        <v>2491</v>
      </c>
      <c r="G159" s="152" t="s">
        <v>290</v>
      </c>
      <c r="H159" s="153">
        <v>141.4</v>
      </c>
      <c r="I159" s="154"/>
      <c r="J159" s="154">
        <f t="shared" si="10"/>
        <v>0</v>
      </c>
      <c r="K159" s="155"/>
      <c r="L159" s="156"/>
      <c r="M159" s="157" t="s">
        <v>1</v>
      </c>
      <c r="N159" s="158" t="s">
        <v>36</v>
      </c>
      <c r="O159" s="145">
        <v>0</v>
      </c>
      <c r="P159" s="145">
        <f t="shared" si="11"/>
        <v>0</v>
      </c>
      <c r="Q159" s="145">
        <v>8.5000000000000006E-2</v>
      </c>
      <c r="R159" s="145">
        <f t="shared" si="12"/>
        <v>12.019000000000002</v>
      </c>
      <c r="S159" s="145">
        <v>0</v>
      </c>
      <c r="T159" s="146">
        <f t="shared" si="13"/>
        <v>0</v>
      </c>
      <c r="AR159" s="147" t="s">
        <v>208</v>
      </c>
      <c r="AT159" s="147" t="s">
        <v>318</v>
      </c>
      <c r="AU159" s="147" t="s">
        <v>83</v>
      </c>
      <c r="AY159" s="13" t="s">
        <v>178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3" t="s">
        <v>83</v>
      </c>
      <c r="BK159" s="148">
        <f t="shared" si="19"/>
        <v>0</v>
      </c>
      <c r="BL159" s="13" t="s">
        <v>184</v>
      </c>
      <c r="BM159" s="147" t="s">
        <v>2492</v>
      </c>
    </row>
    <row r="160" spans="2:65" s="1" customFormat="1" ht="37.9" customHeight="1">
      <c r="B160" s="135"/>
      <c r="C160" s="136" t="s">
        <v>301</v>
      </c>
      <c r="D160" s="136" t="s">
        <v>180</v>
      </c>
      <c r="E160" s="137" t="s">
        <v>2493</v>
      </c>
      <c r="F160" s="138" t="s">
        <v>2494</v>
      </c>
      <c r="G160" s="139" t="s">
        <v>329</v>
      </c>
      <c r="H160" s="140">
        <v>230</v>
      </c>
      <c r="I160" s="141"/>
      <c r="J160" s="141">
        <f t="shared" si="10"/>
        <v>0</v>
      </c>
      <c r="K160" s="142"/>
      <c r="L160" s="25"/>
      <c r="M160" s="143" t="s">
        <v>1</v>
      </c>
      <c r="N160" s="144" t="s">
        <v>36</v>
      </c>
      <c r="O160" s="145">
        <v>0.192</v>
      </c>
      <c r="P160" s="145">
        <f t="shared" si="11"/>
        <v>44.160000000000004</v>
      </c>
      <c r="Q160" s="145">
        <v>9.8529599999999995E-2</v>
      </c>
      <c r="R160" s="145">
        <f t="shared" si="12"/>
        <v>22.661808000000001</v>
      </c>
      <c r="S160" s="145">
        <v>0</v>
      </c>
      <c r="T160" s="146">
        <f t="shared" si="13"/>
        <v>0</v>
      </c>
      <c r="AR160" s="147" t="s">
        <v>184</v>
      </c>
      <c r="AT160" s="147" t="s">
        <v>180</v>
      </c>
      <c r="AU160" s="147" t="s">
        <v>83</v>
      </c>
      <c r="AY160" s="13" t="s">
        <v>178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3" t="s">
        <v>83</v>
      </c>
      <c r="BK160" s="148">
        <f t="shared" si="19"/>
        <v>0</v>
      </c>
      <c r="BL160" s="13" t="s">
        <v>184</v>
      </c>
      <c r="BM160" s="147" t="s">
        <v>2495</v>
      </c>
    </row>
    <row r="161" spans="2:65" s="1" customFormat="1" ht="21.75" customHeight="1">
      <c r="B161" s="135"/>
      <c r="C161" s="149" t="s">
        <v>305</v>
      </c>
      <c r="D161" s="149" t="s">
        <v>318</v>
      </c>
      <c r="E161" s="150" t="s">
        <v>2496</v>
      </c>
      <c r="F161" s="151" t="s">
        <v>2497</v>
      </c>
      <c r="G161" s="152" t="s">
        <v>290</v>
      </c>
      <c r="H161" s="153">
        <v>232.3</v>
      </c>
      <c r="I161" s="154"/>
      <c r="J161" s="154">
        <f t="shared" si="10"/>
        <v>0</v>
      </c>
      <c r="K161" s="155"/>
      <c r="L161" s="156"/>
      <c r="M161" s="157" t="s">
        <v>1</v>
      </c>
      <c r="N161" s="158" t="s">
        <v>36</v>
      </c>
      <c r="O161" s="145">
        <v>0</v>
      </c>
      <c r="P161" s="145">
        <f t="shared" si="11"/>
        <v>0</v>
      </c>
      <c r="Q161" s="145">
        <v>2.35E-2</v>
      </c>
      <c r="R161" s="145">
        <f t="shared" si="12"/>
        <v>5.4590500000000004</v>
      </c>
      <c r="S161" s="145">
        <v>0</v>
      </c>
      <c r="T161" s="146">
        <f t="shared" si="13"/>
        <v>0</v>
      </c>
      <c r="AR161" s="147" t="s">
        <v>208</v>
      </c>
      <c r="AT161" s="147" t="s">
        <v>318</v>
      </c>
      <c r="AU161" s="147" t="s">
        <v>83</v>
      </c>
      <c r="AY161" s="13" t="s">
        <v>178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3" t="s">
        <v>83</v>
      </c>
      <c r="BK161" s="148">
        <f t="shared" si="19"/>
        <v>0</v>
      </c>
      <c r="BL161" s="13" t="s">
        <v>184</v>
      </c>
      <c r="BM161" s="147" t="s">
        <v>2498</v>
      </c>
    </row>
    <row r="162" spans="2:65" s="1" customFormat="1" ht="24.2" customHeight="1">
      <c r="B162" s="135"/>
      <c r="C162" s="136" t="s">
        <v>309</v>
      </c>
      <c r="D162" s="136" t="s">
        <v>180</v>
      </c>
      <c r="E162" s="137" t="s">
        <v>2499</v>
      </c>
      <c r="F162" s="138" t="s">
        <v>2500</v>
      </c>
      <c r="G162" s="139" t="s">
        <v>290</v>
      </c>
      <c r="H162" s="140">
        <v>18</v>
      </c>
      <c r="I162" s="141"/>
      <c r="J162" s="141">
        <f t="shared" si="10"/>
        <v>0</v>
      </c>
      <c r="K162" s="142"/>
      <c r="L162" s="25"/>
      <c r="M162" s="143" t="s">
        <v>1</v>
      </c>
      <c r="N162" s="144" t="s">
        <v>36</v>
      </c>
      <c r="O162" s="145">
        <v>5.8000000000000003E-2</v>
      </c>
      <c r="P162" s="145">
        <f t="shared" si="11"/>
        <v>1.044</v>
      </c>
      <c r="Q162" s="145">
        <v>0</v>
      </c>
      <c r="R162" s="145">
        <f t="shared" si="12"/>
        <v>0</v>
      </c>
      <c r="S162" s="145">
        <v>0</v>
      </c>
      <c r="T162" s="146">
        <f t="shared" si="13"/>
        <v>0</v>
      </c>
      <c r="AR162" s="147" t="s">
        <v>184</v>
      </c>
      <c r="AT162" s="147" t="s">
        <v>180</v>
      </c>
      <c r="AU162" s="147" t="s">
        <v>83</v>
      </c>
      <c r="AY162" s="13" t="s">
        <v>178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3" t="s">
        <v>83</v>
      </c>
      <c r="BK162" s="148">
        <f t="shared" si="19"/>
        <v>0</v>
      </c>
      <c r="BL162" s="13" t="s">
        <v>184</v>
      </c>
      <c r="BM162" s="147" t="s">
        <v>2501</v>
      </c>
    </row>
    <row r="163" spans="2:65" s="1" customFormat="1" ht="16.5" customHeight="1">
      <c r="B163" s="135"/>
      <c r="C163" s="136" t="s">
        <v>313</v>
      </c>
      <c r="D163" s="136" t="s">
        <v>180</v>
      </c>
      <c r="E163" s="137" t="s">
        <v>2502</v>
      </c>
      <c r="F163" s="138" t="s">
        <v>2503</v>
      </c>
      <c r="G163" s="139" t="s">
        <v>290</v>
      </c>
      <c r="H163" s="140">
        <v>7</v>
      </c>
      <c r="I163" s="141"/>
      <c r="J163" s="141">
        <f t="shared" si="10"/>
        <v>0</v>
      </c>
      <c r="K163" s="142"/>
      <c r="L163" s="25"/>
      <c r="M163" s="143" t="s">
        <v>1</v>
      </c>
      <c r="N163" s="144" t="s">
        <v>36</v>
      </c>
      <c r="O163" s="145">
        <v>5.8000000000000003E-2</v>
      </c>
      <c r="P163" s="145">
        <f t="shared" si="11"/>
        <v>0.40600000000000003</v>
      </c>
      <c r="Q163" s="145">
        <v>0</v>
      </c>
      <c r="R163" s="145">
        <f t="shared" si="12"/>
        <v>0</v>
      </c>
      <c r="S163" s="145">
        <v>0</v>
      </c>
      <c r="T163" s="146">
        <f t="shared" si="13"/>
        <v>0</v>
      </c>
      <c r="AR163" s="147" t="s">
        <v>184</v>
      </c>
      <c r="AT163" s="147" t="s">
        <v>180</v>
      </c>
      <c r="AU163" s="147" t="s">
        <v>83</v>
      </c>
      <c r="AY163" s="13" t="s">
        <v>178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3" t="s">
        <v>83</v>
      </c>
      <c r="BK163" s="148">
        <f t="shared" si="19"/>
        <v>0</v>
      </c>
      <c r="BL163" s="13" t="s">
        <v>184</v>
      </c>
      <c r="BM163" s="147" t="s">
        <v>2504</v>
      </c>
    </row>
    <row r="164" spans="2:65" s="1" customFormat="1" ht="24.2" customHeight="1">
      <c r="B164" s="135"/>
      <c r="C164" s="136" t="s">
        <v>317</v>
      </c>
      <c r="D164" s="136" t="s">
        <v>180</v>
      </c>
      <c r="E164" s="137" t="s">
        <v>2505</v>
      </c>
      <c r="F164" s="138" t="s">
        <v>2506</v>
      </c>
      <c r="G164" s="139" t="s">
        <v>290</v>
      </c>
      <c r="H164" s="140">
        <v>2</v>
      </c>
      <c r="I164" s="141"/>
      <c r="J164" s="141">
        <f t="shared" si="10"/>
        <v>0</v>
      </c>
      <c r="K164" s="142"/>
      <c r="L164" s="25"/>
      <c r="M164" s="143" t="s">
        <v>1</v>
      </c>
      <c r="N164" s="144" t="s">
        <v>36</v>
      </c>
      <c r="O164" s="145">
        <v>7.4999999999999997E-2</v>
      </c>
      <c r="P164" s="145">
        <f t="shared" si="11"/>
        <v>0.15</v>
      </c>
      <c r="Q164" s="145">
        <v>0</v>
      </c>
      <c r="R164" s="145">
        <f t="shared" si="12"/>
        <v>0</v>
      </c>
      <c r="S164" s="145">
        <v>0</v>
      </c>
      <c r="T164" s="146">
        <f t="shared" si="13"/>
        <v>0</v>
      </c>
      <c r="AR164" s="147" t="s">
        <v>184</v>
      </c>
      <c r="AT164" s="147" t="s">
        <v>180</v>
      </c>
      <c r="AU164" s="147" t="s">
        <v>83</v>
      </c>
      <c r="AY164" s="13" t="s">
        <v>178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3" t="s">
        <v>83</v>
      </c>
      <c r="BK164" s="148">
        <f t="shared" si="19"/>
        <v>0</v>
      </c>
      <c r="BL164" s="13" t="s">
        <v>184</v>
      </c>
      <c r="BM164" s="147" t="s">
        <v>2507</v>
      </c>
    </row>
    <row r="165" spans="2:65" s="1" customFormat="1" ht="24.2" customHeight="1">
      <c r="B165" s="135"/>
      <c r="C165" s="136" t="s">
        <v>322</v>
      </c>
      <c r="D165" s="136" t="s">
        <v>180</v>
      </c>
      <c r="E165" s="137" t="s">
        <v>2508</v>
      </c>
      <c r="F165" s="138" t="s">
        <v>2509</v>
      </c>
      <c r="G165" s="139" t="s">
        <v>290</v>
      </c>
      <c r="H165" s="140">
        <v>6</v>
      </c>
      <c r="I165" s="141"/>
      <c r="J165" s="141">
        <f t="shared" si="10"/>
        <v>0</v>
      </c>
      <c r="K165" s="142"/>
      <c r="L165" s="25"/>
      <c r="M165" s="143" t="s">
        <v>1</v>
      </c>
      <c r="N165" s="144" t="s">
        <v>36</v>
      </c>
      <c r="O165" s="145">
        <v>2.5000000000000001E-2</v>
      </c>
      <c r="P165" s="145">
        <f t="shared" si="11"/>
        <v>0.15000000000000002</v>
      </c>
      <c r="Q165" s="145">
        <v>0</v>
      </c>
      <c r="R165" s="145">
        <f t="shared" si="12"/>
        <v>0</v>
      </c>
      <c r="S165" s="145">
        <v>0</v>
      </c>
      <c r="T165" s="146">
        <f t="shared" si="13"/>
        <v>0</v>
      </c>
      <c r="AR165" s="147" t="s">
        <v>184</v>
      </c>
      <c r="AT165" s="147" t="s">
        <v>180</v>
      </c>
      <c r="AU165" s="147" t="s">
        <v>83</v>
      </c>
      <c r="AY165" s="13" t="s">
        <v>178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3" t="s">
        <v>83</v>
      </c>
      <c r="BK165" s="148">
        <f t="shared" si="19"/>
        <v>0</v>
      </c>
      <c r="BL165" s="13" t="s">
        <v>184</v>
      </c>
      <c r="BM165" s="147" t="s">
        <v>2510</v>
      </c>
    </row>
    <row r="166" spans="2:65" s="1" customFormat="1" ht="24.2" customHeight="1">
      <c r="B166" s="135"/>
      <c r="C166" s="136" t="s">
        <v>326</v>
      </c>
      <c r="D166" s="136" t="s">
        <v>180</v>
      </c>
      <c r="E166" s="137" t="s">
        <v>2511</v>
      </c>
      <c r="F166" s="138" t="s">
        <v>2512</v>
      </c>
      <c r="G166" s="139" t="s">
        <v>290</v>
      </c>
      <c r="H166" s="140">
        <v>8</v>
      </c>
      <c r="I166" s="141"/>
      <c r="J166" s="141">
        <f t="shared" si="10"/>
        <v>0</v>
      </c>
      <c r="K166" s="142"/>
      <c r="L166" s="25"/>
      <c r="M166" s="143" t="s">
        <v>1</v>
      </c>
      <c r="N166" s="144" t="s">
        <v>36</v>
      </c>
      <c r="O166" s="145">
        <v>2.5000000000000001E-2</v>
      </c>
      <c r="P166" s="145">
        <f t="shared" si="11"/>
        <v>0.2</v>
      </c>
      <c r="Q166" s="145">
        <v>0</v>
      </c>
      <c r="R166" s="145">
        <f t="shared" si="12"/>
        <v>0</v>
      </c>
      <c r="S166" s="145">
        <v>0</v>
      </c>
      <c r="T166" s="146">
        <f t="shared" si="13"/>
        <v>0</v>
      </c>
      <c r="AR166" s="147" t="s">
        <v>184</v>
      </c>
      <c r="AT166" s="147" t="s">
        <v>180</v>
      </c>
      <c r="AU166" s="147" t="s">
        <v>83</v>
      </c>
      <c r="AY166" s="13" t="s">
        <v>178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3" t="s">
        <v>83</v>
      </c>
      <c r="BK166" s="148">
        <f t="shared" si="19"/>
        <v>0</v>
      </c>
      <c r="BL166" s="13" t="s">
        <v>184</v>
      </c>
      <c r="BM166" s="147" t="s">
        <v>2513</v>
      </c>
    </row>
    <row r="167" spans="2:65" s="1" customFormat="1" ht="21.75" customHeight="1">
      <c r="B167" s="135"/>
      <c r="C167" s="136" t="s">
        <v>331</v>
      </c>
      <c r="D167" s="136" t="s">
        <v>180</v>
      </c>
      <c r="E167" s="137" t="s">
        <v>2514</v>
      </c>
      <c r="F167" s="138" t="s">
        <v>2515</v>
      </c>
      <c r="G167" s="139" t="s">
        <v>257</v>
      </c>
      <c r="H167" s="140">
        <v>149.11799999999999</v>
      </c>
      <c r="I167" s="141"/>
      <c r="J167" s="141">
        <f t="shared" si="10"/>
        <v>0</v>
      </c>
      <c r="K167" s="142"/>
      <c r="L167" s="25"/>
      <c r="M167" s="143" t="s">
        <v>1</v>
      </c>
      <c r="N167" s="144" t="s">
        <v>36</v>
      </c>
      <c r="O167" s="145">
        <v>0.59799999999999998</v>
      </c>
      <c r="P167" s="145">
        <f t="shared" si="11"/>
        <v>89.172563999999994</v>
      </c>
      <c r="Q167" s="145">
        <v>0</v>
      </c>
      <c r="R167" s="145">
        <f t="shared" si="12"/>
        <v>0</v>
      </c>
      <c r="S167" s="145">
        <v>0</v>
      </c>
      <c r="T167" s="146">
        <f t="shared" si="13"/>
        <v>0</v>
      </c>
      <c r="AR167" s="147" t="s">
        <v>184</v>
      </c>
      <c r="AT167" s="147" t="s">
        <v>180</v>
      </c>
      <c r="AU167" s="147" t="s">
        <v>83</v>
      </c>
      <c r="AY167" s="13" t="s">
        <v>178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3" t="s">
        <v>83</v>
      </c>
      <c r="BK167" s="148">
        <f t="shared" si="19"/>
        <v>0</v>
      </c>
      <c r="BL167" s="13" t="s">
        <v>184</v>
      </c>
      <c r="BM167" s="147" t="s">
        <v>2516</v>
      </c>
    </row>
    <row r="168" spans="2:65" s="1" customFormat="1" ht="24.2" customHeight="1">
      <c r="B168" s="135"/>
      <c r="C168" s="136" t="s">
        <v>335</v>
      </c>
      <c r="D168" s="136" t="s">
        <v>180</v>
      </c>
      <c r="E168" s="137" t="s">
        <v>2517</v>
      </c>
      <c r="F168" s="138" t="s">
        <v>2518</v>
      </c>
      <c r="G168" s="139" t="s">
        <v>257</v>
      </c>
      <c r="H168" s="140">
        <v>5219.13</v>
      </c>
      <c r="I168" s="141"/>
      <c r="J168" s="141">
        <f t="shared" si="10"/>
        <v>0</v>
      </c>
      <c r="K168" s="142"/>
      <c r="L168" s="25"/>
      <c r="M168" s="143" t="s">
        <v>1</v>
      </c>
      <c r="N168" s="144" t="s">
        <v>36</v>
      </c>
      <c r="O168" s="145">
        <v>7.0000000000000001E-3</v>
      </c>
      <c r="P168" s="145">
        <f t="shared" si="11"/>
        <v>36.533909999999999</v>
      </c>
      <c r="Q168" s="145">
        <v>0</v>
      </c>
      <c r="R168" s="145">
        <f t="shared" si="12"/>
        <v>0</v>
      </c>
      <c r="S168" s="145">
        <v>0</v>
      </c>
      <c r="T168" s="146">
        <f t="shared" si="13"/>
        <v>0</v>
      </c>
      <c r="AR168" s="147" t="s">
        <v>184</v>
      </c>
      <c r="AT168" s="147" t="s">
        <v>180</v>
      </c>
      <c r="AU168" s="147" t="s">
        <v>83</v>
      </c>
      <c r="AY168" s="13" t="s">
        <v>178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3" t="s">
        <v>83</v>
      </c>
      <c r="BK168" s="148">
        <f t="shared" si="19"/>
        <v>0</v>
      </c>
      <c r="BL168" s="13" t="s">
        <v>184</v>
      </c>
      <c r="BM168" s="147" t="s">
        <v>2519</v>
      </c>
    </row>
    <row r="169" spans="2:65" s="1" customFormat="1" ht="24.2" customHeight="1">
      <c r="B169" s="135"/>
      <c r="C169" s="136" t="s">
        <v>340</v>
      </c>
      <c r="D169" s="136" t="s">
        <v>180</v>
      </c>
      <c r="E169" s="137" t="s">
        <v>2520</v>
      </c>
      <c r="F169" s="138" t="s">
        <v>2521</v>
      </c>
      <c r="G169" s="139" t="s">
        <v>257</v>
      </c>
      <c r="H169" s="140">
        <v>149.11799999999999</v>
      </c>
      <c r="I169" s="141"/>
      <c r="J169" s="141">
        <f t="shared" si="10"/>
        <v>0</v>
      </c>
      <c r="K169" s="142"/>
      <c r="L169" s="25"/>
      <c r="M169" s="143" t="s">
        <v>1</v>
      </c>
      <c r="N169" s="144" t="s">
        <v>36</v>
      </c>
      <c r="O169" s="145">
        <v>0</v>
      </c>
      <c r="P169" s="145">
        <f t="shared" si="11"/>
        <v>0</v>
      </c>
      <c r="Q169" s="145">
        <v>0</v>
      </c>
      <c r="R169" s="145">
        <f t="shared" si="12"/>
        <v>0</v>
      </c>
      <c r="S169" s="145">
        <v>0</v>
      </c>
      <c r="T169" s="146">
        <f t="shared" si="13"/>
        <v>0</v>
      </c>
      <c r="AR169" s="147" t="s">
        <v>184</v>
      </c>
      <c r="AT169" s="147" t="s">
        <v>180</v>
      </c>
      <c r="AU169" s="147" t="s">
        <v>83</v>
      </c>
      <c r="AY169" s="13" t="s">
        <v>178</v>
      </c>
      <c r="BE169" s="148">
        <f t="shared" si="14"/>
        <v>0</v>
      </c>
      <c r="BF169" s="148">
        <f t="shared" si="15"/>
        <v>0</v>
      </c>
      <c r="BG169" s="148">
        <f t="shared" si="16"/>
        <v>0</v>
      </c>
      <c r="BH169" s="148">
        <f t="shared" si="17"/>
        <v>0</v>
      </c>
      <c r="BI169" s="148">
        <f t="shared" si="18"/>
        <v>0</v>
      </c>
      <c r="BJ169" s="13" t="s">
        <v>83</v>
      </c>
      <c r="BK169" s="148">
        <f t="shared" si="19"/>
        <v>0</v>
      </c>
      <c r="BL169" s="13" t="s">
        <v>184</v>
      </c>
      <c r="BM169" s="147" t="s">
        <v>2522</v>
      </c>
    </row>
    <row r="170" spans="2:65" s="11" customFormat="1" ht="22.9" customHeight="1">
      <c r="B170" s="124"/>
      <c r="D170" s="125" t="s">
        <v>69</v>
      </c>
      <c r="E170" s="133" t="s">
        <v>348</v>
      </c>
      <c r="F170" s="133" t="s">
        <v>349</v>
      </c>
      <c r="J170" s="134">
        <f>BK170</f>
        <v>0</v>
      </c>
      <c r="L170" s="124"/>
      <c r="M170" s="128"/>
      <c r="P170" s="129">
        <f>P171</f>
        <v>377.03319599999998</v>
      </c>
      <c r="R170" s="129">
        <f>R171</f>
        <v>0</v>
      </c>
      <c r="T170" s="130">
        <f>T171</f>
        <v>0</v>
      </c>
      <c r="AR170" s="125" t="s">
        <v>77</v>
      </c>
      <c r="AT170" s="131" t="s">
        <v>69</v>
      </c>
      <c r="AU170" s="131" t="s">
        <v>77</v>
      </c>
      <c r="AY170" s="125" t="s">
        <v>178</v>
      </c>
      <c r="BK170" s="132">
        <f>BK171</f>
        <v>0</v>
      </c>
    </row>
    <row r="171" spans="2:65" s="1" customFormat="1" ht="33" customHeight="1">
      <c r="B171" s="135"/>
      <c r="C171" s="136" t="s">
        <v>344</v>
      </c>
      <c r="D171" s="136" t="s">
        <v>180</v>
      </c>
      <c r="E171" s="137" t="s">
        <v>2523</v>
      </c>
      <c r="F171" s="138" t="s">
        <v>2524</v>
      </c>
      <c r="G171" s="139" t="s">
        <v>257</v>
      </c>
      <c r="H171" s="140">
        <v>959.37199999999996</v>
      </c>
      <c r="I171" s="141"/>
      <c r="J171" s="141">
        <f>ROUND(I171*H171,2)</f>
        <v>0</v>
      </c>
      <c r="K171" s="142"/>
      <c r="L171" s="25"/>
      <c r="M171" s="159" t="s">
        <v>1</v>
      </c>
      <c r="N171" s="160" t="s">
        <v>36</v>
      </c>
      <c r="O171" s="161">
        <v>0.39300000000000002</v>
      </c>
      <c r="P171" s="161">
        <f>O171*H171</f>
        <v>377.03319599999998</v>
      </c>
      <c r="Q171" s="161">
        <v>0</v>
      </c>
      <c r="R171" s="161">
        <f>Q171*H171</f>
        <v>0</v>
      </c>
      <c r="S171" s="161">
        <v>0</v>
      </c>
      <c r="T171" s="162">
        <f>S171*H171</f>
        <v>0</v>
      </c>
      <c r="AR171" s="147" t="s">
        <v>184</v>
      </c>
      <c r="AT171" s="147" t="s">
        <v>180</v>
      </c>
      <c r="AU171" s="147" t="s">
        <v>83</v>
      </c>
      <c r="AY171" s="13" t="s">
        <v>178</v>
      </c>
      <c r="BE171" s="148">
        <f>IF(N171="základná",J171,0)</f>
        <v>0</v>
      </c>
      <c r="BF171" s="148">
        <f>IF(N171="znížená",J171,0)</f>
        <v>0</v>
      </c>
      <c r="BG171" s="148">
        <f>IF(N171="zákl. prenesená",J171,0)</f>
        <v>0</v>
      </c>
      <c r="BH171" s="148">
        <f>IF(N171="zníž. prenesená",J171,0)</f>
        <v>0</v>
      </c>
      <c r="BI171" s="148">
        <f>IF(N171="nulová",J171,0)</f>
        <v>0</v>
      </c>
      <c r="BJ171" s="13" t="s">
        <v>83</v>
      </c>
      <c r="BK171" s="148">
        <f>ROUND(I171*H171,2)</f>
        <v>0</v>
      </c>
      <c r="BL171" s="13" t="s">
        <v>184</v>
      </c>
      <c r="BM171" s="147" t="s">
        <v>2525</v>
      </c>
    </row>
    <row r="172" spans="2:65" s="1" customFormat="1" ht="6.95" customHeight="1">
      <c r="B172" s="40"/>
      <c r="C172" s="41"/>
      <c r="D172" s="41"/>
      <c r="E172" s="41"/>
      <c r="F172" s="41"/>
      <c r="G172" s="41"/>
      <c r="H172" s="41"/>
      <c r="I172" s="41"/>
      <c r="J172" s="41"/>
      <c r="K172" s="41"/>
      <c r="L172" s="25"/>
    </row>
  </sheetData>
  <autoFilter ref="C122:K171" xr:uid="{00000000-0009-0000-0000-000007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topLeftCell="A108" workbookViewId="0">
      <selection activeCell="I123" sqref="I12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hidden="1" customHeight="1">
      <c r="B4" s="16"/>
      <c r="D4" s="17" t="s">
        <v>132</v>
      </c>
      <c r="L4" s="16"/>
      <c r="M4" s="89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2" t="s">
        <v>13</v>
      </c>
      <c r="L6" s="16"/>
    </row>
    <row r="7" spans="2:46" ht="26.25" hidden="1" customHeight="1">
      <c r="B7" s="16"/>
      <c r="E7" s="219" t="str">
        <f>'Rekapitulácia stavby'!K6</f>
        <v>SOŠ Hnúšťa, vybudovanie tréningového centra v Rimavskej Sobote-úprava3</v>
      </c>
      <c r="F7" s="220"/>
      <c r="G7" s="220"/>
      <c r="H7" s="220"/>
      <c r="L7" s="16"/>
    </row>
    <row r="8" spans="2:46" s="1" customFormat="1" ht="12" hidden="1" customHeight="1">
      <c r="B8" s="25"/>
      <c r="D8" s="22" t="s">
        <v>133</v>
      </c>
      <c r="L8" s="25"/>
    </row>
    <row r="9" spans="2:46" s="1" customFormat="1" ht="16.5" hidden="1" customHeight="1">
      <c r="B9" s="25"/>
      <c r="E9" s="182" t="s">
        <v>2526</v>
      </c>
      <c r="F9" s="218"/>
      <c r="G9" s="218"/>
      <c r="H9" s="218"/>
      <c r="L9" s="25"/>
    </row>
    <row r="10" spans="2:46" s="1" customFormat="1" hidden="1">
      <c r="B10" s="25"/>
      <c r="L10" s="25"/>
    </row>
    <row r="11" spans="2:46" s="1" customFormat="1" ht="12" hidden="1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hidden="1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14. 11. 2025</v>
      </c>
      <c r="L12" s="25"/>
    </row>
    <row r="13" spans="2:46" s="1" customFormat="1" ht="10.9" hidden="1" customHeight="1">
      <c r="B13" s="25"/>
      <c r="L13" s="25"/>
    </row>
    <row r="14" spans="2:46" s="1" customFormat="1" ht="12" hidden="1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hidden="1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hidden="1" customHeight="1">
      <c r="B16" s="25"/>
      <c r="L16" s="25"/>
    </row>
    <row r="17" spans="2:12" s="1" customFormat="1" ht="12" hidden="1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hidden="1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24</v>
      </c>
      <c r="J18" s="20" t="str">
        <f>'Rekapitulácia stavby'!AN14</f>
        <v/>
      </c>
      <c r="L18" s="25"/>
    </row>
    <row r="19" spans="2:12" s="1" customFormat="1" ht="6.95" hidden="1" customHeight="1">
      <c r="B19" s="25"/>
      <c r="L19" s="25"/>
    </row>
    <row r="20" spans="2:12" s="1" customFormat="1" ht="12" hidden="1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hidden="1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hidden="1" customHeight="1">
      <c r="B22" s="25"/>
      <c r="L22" s="25"/>
    </row>
    <row r="23" spans="2:12" s="1" customFormat="1" ht="12" hidden="1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hidden="1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hidden="1" customHeight="1">
      <c r="B25" s="25"/>
      <c r="L25" s="25"/>
    </row>
    <row r="26" spans="2:12" s="1" customFormat="1" ht="12" hidden="1" customHeight="1">
      <c r="B26" s="25"/>
      <c r="D26" s="22" t="s">
        <v>29</v>
      </c>
      <c r="L26" s="25"/>
    </row>
    <row r="27" spans="2:12" s="7" customFormat="1" ht="16.5" hidden="1" customHeight="1">
      <c r="B27" s="90"/>
      <c r="E27" s="196" t="s">
        <v>1</v>
      </c>
      <c r="F27" s="196"/>
      <c r="G27" s="196"/>
      <c r="H27" s="196"/>
      <c r="L27" s="90"/>
    </row>
    <row r="28" spans="2:12" s="1" customFormat="1" ht="6.95" hidden="1" customHeight="1">
      <c r="B28" s="25"/>
      <c r="L28" s="25"/>
    </row>
    <row r="29" spans="2:12" s="1" customFormat="1" ht="6.95" hidden="1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hidden="1" customHeight="1">
      <c r="B30" s="25"/>
      <c r="D30" s="91" t="s">
        <v>30</v>
      </c>
      <c r="J30" s="62">
        <f>ROUND(J120, 2)</f>
        <v>0</v>
      </c>
      <c r="L30" s="25"/>
    </row>
    <row r="31" spans="2:12" s="1" customFormat="1" ht="6.95" hidden="1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hidden="1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hidden="1" customHeight="1">
      <c r="B33" s="25"/>
      <c r="D33" s="51" t="s">
        <v>34</v>
      </c>
      <c r="E33" s="30" t="s">
        <v>35</v>
      </c>
      <c r="F33" s="92">
        <f>ROUND((SUM(BE120:BE156)),  2)</f>
        <v>0</v>
      </c>
      <c r="G33" s="93"/>
      <c r="H33" s="93"/>
      <c r="I33" s="94">
        <v>0.23</v>
      </c>
      <c r="J33" s="92">
        <f>ROUND(((SUM(BE120:BE156))*I33),  2)</f>
        <v>0</v>
      </c>
      <c r="L33" s="25"/>
    </row>
    <row r="34" spans="2:12" s="1" customFormat="1" ht="14.45" hidden="1" customHeight="1">
      <c r="B34" s="25"/>
      <c r="E34" s="30" t="s">
        <v>36</v>
      </c>
      <c r="F34" s="82">
        <f>ROUND((SUM(BF120:BF156)),  2)</f>
        <v>0</v>
      </c>
      <c r="I34" s="95">
        <v>0.23</v>
      </c>
      <c r="J34" s="82">
        <f>ROUND(((SUM(BF120:BF156))*I34),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82">
        <f>ROUND((SUM(BG120:BG156)),  2)</f>
        <v>0</v>
      </c>
      <c r="I35" s="95">
        <v>0.23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82">
        <f>ROUND((SUM(BH120:BH156)),  2)</f>
        <v>0</v>
      </c>
      <c r="I36" s="95">
        <v>0.23</v>
      </c>
      <c r="J36" s="82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92">
        <f>ROUND((SUM(BI120:BI156)),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hidden="1" customHeight="1">
      <c r="B38" s="25"/>
      <c r="L38" s="25"/>
    </row>
    <row r="39" spans="2:12" s="1" customFormat="1" ht="25.35" hidden="1" customHeight="1">
      <c r="B39" s="25"/>
      <c r="C39" s="96"/>
      <c r="D39" s="97" t="s">
        <v>40</v>
      </c>
      <c r="E39" s="53"/>
      <c r="F39" s="53"/>
      <c r="G39" s="98" t="s">
        <v>41</v>
      </c>
      <c r="H39" s="99" t="s">
        <v>42</v>
      </c>
      <c r="I39" s="53"/>
      <c r="J39" s="100">
        <f>SUM(J30:J37)</f>
        <v>0</v>
      </c>
      <c r="K39" s="101"/>
      <c r="L39" s="25"/>
    </row>
    <row r="40" spans="2:12" s="1" customFormat="1" ht="14.45" hidden="1" customHeight="1">
      <c r="B40" s="25"/>
      <c r="L40" s="25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5"/>
      <c r="D61" s="39" t="s">
        <v>45</v>
      </c>
      <c r="E61" s="27"/>
      <c r="F61" s="102" t="s">
        <v>46</v>
      </c>
      <c r="G61" s="39" t="s">
        <v>45</v>
      </c>
      <c r="H61" s="27"/>
      <c r="I61" s="27"/>
      <c r="J61" s="103" t="s">
        <v>46</v>
      </c>
      <c r="K61" s="27"/>
      <c r="L61" s="25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5"/>
      <c r="D76" s="39" t="s">
        <v>45</v>
      </c>
      <c r="E76" s="27"/>
      <c r="F76" s="102" t="s">
        <v>46</v>
      </c>
      <c r="G76" s="39" t="s">
        <v>45</v>
      </c>
      <c r="H76" s="27"/>
      <c r="I76" s="27"/>
      <c r="J76" s="103" t="s">
        <v>46</v>
      </c>
      <c r="K76" s="27"/>
      <c r="L76" s="25"/>
    </row>
    <row r="77" spans="2:12" s="1" customFormat="1" ht="14.45" hidden="1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/>
    <row r="79" spans="2:12" hidden="1"/>
    <row r="80" spans="2:12" hidden="1"/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137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219" t="str">
        <f>E7</f>
        <v>SOŠ Hnúšťa, vybudovanie tréningového centra v Rimavskej Sobote-úprava3</v>
      </c>
      <c r="F85" s="220"/>
      <c r="G85" s="220"/>
      <c r="H85" s="220"/>
      <c r="L85" s="25"/>
    </row>
    <row r="86" spans="2:47" s="1" customFormat="1" ht="12" customHeight="1">
      <c r="B86" s="25"/>
      <c r="C86" s="22" t="s">
        <v>133</v>
      </c>
      <c r="L86" s="25"/>
    </row>
    <row r="87" spans="2:47" s="1" customFormat="1" ht="16.5" customHeight="1">
      <c r="B87" s="25"/>
      <c r="E87" s="182" t="str">
        <f>E9</f>
        <v>SO 03 - KRAJINNÁ ARCHITEKTÚRA</v>
      </c>
      <c r="F87" s="218"/>
      <c r="G87" s="218"/>
      <c r="H87" s="21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Rimavská Sobota</v>
      </c>
      <c r="I89" s="22" t="s">
        <v>19</v>
      </c>
      <c r="J89" s="48" t="str">
        <f>IF(J12="","",J12)</f>
        <v>14. 11. 2025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138</v>
      </c>
      <c r="D94" s="96"/>
      <c r="E94" s="96"/>
      <c r="F94" s="96"/>
      <c r="G94" s="96"/>
      <c r="H94" s="96"/>
      <c r="I94" s="96"/>
      <c r="J94" s="105" t="s">
        <v>139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6" t="s">
        <v>140</v>
      </c>
      <c r="J96" s="62">
        <f>J120</f>
        <v>0</v>
      </c>
      <c r="L96" s="25"/>
      <c r="AU96" s="13" t="s">
        <v>141</v>
      </c>
    </row>
    <row r="97" spans="2:12" s="8" customFormat="1" ht="24.95" customHeight="1">
      <c r="B97" s="107"/>
      <c r="D97" s="108" t="s">
        <v>142</v>
      </c>
      <c r="E97" s="109"/>
      <c r="F97" s="109"/>
      <c r="G97" s="109"/>
      <c r="H97" s="109"/>
      <c r="I97" s="109"/>
      <c r="J97" s="110">
        <f>J121</f>
        <v>0</v>
      </c>
      <c r="L97" s="107"/>
    </row>
    <row r="98" spans="2:12" s="9" customFormat="1" ht="19.899999999999999" customHeight="1">
      <c r="B98" s="111"/>
      <c r="D98" s="112" t="s">
        <v>143</v>
      </c>
      <c r="E98" s="113"/>
      <c r="F98" s="113"/>
      <c r="G98" s="113"/>
      <c r="H98" s="113"/>
      <c r="I98" s="113"/>
      <c r="J98" s="114">
        <f>J122</f>
        <v>0</v>
      </c>
      <c r="L98" s="111"/>
    </row>
    <row r="99" spans="2:12" s="9" customFormat="1" ht="19.899999999999999" customHeight="1">
      <c r="B99" s="111"/>
      <c r="D99" s="112" t="s">
        <v>144</v>
      </c>
      <c r="E99" s="113"/>
      <c r="F99" s="113"/>
      <c r="G99" s="113"/>
      <c r="H99" s="113"/>
      <c r="I99" s="113"/>
      <c r="J99" s="114">
        <f>J148</f>
        <v>0</v>
      </c>
      <c r="L99" s="111"/>
    </row>
    <row r="100" spans="2:12" s="9" customFormat="1" ht="19.899999999999999" customHeight="1">
      <c r="B100" s="111"/>
      <c r="D100" s="112" t="s">
        <v>2527</v>
      </c>
      <c r="E100" s="113"/>
      <c r="F100" s="113"/>
      <c r="G100" s="113"/>
      <c r="H100" s="113"/>
      <c r="I100" s="113"/>
      <c r="J100" s="114">
        <f>J150</f>
        <v>0</v>
      </c>
      <c r="L100" s="111"/>
    </row>
    <row r="101" spans="2:12" s="1" customFormat="1" ht="21.75" customHeight="1">
      <c r="B101" s="25"/>
      <c r="L101" s="25"/>
    </row>
    <row r="102" spans="2:12" s="1" customFormat="1" ht="6.95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5"/>
    </row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5"/>
    </row>
    <row r="107" spans="2:12" s="1" customFormat="1" ht="24.95" customHeight="1">
      <c r="B107" s="25"/>
      <c r="C107" s="17" t="s">
        <v>164</v>
      </c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13</v>
      </c>
      <c r="L109" s="25"/>
    </row>
    <row r="110" spans="2:12" s="1" customFormat="1" ht="26.25" customHeight="1">
      <c r="B110" s="25"/>
      <c r="E110" s="219" t="str">
        <f>E7</f>
        <v>SOŠ Hnúšťa, vybudovanie tréningového centra v Rimavskej Sobote-úprava3</v>
      </c>
      <c r="F110" s="220"/>
      <c r="G110" s="220"/>
      <c r="H110" s="220"/>
      <c r="L110" s="25"/>
    </row>
    <row r="111" spans="2:12" s="1" customFormat="1" ht="12" customHeight="1">
      <c r="B111" s="25"/>
      <c r="C111" s="22" t="s">
        <v>133</v>
      </c>
      <c r="L111" s="25"/>
    </row>
    <row r="112" spans="2:12" s="1" customFormat="1" ht="16.5" customHeight="1">
      <c r="B112" s="25"/>
      <c r="E112" s="182" t="str">
        <f>E9</f>
        <v>SO 03 - KRAJINNÁ ARCHITEKTÚRA</v>
      </c>
      <c r="F112" s="218"/>
      <c r="G112" s="218"/>
      <c r="H112" s="218"/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17</v>
      </c>
      <c r="F114" s="20" t="str">
        <f>F12</f>
        <v>Rimavská Sobota</v>
      </c>
      <c r="I114" s="22" t="s">
        <v>19</v>
      </c>
      <c r="J114" s="48" t="str">
        <f>IF(J12="","",J12)</f>
        <v>14. 11. 2025</v>
      </c>
      <c r="L114" s="25"/>
    </row>
    <row r="115" spans="2:65" s="1" customFormat="1" ht="6.95" customHeight="1">
      <c r="B115" s="25"/>
      <c r="L115" s="25"/>
    </row>
    <row r="116" spans="2:65" s="1" customFormat="1" ht="15.2" customHeight="1">
      <c r="B116" s="25"/>
      <c r="C116" s="22" t="s">
        <v>21</v>
      </c>
      <c r="F116" s="20" t="str">
        <f>E15</f>
        <v xml:space="preserve"> </v>
      </c>
      <c r="I116" s="22" t="s">
        <v>26</v>
      </c>
      <c r="J116" s="23" t="str">
        <f>E21</f>
        <v xml:space="preserve"> </v>
      </c>
      <c r="L116" s="25"/>
    </row>
    <row r="117" spans="2:65" s="1" customFormat="1" ht="15.2" customHeight="1">
      <c r="B117" s="25"/>
      <c r="C117" s="22" t="s">
        <v>25</v>
      </c>
      <c r="F117" s="20" t="str">
        <f>IF(E18="","",E18)</f>
        <v xml:space="preserve"> </v>
      </c>
      <c r="I117" s="22" t="s">
        <v>28</v>
      </c>
      <c r="J117" s="23" t="str">
        <f>E24</f>
        <v xml:space="preserve"> </v>
      </c>
      <c r="L117" s="25"/>
    </row>
    <row r="118" spans="2:65" s="1" customFormat="1" ht="10.35" customHeight="1">
      <c r="B118" s="25"/>
      <c r="L118" s="25"/>
    </row>
    <row r="119" spans="2:65" s="10" customFormat="1" ht="29.25" customHeight="1">
      <c r="B119" s="115"/>
      <c r="C119" s="116" t="s">
        <v>165</v>
      </c>
      <c r="D119" s="117" t="s">
        <v>55</v>
      </c>
      <c r="E119" s="117" t="s">
        <v>51</v>
      </c>
      <c r="F119" s="117" t="s">
        <v>52</v>
      </c>
      <c r="G119" s="117" t="s">
        <v>166</v>
      </c>
      <c r="H119" s="117" t="s">
        <v>167</v>
      </c>
      <c r="I119" s="117" t="s">
        <v>168</v>
      </c>
      <c r="J119" s="118" t="s">
        <v>139</v>
      </c>
      <c r="K119" s="119" t="s">
        <v>169</v>
      </c>
      <c r="L119" s="115"/>
      <c r="M119" s="55" t="s">
        <v>1</v>
      </c>
      <c r="N119" s="56" t="s">
        <v>34</v>
      </c>
      <c r="O119" s="56" t="s">
        <v>170</v>
      </c>
      <c r="P119" s="56" t="s">
        <v>171</v>
      </c>
      <c r="Q119" s="56" t="s">
        <v>172</v>
      </c>
      <c r="R119" s="56" t="s">
        <v>173</v>
      </c>
      <c r="S119" s="56" t="s">
        <v>174</v>
      </c>
      <c r="T119" s="57" t="s">
        <v>175</v>
      </c>
    </row>
    <row r="120" spans="2:65" s="1" customFormat="1" ht="22.9" customHeight="1">
      <c r="B120" s="25"/>
      <c r="C120" s="60" t="s">
        <v>140</v>
      </c>
      <c r="J120" s="120">
        <f>BK120</f>
        <v>0</v>
      </c>
      <c r="L120" s="25"/>
      <c r="M120" s="58"/>
      <c r="N120" s="49"/>
      <c r="O120" s="49"/>
      <c r="P120" s="121">
        <f>P121</f>
        <v>156.67679600000002</v>
      </c>
      <c r="Q120" s="49"/>
      <c r="R120" s="121">
        <f>R121</f>
        <v>6.6945000000000005E-2</v>
      </c>
      <c r="S120" s="49"/>
      <c r="T120" s="122">
        <f>T121</f>
        <v>0</v>
      </c>
      <c r="AT120" s="13" t="s">
        <v>69</v>
      </c>
      <c r="AU120" s="13" t="s">
        <v>141</v>
      </c>
      <c r="BK120" s="123">
        <f>BK121</f>
        <v>0</v>
      </c>
    </row>
    <row r="121" spans="2:65" s="11" customFormat="1" ht="25.9" customHeight="1">
      <c r="B121" s="124"/>
      <c r="D121" s="125" t="s">
        <v>69</v>
      </c>
      <c r="E121" s="126" t="s">
        <v>176</v>
      </c>
      <c r="F121" s="126" t="s">
        <v>177</v>
      </c>
      <c r="J121" s="127">
        <f>BK121</f>
        <v>0</v>
      </c>
      <c r="L121" s="124"/>
      <c r="M121" s="128"/>
      <c r="P121" s="129">
        <f>P122+P148+P150</f>
        <v>156.67679600000002</v>
      </c>
      <c r="R121" s="129">
        <f>R122+R148+R150</f>
        <v>6.6945000000000005E-2</v>
      </c>
      <c r="T121" s="130">
        <f>T122+T148+T150</f>
        <v>0</v>
      </c>
      <c r="AR121" s="125" t="s">
        <v>77</v>
      </c>
      <c r="AT121" s="131" t="s">
        <v>69</v>
      </c>
      <c r="AU121" s="131" t="s">
        <v>70</v>
      </c>
      <c r="AY121" s="125" t="s">
        <v>178</v>
      </c>
      <c r="BK121" s="132">
        <f>BK122+BK148+BK150</f>
        <v>0</v>
      </c>
    </row>
    <row r="122" spans="2:65" s="11" customFormat="1" ht="22.9" customHeight="1">
      <c r="B122" s="124"/>
      <c r="D122" s="125" t="s">
        <v>69</v>
      </c>
      <c r="E122" s="133" t="s">
        <v>77</v>
      </c>
      <c r="F122" s="133" t="s">
        <v>179</v>
      </c>
      <c r="J122" s="134">
        <f>BK122</f>
        <v>0</v>
      </c>
      <c r="L122" s="124"/>
      <c r="M122" s="128"/>
      <c r="P122" s="129">
        <f>SUM(P123:P147)</f>
        <v>91.451796000000016</v>
      </c>
      <c r="R122" s="129">
        <f>SUM(R123:R147)</f>
        <v>0</v>
      </c>
      <c r="T122" s="130">
        <f>SUM(T123:T147)</f>
        <v>0</v>
      </c>
      <c r="AR122" s="125" t="s">
        <v>77</v>
      </c>
      <c r="AT122" s="131" t="s">
        <v>69</v>
      </c>
      <c r="AU122" s="131" t="s">
        <v>77</v>
      </c>
      <c r="AY122" s="125" t="s">
        <v>178</v>
      </c>
      <c r="BK122" s="132">
        <f>SUM(BK123:BK147)</f>
        <v>0</v>
      </c>
    </row>
    <row r="123" spans="2:65" s="1" customFormat="1" ht="24.2" customHeight="1">
      <c r="B123" s="135"/>
      <c r="C123" s="136" t="s">
        <v>77</v>
      </c>
      <c r="D123" s="136" t="s">
        <v>180</v>
      </c>
      <c r="E123" s="137" t="s">
        <v>2407</v>
      </c>
      <c r="F123" s="138" t="s">
        <v>2408</v>
      </c>
      <c r="G123" s="139" t="s">
        <v>183</v>
      </c>
      <c r="H123" s="140">
        <v>175.65</v>
      </c>
      <c r="I123" s="141"/>
      <c r="J123" s="141">
        <f t="shared" ref="J123:J147" si="0">ROUND(I123*H123,2)</f>
        <v>0</v>
      </c>
      <c r="K123" s="142"/>
      <c r="L123" s="25"/>
      <c r="M123" s="143" t="s">
        <v>1</v>
      </c>
      <c r="N123" s="144" t="s">
        <v>36</v>
      </c>
      <c r="O123" s="145">
        <v>0.46</v>
      </c>
      <c r="P123" s="145">
        <f t="shared" ref="P123:P147" si="1">O123*H123</f>
        <v>80.799000000000007</v>
      </c>
      <c r="Q123" s="145">
        <v>0</v>
      </c>
      <c r="R123" s="145">
        <f t="shared" ref="R123:R147" si="2">Q123*H123</f>
        <v>0</v>
      </c>
      <c r="S123" s="145">
        <v>0</v>
      </c>
      <c r="T123" s="146">
        <f t="shared" ref="T123:T147" si="3">S123*H123</f>
        <v>0</v>
      </c>
      <c r="AR123" s="147" t="s">
        <v>184</v>
      </c>
      <c r="AT123" s="147" t="s">
        <v>180</v>
      </c>
      <c r="AU123" s="147" t="s">
        <v>83</v>
      </c>
      <c r="AY123" s="13" t="s">
        <v>178</v>
      </c>
      <c r="BE123" s="148">
        <f t="shared" ref="BE123:BE147" si="4">IF(N123="základná",J123,0)</f>
        <v>0</v>
      </c>
      <c r="BF123" s="148">
        <f t="shared" ref="BF123:BF147" si="5">IF(N123="znížená",J123,0)</f>
        <v>0</v>
      </c>
      <c r="BG123" s="148">
        <f t="shared" ref="BG123:BG147" si="6">IF(N123="zákl. prenesená",J123,0)</f>
        <v>0</v>
      </c>
      <c r="BH123" s="148">
        <f t="shared" ref="BH123:BH147" si="7">IF(N123="zníž. prenesená",J123,0)</f>
        <v>0</v>
      </c>
      <c r="BI123" s="148">
        <f t="shared" ref="BI123:BI147" si="8">IF(N123="nulová",J123,0)</f>
        <v>0</v>
      </c>
      <c r="BJ123" s="13" t="s">
        <v>83</v>
      </c>
      <c r="BK123" s="148">
        <f t="shared" ref="BK123:BK147" si="9">ROUND(I123*H123,2)</f>
        <v>0</v>
      </c>
      <c r="BL123" s="13" t="s">
        <v>184</v>
      </c>
      <c r="BM123" s="147" t="s">
        <v>2528</v>
      </c>
    </row>
    <row r="124" spans="2:65" s="1" customFormat="1" ht="24.2" customHeight="1">
      <c r="B124" s="135"/>
      <c r="C124" s="136" t="s">
        <v>83</v>
      </c>
      <c r="D124" s="136" t="s">
        <v>180</v>
      </c>
      <c r="E124" s="137" t="s">
        <v>190</v>
      </c>
      <c r="F124" s="138" t="s">
        <v>191</v>
      </c>
      <c r="G124" s="139" t="s">
        <v>183</v>
      </c>
      <c r="H124" s="140">
        <v>58.491</v>
      </c>
      <c r="I124" s="141"/>
      <c r="J124" s="141">
        <f t="shared" si="0"/>
        <v>0</v>
      </c>
      <c r="K124" s="142"/>
      <c r="L124" s="25"/>
      <c r="M124" s="143" t="s">
        <v>1</v>
      </c>
      <c r="N124" s="144" t="s">
        <v>36</v>
      </c>
      <c r="O124" s="145">
        <v>5.6000000000000001E-2</v>
      </c>
      <c r="P124" s="145">
        <f t="shared" si="1"/>
        <v>3.275496</v>
      </c>
      <c r="Q124" s="145">
        <v>0</v>
      </c>
      <c r="R124" s="145">
        <f t="shared" si="2"/>
        <v>0</v>
      </c>
      <c r="S124" s="145">
        <v>0</v>
      </c>
      <c r="T124" s="146">
        <f t="shared" si="3"/>
        <v>0</v>
      </c>
      <c r="AR124" s="147" t="s">
        <v>184</v>
      </c>
      <c r="AT124" s="147" t="s">
        <v>180</v>
      </c>
      <c r="AU124" s="147" t="s">
        <v>83</v>
      </c>
      <c r="AY124" s="13" t="s">
        <v>178</v>
      </c>
      <c r="BE124" s="148">
        <f t="shared" si="4"/>
        <v>0</v>
      </c>
      <c r="BF124" s="148">
        <f t="shared" si="5"/>
        <v>0</v>
      </c>
      <c r="BG124" s="148">
        <f t="shared" si="6"/>
        <v>0</v>
      </c>
      <c r="BH124" s="148">
        <f t="shared" si="7"/>
        <v>0</v>
      </c>
      <c r="BI124" s="148">
        <f t="shared" si="8"/>
        <v>0</v>
      </c>
      <c r="BJ124" s="13" t="s">
        <v>83</v>
      </c>
      <c r="BK124" s="148">
        <f t="shared" si="9"/>
        <v>0</v>
      </c>
      <c r="BL124" s="13" t="s">
        <v>184</v>
      </c>
      <c r="BM124" s="147" t="s">
        <v>2529</v>
      </c>
    </row>
    <row r="125" spans="2:65" s="1" customFormat="1" ht="33" customHeight="1">
      <c r="B125" s="135"/>
      <c r="C125" s="136" t="s">
        <v>189</v>
      </c>
      <c r="D125" s="136" t="s">
        <v>180</v>
      </c>
      <c r="E125" s="137" t="s">
        <v>2411</v>
      </c>
      <c r="F125" s="138" t="s">
        <v>2412</v>
      </c>
      <c r="G125" s="139" t="s">
        <v>183</v>
      </c>
      <c r="H125" s="140">
        <v>175.65</v>
      </c>
      <c r="I125" s="141"/>
      <c r="J125" s="141">
        <f t="shared" si="0"/>
        <v>0</v>
      </c>
      <c r="K125" s="142"/>
      <c r="L125" s="25"/>
      <c r="M125" s="143" t="s">
        <v>1</v>
      </c>
      <c r="N125" s="144" t="s">
        <v>36</v>
      </c>
      <c r="O125" s="145">
        <v>4.2000000000000003E-2</v>
      </c>
      <c r="P125" s="145">
        <f t="shared" si="1"/>
        <v>7.3773000000000009</v>
      </c>
      <c r="Q125" s="145">
        <v>0</v>
      </c>
      <c r="R125" s="145">
        <f t="shared" si="2"/>
        <v>0</v>
      </c>
      <c r="S125" s="145">
        <v>0</v>
      </c>
      <c r="T125" s="146">
        <f t="shared" si="3"/>
        <v>0</v>
      </c>
      <c r="AR125" s="147" t="s">
        <v>184</v>
      </c>
      <c r="AT125" s="147" t="s">
        <v>180</v>
      </c>
      <c r="AU125" s="147" t="s">
        <v>83</v>
      </c>
      <c r="AY125" s="13" t="s">
        <v>178</v>
      </c>
      <c r="BE125" s="148">
        <f t="shared" si="4"/>
        <v>0</v>
      </c>
      <c r="BF125" s="148">
        <f t="shared" si="5"/>
        <v>0</v>
      </c>
      <c r="BG125" s="148">
        <f t="shared" si="6"/>
        <v>0</v>
      </c>
      <c r="BH125" s="148">
        <f t="shared" si="7"/>
        <v>0</v>
      </c>
      <c r="BI125" s="148">
        <f t="shared" si="8"/>
        <v>0</v>
      </c>
      <c r="BJ125" s="13" t="s">
        <v>83</v>
      </c>
      <c r="BK125" s="148">
        <f t="shared" si="9"/>
        <v>0</v>
      </c>
      <c r="BL125" s="13" t="s">
        <v>184</v>
      </c>
      <c r="BM125" s="147" t="s">
        <v>2530</v>
      </c>
    </row>
    <row r="126" spans="2:65" s="1" customFormat="1" ht="33" customHeight="1">
      <c r="B126" s="135"/>
      <c r="C126" s="136" t="s">
        <v>184</v>
      </c>
      <c r="D126" s="136" t="s">
        <v>180</v>
      </c>
      <c r="E126" s="137" t="s">
        <v>2531</v>
      </c>
      <c r="F126" s="138" t="s">
        <v>2532</v>
      </c>
      <c r="G126" s="139" t="s">
        <v>216</v>
      </c>
      <c r="H126" s="140">
        <v>1225</v>
      </c>
      <c r="I126" s="141"/>
      <c r="J126" s="141">
        <f t="shared" si="0"/>
        <v>0</v>
      </c>
      <c r="K126" s="142"/>
      <c r="L126" s="25"/>
      <c r="M126" s="143" t="s">
        <v>1</v>
      </c>
      <c r="N126" s="144" t="s">
        <v>36</v>
      </c>
      <c r="O126" s="145">
        <v>0</v>
      </c>
      <c r="P126" s="145">
        <f t="shared" si="1"/>
        <v>0</v>
      </c>
      <c r="Q126" s="145">
        <v>0</v>
      </c>
      <c r="R126" s="145">
        <f t="shared" si="2"/>
        <v>0</v>
      </c>
      <c r="S126" s="145">
        <v>0</v>
      </c>
      <c r="T126" s="146">
        <f t="shared" si="3"/>
        <v>0</v>
      </c>
      <c r="AR126" s="147" t="s">
        <v>184</v>
      </c>
      <c r="AT126" s="147" t="s">
        <v>180</v>
      </c>
      <c r="AU126" s="147" t="s">
        <v>83</v>
      </c>
      <c r="AY126" s="13" t="s">
        <v>178</v>
      </c>
      <c r="BE126" s="148">
        <f t="shared" si="4"/>
        <v>0</v>
      </c>
      <c r="BF126" s="148">
        <f t="shared" si="5"/>
        <v>0</v>
      </c>
      <c r="BG126" s="148">
        <f t="shared" si="6"/>
        <v>0</v>
      </c>
      <c r="BH126" s="148">
        <f t="shared" si="7"/>
        <v>0</v>
      </c>
      <c r="BI126" s="148">
        <f t="shared" si="8"/>
        <v>0</v>
      </c>
      <c r="BJ126" s="13" t="s">
        <v>83</v>
      </c>
      <c r="BK126" s="148">
        <f t="shared" si="9"/>
        <v>0</v>
      </c>
      <c r="BL126" s="13" t="s">
        <v>184</v>
      </c>
      <c r="BM126" s="147" t="s">
        <v>83</v>
      </c>
    </row>
    <row r="127" spans="2:65" s="1" customFormat="1" ht="24.2" customHeight="1">
      <c r="B127" s="135"/>
      <c r="C127" s="136" t="s">
        <v>196</v>
      </c>
      <c r="D127" s="136" t="s">
        <v>180</v>
      </c>
      <c r="E127" s="137" t="s">
        <v>2533</v>
      </c>
      <c r="F127" s="138" t="s">
        <v>2534</v>
      </c>
      <c r="G127" s="139" t="s">
        <v>216</v>
      </c>
      <c r="H127" s="140">
        <v>1225</v>
      </c>
      <c r="I127" s="141"/>
      <c r="J127" s="141">
        <f t="shared" si="0"/>
        <v>0</v>
      </c>
      <c r="K127" s="142"/>
      <c r="L127" s="25"/>
      <c r="M127" s="143" t="s">
        <v>1</v>
      </c>
      <c r="N127" s="144" t="s">
        <v>36</v>
      </c>
      <c r="O127" s="145">
        <v>0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184</v>
      </c>
      <c r="AT127" s="147" t="s">
        <v>180</v>
      </c>
      <c r="AU127" s="147" t="s">
        <v>83</v>
      </c>
      <c r="AY127" s="13" t="s">
        <v>178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3" t="s">
        <v>83</v>
      </c>
      <c r="BK127" s="148">
        <f t="shared" si="9"/>
        <v>0</v>
      </c>
      <c r="BL127" s="13" t="s">
        <v>184</v>
      </c>
      <c r="BM127" s="147" t="s">
        <v>184</v>
      </c>
    </row>
    <row r="128" spans="2:65" s="1" customFormat="1" ht="37.9" customHeight="1">
      <c r="B128" s="135"/>
      <c r="C128" s="149" t="s">
        <v>200</v>
      </c>
      <c r="D128" s="149" t="s">
        <v>318</v>
      </c>
      <c r="E128" s="150" t="s">
        <v>2535</v>
      </c>
      <c r="F128" s="151" t="s">
        <v>2536</v>
      </c>
      <c r="G128" s="152" t="s">
        <v>183</v>
      </c>
      <c r="H128" s="153">
        <v>245</v>
      </c>
      <c r="I128" s="154"/>
      <c r="J128" s="154">
        <f t="shared" si="0"/>
        <v>0</v>
      </c>
      <c r="K128" s="155"/>
      <c r="L128" s="156"/>
      <c r="M128" s="157" t="s">
        <v>1</v>
      </c>
      <c r="N128" s="158" t="s">
        <v>36</v>
      </c>
      <c r="O128" s="145">
        <v>0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208</v>
      </c>
      <c r="AT128" s="147" t="s">
        <v>318</v>
      </c>
      <c r="AU128" s="147" t="s">
        <v>83</v>
      </c>
      <c r="AY128" s="13" t="s">
        <v>178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83</v>
      </c>
      <c r="BK128" s="148">
        <f t="shared" si="9"/>
        <v>0</v>
      </c>
      <c r="BL128" s="13" t="s">
        <v>184</v>
      </c>
      <c r="BM128" s="147" t="s">
        <v>200</v>
      </c>
    </row>
    <row r="129" spans="2:65" s="1" customFormat="1" ht="21.75" customHeight="1">
      <c r="B129" s="135"/>
      <c r="C129" s="136" t="s">
        <v>204</v>
      </c>
      <c r="D129" s="136" t="s">
        <v>180</v>
      </c>
      <c r="E129" s="137" t="s">
        <v>2537</v>
      </c>
      <c r="F129" s="138" t="s">
        <v>2538</v>
      </c>
      <c r="G129" s="139" t="s">
        <v>216</v>
      </c>
      <c r="H129" s="140">
        <v>1225</v>
      </c>
      <c r="I129" s="141"/>
      <c r="J129" s="141">
        <f t="shared" si="0"/>
        <v>0</v>
      </c>
      <c r="K129" s="142"/>
      <c r="L129" s="25"/>
      <c r="M129" s="143" t="s">
        <v>1</v>
      </c>
      <c r="N129" s="144" t="s">
        <v>36</v>
      </c>
      <c r="O129" s="145">
        <v>0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184</v>
      </c>
      <c r="AT129" s="147" t="s">
        <v>180</v>
      </c>
      <c r="AU129" s="147" t="s">
        <v>83</v>
      </c>
      <c r="AY129" s="13" t="s">
        <v>178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83</v>
      </c>
      <c r="BK129" s="148">
        <f t="shared" si="9"/>
        <v>0</v>
      </c>
      <c r="BL129" s="13" t="s">
        <v>184</v>
      </c>
      <c r="BM129" s="147" t="s">
        <v>208</v>
      </c>
    </row>
    <row r="130" spans="2:65" s="1" customFormat="1" ht="24.2" customHeight="1">
      <c r="B130" s="135"/>
      <c r="C130" s="149" t="s">
        <v>208</v>
      </c>
      <c r="D130" s="149" t="s">
        <v>318</v>
      </c>
      <c r="E130" s="150" t="s">
        <v>2539</v>
      </c>
      <c r="F130" s="151" t="s">
        <v>2540</v>
      </c>
      <c r="G130" s="152" t="s">
        <v>262</v>
      </c>
      <c r="H130" s="153">
        <v>12.25</v>
      </c>
      <c r="I130" s="154"/>
      <c r="J130" s="154">
        <f t="shared" si="0"/>
        <v>0</v>
      </c>
      <c r="K130" s="155"/>
      <c r="L130" s="156"/>
      <c r="M130" s="157" t="s">
        <v>1</v>
      </c>
      <c r="N130" s="158" t="s">
        <v>36</v>
      </c>
      <c r="O130" s="145">
        <v>0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208</v>
      </c>
      <c r="AT130" s="147" t="s">
        <v>318</v>
      </c>
      <c r="AU130" s="147" t="s">
        <v>83</v>
      </c>
      <c r="AY130" s="13" t="s">
        <v>178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83</v>
      </c>
      <c r="BK130" s="148">
        <f t="shared" si="9"/>
        <v>0</v>
      </c>
      <c r="BL130" s="13" t="s">
        <v>184</v>
      </c>
      <c r="BM130" s="147" t="s">
        <v>218</v>
      </c>
    </row>
    <row r="131" spans="2:65" s="1" customFormat="1" ht="24.2" customHeight="1">
      <c r="B131" s="135"/>
      <c r="C131" s="136" t="s">
        <v>213</v>
      </c>
      <c r="D131" s="136" t="s">
        <v>180</v>
      </c>
      <c r="E131" s="137" t="s">
        <v>2541</v>
      </c>
      <c r="F131" s="138" t="s">
        <v>2542</v>
      </c>
      <c r="G131" s="139" t="s">
        <v>216</v>
      </c>
      <c r="H131" s="140">
        <v>1225</v>
      </c>
      <c r="I131" s="141"/>
      <c r="J131" s="141">
        <f t="shared" si="0"/>
        <v>0</v>
      </c>
      <c r="K131" s="142"/>
      <c r="L131" s="25"/>
      <c r="M131" s="143" t="s">
        <v>1</v>
      </c>
      <c r="N131" s="144" t="s">
        <v>36</v>
      </c>
      <c r="O131" s="145">
        <v>0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184</v>
      </c>
      <c r="AT131" s="147" t="s">
        <v>180</v>
      </c>
      <c r="AU131" s="147" t="s">
        <v>83</v>
      </c>
      <c r="AY131" s="13" t="s">
        <v>178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83</v>
      </c>
      <c r="BK131" s="148">
        <f t="shared" si="9"/>
        <v>0</v>
      </c>
      <c r="BL131" s="13" t="s">
        <v>184</v>
      </c>
      <c r="BM131" s="147" t="s">
        <v>226</v>
      </c>
    </row>
    <row r="132" spans="2:65" s="1" customFormat="1" ht="24.2" customHeight="1">
      <c r="B132" s="135"/>
      <c r="C132" s="136" t="s">
        <v>218</v>
      </c>
      <c r="D132" s="136" t="s">
        <v>180</v>
      </c>
      <c r="E132" s="137" t="s">
        <v>2543</v>
      </c>
      <c r="F132" s="138" t="s">
        <v>2544</v>
      </c>
      <c r="G132" s="139" t="s">
        <v>216</v>
      </c>
      <c r="H132" s="140">
        <v>1225</v>
      </c>
      <c r="I132" s="141"/>
      <c r="J132" s="141">
        <f t="shared" si="0"/>
        <v>0</v>
      </c>
      <c r="K132" s="142"/>
      <c r="L132" s="25"/>
      <c r="M132" s="143" t="s">
        <v>1</v>
      </c>
      <c r="N132" s="144" t="s">
        <v>36</v>
      </c>
      <c r="O132" s="145">
        <v>0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184</v>
      </c>
      <c r="AT132" s="147" t="s">
        <v>180</v>
      </c>
      <c r="AU132" s="147" t="s">
        <v>83</v>
      </c>
      <c r="AY132" s="13" t="s">
        <v>178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83</v>
      </c>
      <c r="BK132" s="148">
        <f t="shared" si="9"/>
        <v>0</v>
      </c>
      <c r="BL132" s="13" t="s">
        <v>184</v>
      </c>
      <c r="BM132" s="147" t="s">
        <v>234</v>
      </c>
    </row>
    <row r="133" spans="2:65" s="1" customFormat="1" ht="24.2" customHeight="1">
      <c r="B133" s="135"/>
      <c r="C133" s="136" t="s">
        <v>222</v>
      </c>
      <c r="D133" s="136" t="s">
        <v>180</v>
      </c>
      <c r="E133" s="137" t="s">
        <v>2545</v>
      </c>
      <c r="F133" s="138" t="s">
        <v>2546</v>
      </c>
      <c r="G133" s="139" t="s">
        <v>216</v>
      </c>
      <c r="H133" s="140">
        <v>1225</v>
      </c>
      <c r="I133" s="141"/>
      <c r="J133" s="141">
        <f t="shared" si="0"/>
        <v>0</v>
      </c>
      <c r="K133" s="142"/>
      <c r="L133" s="25"/>
      <c r="M133" s="143" t="s">
        <v>1</v>
      </c>
      <c r="N133" s="144" t="s">
        <v>36</v>
      </c>
      <c r="O133" s="145">
        <v>0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184</v>
      </c>
      <c r="AT133" s="147" t="s">
        <v>180</v>
      </c>
      <c r="AU133" s="147" t="s">
        <v>83</v>
      </c>
      <c r="AY133" s="13" t="s">
        <v>178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83</v>
      </c>
      <c r="BK133" s="148">
        <f t="shared" si="9"/>
        <v>0</v>
      </c>
      <c r="BL133" s="13" t="s">
        <v>184</v>
      </c>
      <c r="BM133" s="147" t="s">
        <v>242</v>
      </c>
    </row>
    <row r="134" spans="2:65" s="1" customFormat="1" ht="24.2" customHeight="1">
      <c r="B134" s="135"/>
      <c r="C134" s="136" t="s">
        <v>226</v>
      </c>
      <c r="D134" s="136" t="s">
        <v>180</v>
      </c>
      <c r="E134" s="137" t="s">
        <v>2547</v>
      </c>
      <c r="F134" s="138" t="s">
        <v>2548</v>
      </c>
      <c r="G134" s="139" t="s">
        <v>216</v>
      </c>
      <c r="H134" s="140">
        <v>1225</v>
      </c>
      <c r="I134" s="141"/>
      <c r="J134" s="141">
        <f t="shared" si="0"/>
        <v>0</v>
      </c>
      <c r="K134" s="142"/>
      <c r="L134" s="25"/>
      <c r="M134" s="143" t="s">
        <v>1</v>
      </c>
      <c r="N134" s="144" t="s">
        <v>36</v>
      </c>
      <c r="O134" s="145">
        <v>0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184</v>
      </c>
      <c r="AT134" s="147" t="s">
        <v>180</v>
      </c>
      <c r="AU134" s="147" t="s">
        <v>83</v>
      </c>
      <c r="AY134" s="13" t="s">
        <v>178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83</v>
      </c>
      <c r="BK134" s="148">
        <f t="shared" si="9"/>
        <v>0</v>
      </c>
      <c r="BL134" s="13" t="s">
        <v>184</v>
      </c>
      <c r="BM134" s="147" t="s">
        <v>250</v>
      </c>
    </row>
    <row r="135" spans="2:65" s="1" customFormat="1" ht="21.75" customHeight="1">
      <c r="B135" s="135"/>
      <c r="C135" s="136" t="s">
        <v>230</v>
      </c>
      <c r="D135" s="136" t="s">
        <v>180</v>
      </c>
      <c r="E135" s="137" t="s">
        <v>2549</v>
      </c>
      <c r="F135" s="138" t="s">
        <v>2550</v>
      </c>
      <c r="G135" s="139" t="s">
        <v>216</v>
      </c>
      <c r="H135" s="140">
        <v>1225</v>
      </c>
      <c r="I135" s="141"/>
      <c r="J135" s="141">
        <f t="shared" si="0"/>
        <v>0</v>
      </c>
      <c r="K135" s="142"/>
      <c r="L135" s="25"/>
      <c r="M135" s="143" t="s">
        <v>1</v>
      </c>
      <c r="N135" s="144" t="s">
        <v>36</v>
      </c>
      <c r="O135" s="145">
        <v>0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184</v>
      </c>
      <c r="AT135" s="147" t="s">
        <v>180</v>
      </c>
      <c r="AU135" s="147" t="s">
        <v>83</v>
      </c>
      <c r="AY135" s="13" t="s">
        <v>178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83</v>
      </c>
      <c r="BK135" s="148">
        <f t="shared" si="9"/>
        <v>0</v>
      </c>
      <c r="BL135" s="13" t="s">
        <v>184</v>
      </c>
      <c r="BM135" s="147" t="s">
        <v>259</v>
      </c>
    </row>
    <row r="136" spans="2:65" s="1" customFormat="1" ht="24.2" customHeight="1">
      <c r="B136" s="135"/>
      <c r="C136" s="149" t="s">
        <v>234</v>
      </c>
      <c r="D136" s="149" t="s">
        <v>318</v>
      </c>
      <c r="E136" s="150" t="s">
        <v>2551</v>
      </c>
      <c r="F136" s="151" t="s">
        <v>2552</v>
      </c>
      <c r="G136" s="152" t="s">
        <v>183</v>
      </c>
      <c r="H136" s="153">
        <v>39.200000000000003</v>
      </c>
      <c r="I136" s="154"/>
      <c r="J136" s="154">
        <f t="shared" si="0"/>
        <v>0</v>
      </c>
      <c r="K136" s="155"/>
      <c r="L136" s="156"/>
      <c r="M136" s="157" t="s">
        <v>1</v>
      </c>
      <c r="N136" s="158" t="s">
        <v>36</v>
      </c>
      <c r="O136" s="145">
        <v>0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208</v>
      </c>
      <c r="AT136" s="147" t="s">
        <v>318</v>
      </c>
      <c r="AU136" s="147" t="s">
        <v>83</v>
      </c>
      <c r="AY136" s="13" t="s">
        <v>178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83</v>
      </c>
      <c r="BK136" s="148">
        <f t="shared" si="9"/>
        <v>0</v>
      </c>
      <c r="BL136" s="13" t="s">
        <v>184</v>
      </c>
      <c r="BM136" s="147" t="s">
        <v>268</v>
      </c>
    </row>
    <row r="137" spans="2:65" s="1" customFormat="1" ht="24.2" customHeight="1">
      <c r="B137" s="135"/>
      <c r="C137" s="136" t="s">
        <v>238</v>
      </c>
      <c r="D137" s="136" t="s">
        <v>180</v>
      </c>
      <c r="E137" s="137" t="s">
        <v>2553</v>
      </c>
      <c r="F137" s="138" t="s">
        <v>2554</v>
      </c>
      <c r="G137" s="139" t="s">
        <v>216</v>
      </c>
      <c r="H137" s="140">
        <v>78.332999999999998</v>
      </c>
      <c r="I137" s="141"/>
      <c r="J137" s="141">
        <f t="shared" si="0"/>
        <v>0</v>
      </c>
      <c r="K137" s="142"/>
      <c r="L137" s="25"/>
      <c r="M137" s="143" t="s">
        <v>1</v>
      </c>
      <c r="N137" s="144" t="s">
        <v>36</v>
      </c>
      <c r="O137" s="145">
        <v>0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184</v>
      </c>
      <c r="AT137" s="147" t="s">
        <v>180</v>
      </c>
      <c r="AU137" s="147" t="s">
        <v>83</v>
      </c>
      <c r="AY137" s="13" t="s">
        <v>178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83</v>
      </c>
      <c r="BK137" s="148">
        <f t="shared" si="9"/>
        <v>0</v>
      </c>
      <c r="BL137" s="13" t="s">
        <v>184</v>
      </c>
      <c r="BM137" s="147" t="s">
        <v>275</v>
      </c>
    </row>
    <row r="138" spans="2:65" s="1" customFormat="1" ht="24.2" customHeight="1">
      <c r="B138" s="135"/>
      <c r="C138" s="136" t="s">
        <v>242</v>
      </c>
      <c r="D138" s="136" t="s">
        <v>180</v>
      </c>
      <c r="E138" s="137" t="s">
        <v>2555</v>
      </c>
      <c r="F138" s="138" t="s">
        <v>2556</v>
      </c>
      <c r="G138" s="139" t="s">
        <v>216</v>
      </c>
      <c r="H138" s="140">
        <v>191.75</v>
      </c>
      <c r="I138" s="141"/>
      <c r="J138" s="141">
        <f t="shared" si="0"/>
        <v>0</v>
      </c>
      <c r="K138" s="142"/>
      <c r="L138" s="25"/>
      <c r="M138" s="143" t="s">
        <v>1</v>
      </c>
      <c r="N138" s="144" t="s">
        <v>36</v>
      </c>
      <c r="O138" s="145">
        <v>0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184</v>
      </c>
      <c r="AT138" s="147" t="s">
        <v>180</v>
      </c>
      <c r="AU138" s="147" t="s">
        <v>83</v>
      </c>
      <c r="AY138" s="13" t="s">
        <v>178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83</v>
      </c>
      <c r="BK138" s="148">
        <f t="shared" si="9"/>
        <v>0</v>
      </c>
      <c r="BL138" s="13" t="s">
        <v>184</v>
      </c>
      <c r="BM138" s="147" t="s">
        <v>283</v>
      </c>
    </row>
    <row r="139" spans="2:65" s="1" customFormat="1" ht="24.2" customHeight="1">
      <c r="B139" s="135"/>
      <c r="C139" s="149" t="s">
        <v>246</v>
      </c>
      <c r="D139" s="149" t="s">
        <v>318</v>
      </c>
      <c r="E139" s="150" t="s">
        <v>2557</v>
      </c>
      <c r="F139" s="151" t="s">
        <v>2558</v>
      </c>
      <c r="G139" s="152" t="s">
        <v>183</v>
      </c>
      <c r="H139" s="153">
        <v>23.5</v>
      </c>
      <c r="I139" s="154"/>
      <c r="J139" s="154">
        <f t="shared" si="0"/>
        <v>0</v>
      </c>
      <c r="K139" s="155"/>
      <c r="L139" s="156"/>
      <c r="M139" s="157" t="s">
        <v>1</v>
      </c>
      <c r="N139" s="158" t="s">
        <v>36</v>
      </c>
      <c r="O139" s="145">
        <v>0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208</v>
      </c>
      <c r="AT139" s="147" t="s">
        <v>318</v>
      </c>
      <c r="AU139" s="147" t="s">
        <v>83</v>
      </c>
      <c r="AY139" s="13" t="s">
        <v>178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83</v>
      </c>
      <c r="BK139" s="148">
        <f t="shared" si="9"/>
        <v>0</v>
      </c>
      <c r="BL139" s="13" t="s">
        <v>184</v>
      </c>
      <c r="BM139" s="147" t="s">
        <v>293</v>
      </c>
    </row>
    <row r="140" spans="2:65" s="1" customFormat="1" ht="37.9" customHeight="1">
      <c r="B140" s="135"/>
      <c r="C140" s="165" t="s">
        <v>250</v>
      </c>
      <c r="D140" s="165" t="s">
        <v>180</v>
      </c>
      <c r="E140" s="166" t="s">
        <v>2559</v>
      </c>
      <c r="F140" s="167" t="s">
        <v>2560</v>
      </c>
      <c r="G140" s="168" t="s">
        <v>290</v>
      </c>
      <c r="H140" s="169">
        <v>5</v>
      </c>
      <c r="I140" s="170"/>
      <c r="J140" s="170">
        <f t="shared" si="0"/>
        <v>0</v>
      </c>
      <c r="K140" s="142"/>
      <c r="L140" s="25"/>
      <c r="M140" s="143" t="s">
        <v>1</v>
      </c>
      <c r="N140" s="144" t="s">
        <v>36</v>
      </c>
      <c r="O140" s="145">
        <v>0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184</v>
      </c>
      <c r="AT140" s="147" t="s">
        <v>180</v>
      </c>
      <c r="AU140" s="147" t="s">
        <v>83</v>
      </c>
      <c r="AY140" s="13" t="s">
        <v>178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83</v>
      </c>
      <c r="BK140" s="148">
        <f t="shared" si="9"/>
        <v>0</v>
      </c>
      <c r="BL140" s="13" t="s">
        <v>184</v>
      </c>
      <c r="BM140" s="147" t="s">
        <v>301</v>
      </c>
    </row>
    <row r="141" spans="2:65" s="1" customFormat="1" ht="37.9" customHeight="1">
      <c r="B141" s="135"/>
      <c r="C141" s="165" t="s">
        <v>254</v>
      </c>
      <c r="D141" s="165" t="s">
        <v>180</v>
      </c>
      <c r="E141" s="166" t="s">
        <v>2561</v>
      </c>
      <c r="F141" s="167" t="s">
        <v>2562</v>
      </c>
      <c r="G141" s="168" t="s">
        <v>290</v>
      </c>
      <c r="H141" s="169">
        <v>5</v>
      </c>
      <c r="I141" s="170"/>
      <c r="J141" s="170">
        <f t="shared" si="0"/>
        <v>0</v>
      </c>
      <c r="K141" s="142"/>
      <c r="L141" s="25"/>
      <c r="M141" s="143" t="s">
        <v>1</v>
      </c>
      <c r="N141" s="144" t="s">
        <v>36</v>
      </c>
      <c r="O141" s="145">
        <v>0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184</v>
      </c>
      <c r="AT141" s="147" t="s">
        <v>180</v>
      </c>
      <c r="AU141" s="147" t="s">
        <v>83</v>
      </c>
      <c r="AY141" s="13" t="s">
        <v>178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83</v>
      </c>
      <c r="BK141" s="148">
        <f t="shared" si="9"/>
        <v>0</v>
      </c>
      <c r="BL141" s="13" t="s">
        <v>184</v>
      </c>
      <c r="BM141" s="147" t="s">
        <v>309</v>
      </c>
    </row>
    <row r="142" spans="2:65" s="1" customFormat="1" ht="24.2" customHeight="1">
      <c r="B142" s="135"/>
      <c r="C142" s="171" t="s">
        <v>259</v>
      </c>
      <c r="D142" s="171" t="s">
        <v>318</v>
      </c>
      <c r="E142" s="172" t="s">
        <v>2563</v>
      </c>
      <c r="F142" s="173" t="s">
        <v>2564</v>
      </c>
      <c r="G142" s="174" t="s">
        <v>290</v>
      </c>
      <c r="H142" s="175">
        <v>5</v>
      </c>
      <c r="I142" s="176"/>
      <c r="J142" s="176">
        <f t="shared" si="0"/>
        <v>0</v>
      </c>
      <c r="K142" s="155"/>
      <c r="L142" s="156"/>
      <c r="M142" s="157" t="s">
        <v>1</v>
      </c>
      <c r="N142" s="158" t="s">
        <v>36</v>
      </c>
      <c r="O142" s="145">
        <v>0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208</v>
      </c>
      <c r="AT142" s="147" t="s">
        <v>318</v>
      </c>
      <c r="AU142" s="147" t="s">
        <v>83</v>
      </c>
      <c r="AY142" s="13" t="s">
        <v>178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83</v>
      </c>
      <c r="BK142" s="148">
        <f t="shared" si="9"/>
        <v>0</v>
      </c>
      <c r="BL142" s="13" t="s">
        <v>184</v>
      </c>
      <c r="BM142" s="147" t="s">
        <v>317</v>
      </c>
    </row>
    <row r="143" spans="2:65" s="1" customFormat="1" ht="33" customHeight="1">
      <c r="B143" s="135"/>
      <c r="C143" s="165" t="s">
        <v>264</v>
      </c>
      <c r="D143" s="165" t="s">
        <v>180</v>
      </c>
      <c r="E143" s="166" t="s">
        <v>2565</v>
      </c>
      <c r="F143" s="167" t="s">
        <v>2566</v>
      </c>
      <c r="G143" s="168" t="s">
        <v>290</v>
      </c>
      <c r="H143" s="169">
        <v>5</v>
      </c>
      <c r="I143" s="170"/>
      <c r="J143" s="170">
        <f t="shared" si="0"/>
        <v>0</v>
      </c>
      <c r="K143" s="142"/>
      <c r="L143" s="25"/>
      <c r="M143" s="143" t="s">
        <v>1</v>
      </c>
      <c r="N143" s="144" t="s">
        <v>36</v>
      </c>
      <c r="O143" s="145">
        <v>0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184</v>
      </c>
      <c r="AT143" s="147" t="s">
        <v>180</v>
      </c>
      <c r="AU143" s="147" t="s">
        <v>83</v>
      </c>
      <c r="AY143" s="13" t="s">
        <v>178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83</v>
      </c>
      <c r="BK143" s="148">
        <f t="shared" si="9"/>
        <v>0</v>
      </c>
      <c r="BL143" s="13" t="s">
        <v>184</v>
      </c>
      <c r="BM143" s="147" t="s">
        <v>326</v>
      </c>
    </row>
    <row r="144" spans="2:65" s="1" customFormat="1" ht="24.2" customHeight="1">
      <c r="B144" s="135"/>
      <c r="C144" s="149" t="s">
        <v>268</v>
      </c>
      <c r="D144" s="149" t="s">
        <v>318</v>
      </c>
      <c r="E144" s="150" t="s">
        <v>2567</v>
      </c>
      <c r="F144" s="151" t="s">
        <v>2568</v>
      </c>
      <c r="G144" s="152" t="s">
        <v>329</v>
      </c>
      <c r="H144" s="153">
        <v>30</v>
      </c>
      <c r="I144" s="154"/>
      <c r="J144" s="154">
        <f t="shared" si="0"/>
        <v>0</v>
      </c>
      <c r="K144" s="155"/>
      <c r="L144" s="156"/>
      <c r="M144" s="157" t="s">
        <v>1</v>
      </c>
      <c r="N144" s="158" t="s">
        <v>36</v>
      </c>
      <c r="O144" s="145">
        <v>0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208</v>
      </c>
      <c r="AT144" s="147" t="s">
        <v>318</v>
      </c>
      <c r="AU144" s="147" t="s">
        <v>83</v>
      </c>
      <c r="AY144" s="13" t="s">
        <v>178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83</v>
      </c>
      <c r="BK144" s="148">
        <f t="shared" si="9"/>
        <v>0</v>
      </c>
      <c r="BL144" s="13" t="s">
        <v>184</v>
      </c>
      <c r="BM144" s="147" t="s">
        <v>335</v>
      </c>
    </row>
    <row r="145" spans="2:65" s="1" customFormat="1" ht="24.2" customHeight="1">
      <c r="B145" s="135"/>
      <c r="C145" s="149" t="s">
        <v>7</v>
      </c>
      <c r="D145" s="149" t="s">
        <v>318</v>
      </c>
      <c r="E145" s="150" t="s">
        <v>2569</v>
      </c>
      <c r="F145" s="151" t="s">
        <v>2570</v>
      </c>
      <c r="G145" s="152" t="s">
        <v>290</v>
      </c>
      <c r="H145" s="153">
        <v>36</v>
      </c>
      <c r="I145" s="154"/>
      <c r="J145" s="154">
        <f t="shared" si="0"/>
        <v>0</v>
      </c>
      <c r="K145" s="155"/>
      <c r="L145" s="156"/>
      <c r="M145" s="157" t="s">
        <v>1</v>
      </c>
      <c r="N145" s="158" t="s">
        <v>36</v>
      </c>
      <c r="O145" s="145">
        <v>0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208</v>
      </c>
      <c r="AT145" s="147" t="s">
        <v>318</v>
      </c>
      <c r="AU145" s="147" t="s">
        <v>83</v>
      </c>
      <c r="AY145" s="13" t="s">
        <v>178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83</v>
      </c>
      <c r="BK145" s="148">
        <f t="shared" si="9"/>
        <v>0</v>
      </c>
      <c r="BL145" s="13" t="s">
        <v>184</v>
      </c>
      <c r="BM145" s="147" t="s">
        <v>344</v>
      </c>
    </row>
    <row r="146" spans="2:65" s="1" customFormat="1" ht="24.2" customHeight="1">
      <c r="B146" s="135"/>
      <c r="C146" s="149" t="s">
        <v>275</v>
      </c>
      <c r="D146" s="149" t="s">
        <v>318</v>
      </c>
      <c r="E146" s="150" t="s">
        <v>2571</v>
      </c>
      <c r="F146" s="151" t="s">
        <v>2572</v>
      </c>
      <c r="G146" s="152" t="s">
        <v>290</v>
      </c>
      <c r="H146" s="153">
        <v>108</v>
      </c>
      <c r="I146" s="154"/>
      <c r="J146" s="154">
        <f t="shared" si="0"/>
        <v>0</v>
      </c>
      <c r="K146" s="155"/>
      <c r="L146" s="156"/>
      <c r="M146" s="157" t="s">
        <v>1</v>
      </c>
      <c r="N146" s="158" t="s">
        <v>36</v>
      </c>
      <c r="O146" s="145">
        <v>0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208</v>
      </c>
      <c r="AT146" s="147" t="s">
        <v>318</v>
      </c>
      <c r="AU146" s="147" t="s">
        <v>83</v>
      </c>
      <c r="AY146" s="13" t="s">
        <v>178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83</v>
      </c>
      <c r="BK146" s="148">
        <f t="shared" si="9"/>
        <v>0</v>
      </c>
      <c r="BL146" s="13" t="s">
        <v>184</v>
      </c>
      <c r="BM146" s="147" t="s">
        <v>358</v>
      </c>
    </row>
    <row r="147" spans="2:65" s="1" customFormat="1" ht="37.9" customHeight="1">
      <c r="B147" s="135"/>
      <c r="C147" s="165" t="s">
        <v>279</v>
      </c>
      <c r="D147" s="165" t="s">
        <v>180</v>
      </c>
      <c r="E147" s="166" t="s">
        <v>2573</v>
      </c>
      <c r="F147" s="167" t="s">
        <v>2574</v>
      </c>
      <c r="G147" s="168" t="s">
        <v>290</v>
      </c>
      <c r="H147" s="169">
        <v>5</v>
      </c>
      <c r="I147" s="170"/>
      <c r="J147" s="170">
        <f t="shared" si="0"/>
        <v>0</v>
      </c>
      <c r="K147" s="142"/>
      <c r="L147" s="25"/>
      <c r="M147" s="143" t="s">
        <v>1</v>
      </c>
      <c r="N147" s="144" t="s">
        <v>36</v>
      </c>
      <c r="O147" s="145">
        <v>0</v>
      </c>
      <c r="P147" s="145">
        <f t="shared" si="1"/>
        <v>0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184</v>
      </c>
      <c r="AT147" s="147" t="s">
        <v>180</v>
      </c>
      <c r="AU147" s="147" t="s">
        <v>83</v>
      </c>
      <c r="AY147" s="13" t="s">
        <v>178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83</v>
      </c>
      <c r="BK147" s="148">
        <f t="shared" si="9"/>
        <v>0</v>
      </c>
      <c r="BL147" s="13" t="s">
        <v>184</v>
      </c>
      <c r="BM147" s="147" t="s">
        <v>366</v>
      </c>
    </row>
    <row r="148" spans="2:65" s="11" customFormat="1" ht="22.9" customHeight="1">
      <c r="B148" s="124"/>
      <c r="D148" s="125" t="s">
        <v>69</v>
      </c>
      <c r="E148" s="133" t="s">
        <v>83</v>
      </c>
      <c r="F148" s="133" t="s">
        <v>212</v>
      </c>
      <c r="J148" s="134">
        <f>BK148</f>
        <v>0</v>
      </c>
      <c r="L148" s="124"/>
      <c r="M148" s="128"/>
      <c r="P148" s="129">
        <f>P149</f>
        <v>50.225000000000001</v>
      </c>
      <c r="R148" s="129">
        <f>R149</f>
        <v>4.0425000000000003E-2</v>
      </c>
      <c r="T148" s="130">
        <f>T149</f>
        <v>0</v>
      </c>
      <c r="AR148" s="125" t="s">
        <v>77</v>
      </c>
      <c r="AT148" s="131" t="s">
        <v>69</v>
      </c>
      <c r="AU148" s="131" t="s">
        <v>77</v>
      </c>
      <c r="AY148" s="125" t="s">
        <v>178</v>
      </c>
      <c r="BK148" s="132">
        <f>BK149</f>
        <v>0</v>
      </c>
    </row>
    <row r="149" spans="2:65" s="1" customFormat="1" ht="16.5" customHeight="1">
      <c r="B149" s="135"/>
      <c r="C149" s="136" t="s">
        <v>283</v>
      </c>
      <c r="D149" s="136" t="s">
        <v>180</v>
      </c>
      <c r="E149" s="137" t="s">
        <v>2575</v>
      </c>
      <c r="F149" s="138" t="s">
        <v>2576</v>
      </c>
      <c r="G149" s="139" t="s">
        <v>216</v>
      </c>
      <c r="H149" s="140">
        <v>1225</v>
      </c>
      <c r="I149" s="141"/>
      <c r="J149" s="141">
        <f>ROUND(I149*H149,2)</f>
        <v>0</v>
      </c>
      <c r="K149" s="142"/>
      <c r="L149" s="25"/>
      <c r="M149" s="143" t="s">
        <v>1</v>
      </c>
      <c r="N149" s="144" t="s">
        <v>36</v>
      </c>
      <c r="O149" s="145">
        <v>4.1000000000000002E-2</v>
      </c>
      <c r="P149" s="145">
        <f>O149*H149</f>
        <v>50.225000000000001</v>
      </c>
      <c r="Q149" s="145">
        <v>3.3000000000000003E-5</v>
      </c>
      <c r="R149" s="145">
        <f>Q149*H149</f>
        <v>4.0425000000000003E-2</v>
      </c>
      <c r="S149" s="145">
        <v>0</v>
      </c>
      <c r="T149" s="146">
        <f>S149*H149</f>
        <v>0</v>
      </c>
      <c r="AR149" s="147" t="s">
        <v>184</v>
      </c>
      <c r="AT149" s="147" t="s">
        <v>180</v>
      </c>
      <c r="AU149" s="147" t="s">
        <v>83</v>
      </c>
      <c r="AY149" s="13" t="s">
        <v>178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83</v>
      </c>
      <c r="BK149" s="148">
        <f>ROUND(I149*H149,2)</f>
        <v>0</v>
      </c>
      <c r="BL149" s="13" t="s">
        <v>184</v>
      </c>
      <c r="BM149" s="147" t="s">
        <v>2577</v>
      </c>
    </row>
    <row r="150" spans="2:65" s="11" customFormat="1" ht="22.9" customHeight="1">
      <c r="B150" s="124"/>
      <c r="D150" s="125" t="s">
        <v>69</v>
      </c>
      <c r="E150" s="133" t="s">
        <v>2578</v>
      </c>
      <c r="F150" s="133" t="s">
        <v>2579</v>
      </c>
      <c r="J150" s="134">
        <f>BK150</f>
        <v>0</v>
      </c>
      <c r="L150" s="124"/>
      <c r="M150" s="128"/>
      <c r="P150" s="129">
        <f>SUM(P151:P156)</f>
        <v>15</v>
      </c>
      <c r="R150" s="129">
        <f>SUM(R151:R156)</f>
        <v>2.6520000000000002E-2</v>
      </c>
      <c r="T150" s="130">
        <f>SUM(T151:T156)</f>
        <v>0</v>
      </c>
      <c r="AR150" s="125" t="s">
        <v>77</v>
      </c>
      <c r="AT150" s="131" t="s">
        <v>69</v>
      </c>
      <c r="AU150" s="131" t="s">
        <v>77</v>
      </c>
      <c r="AY150" s="125" t="s">
        <v>178</v>
      </c>
      <c r="BK150" s="132">
        <f>SUM(BK151:BK156)</f>
        <v>0</v>
      </c>
    </row>
    <row r="151" spans="2:65" s="1" customFormat="1" ht="16.5" customHeight="1">
      <c r="B151" s="135"/>
      <c r="C151" s="136" t="s">
        <v>287</v>
      </c>
      <c r="D151" s="136" t="s">
        <v>180</v>
      </c>
      <c r="E151" s="137" t="s">
        <v>2580</v>
      </c>
      <c r="F151" s="138" t="s">
        <v>2581</v>
      </c>
      <c r="G151" s="139" t="s">
        <v>290</v>
      </c>
      <c r="H151" s="140">
        <v>1</v>
      </c>
      <c r="I151" s="141"/>
      <c r="J151" s="141">
        <f t="shared" ref="J151:J156" si="10">ROUND(I151*H151,2)</f>
        <v>0</v>
      </c>
      <c r="K151" s="142"/>
      <c r="L151" s="25"/>
      <c r="M151" s="143" t="s">
        <v>1</v>
      </c>
      <c r="N151" s="144" t="s">
        <v>36</v>
      </c>
      <c r="O151" s="145">
        <v>1.25</v>
      </c>
      <c r="P151" s="145">
        <f t="shared" ref="P151:P156" si="11">O151*H151</f>
        <v>1.25</v>
      </c>
      <c r="Q151" s="145">
        <v>2.2100000000000002E-3</v>
      </c>
      <c r="R151" s="145">
        <f t="shared" ref="R151:R156" si="12">Q151*H151</f>
        <v>2.2100000000000002E-3</v>
      </c>
      <c r="S151" s="145">
        <v>0</v>
      </c>
      <c r="T151" s="146">
        <f t="shared" ref="T151:T156" si="13">S151*H151</f>
        <v>0</v>
      </c>
      <c r="AR151" s="147" t="s">
        <v>184</v>
      </c>
      <c r="AT151" s="147" t="s">
        <v>180</v>
      </c>
      <c r="AU151" s="147" t="s">
        <v>83</v>
      </c>
      <c r="AY151" s="13" t="s">
        <v>178</v>
      </c>
      <c r="BE151" s="148">
        <f t="shared" ref="BE151:BE156" si="14">IF(N151="základná",J151,0)</f>
        <v>0</v>
      </c>
      <c r="BF151" s="148">
        <f t="shared" ref="BF151:BF156" si="15">IF(N151="znížená",J151,0)</f>
        <v>0</v>
      </c>
      <c r="BG151" s="148">
        <f t="shared" ref="BG151:BG156" si="16">IF(N151="zákl. prenesená",J151,0)</f>
        <v>0</v>
      </c>
      <c r="BH151" s="148">
        <f t="shared" ref="BH151:BH156" si="17">IF(N151="zníž. prenesená",J151,0)</f>
        <v>0</v>
      </c>
      <c r="BI151" s="148">
        <f t="shared" ref="BI151:BI156" si="18">IF(N151="nulová",J151,0)</f>
        <v>0</v>
      </c>
      <c r="BJ151" s="13" t="s">
        <v>83</v>
      </c>
      <c r="BK151" s="148">
        <f t="shared" ref="BK151:BK156" si="19">ROUND(I151*H151,2)</f>
        <v>0</v>
      </c>
      <c r="BL151" s="13" t="s">
        <v>184</v>
      </c>
      <c r="BM151" s="147" t="s">
        <v>2582</v>
      </c>
    </row>
    <row r="152" spans="2:65" s="1" customFormat="1" ht="16.5" customHeight="1">
      <c r="B152" s="135"/>
      <c r="C152" s="136" t="s">
        <v>293</v>
      </c>
      <c r="D152" s="136" t="s">
        <v>180</v>
      </c>
      <c r="E152" s="137" t="s">
        <v>2583</v>
      </c>
      <c r="F152" s="138" t="s">
        <v>2584</v>
      </c>
      <c r="G152" s="139" t="s">
        <v>290</v>
      </c>
      <c r="H152" s="140">
        <v>1</v>
      </c>
      <c r="I152" s="141"/>
      <c r="J152" s="141">
        <f t="shared" si="10"/>
        <v>0</v>
      </c>
      <c r="K152" s="142"/>
      <c r="L152" s="25"/>
      <c r="M152" s="143" t="s">
        <v>1</v>
      </c>
      <c r="N152" s="144" t="s">
        <v>36</v>
      </c>
      <c r="O152" s="145">
        <v>1.25</v>
      </c>
      <c r="P152" s="145">
        <f t="shared" si="11"/>
        <v>1.25</v>
      </c>
      <c r="Q152" s="145">
        <v>2.2100000000000002E-3</v>
      </c>
      <c r="R152" s="145">
        <f t="shared" si="12"/>
        <v>2.2100000000000002E-3</v>
      </c>
      <c r="S152" s="145">
        <v>0</v>
      </c>
      <c r="T152" s="146">
        <f t="shared" si="13"/>
        <v>0</v>
      </c>
      <c r="AR152" s="147" t="s">
        <v>184</v>
      </c>
      <c r="AT152" s="147" t="s">
        <v>180</v>
      </c>
      <c r="AU152" s="147" t="s">
        <v>83</v>
      </c>
      <c r="AY152" s="13" t="s">
        <v>178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3" t="s">
        <v>83</v>
      </c>
      <c r="BK152" s="148">
        <f t="shared" si="19"/>
        <v>0</v>
      </c>
      <c r="BL152" s="13" t="s">
        <v>184</v>
      </c>
      <c r="BM152" s="147" t="s">
        <v>2585</v>
      </c>
    </row>
    <row r="153" spans="2:65" s="1" customFormat="1" ht="16.5" customHeight="1">
      <c r="B153" s="135"/>
      <c r="C153" s="136" t="s">
        <v>297</v>
      </c>
      <c r="D153" s="136" t="s">
        <v>180</v>
      </c>
      <c r="E153" s="137" t="s">
        <v>2586</v>
      </c>
      <c r="F153" s="138" t="s">
        <v>2587</v>
      </c>
      <c r="G153" s="139" t="s">
        <v>290</v>
      </c>
      <c r="H153" s="140">
        <v>1</v>
      </c>
      <c r="I153" s="141"/>
      <c r="J153" s="141">
        <f t="shared" si="10"/>
        <v>0</v>
      </c>
      <c r="K153" s="142"/>
      <c r="L153" s="25"/>
      <c r="M153" s="143" t="s">
        <v>1</v>
      </c>
      <c r="N153" s="144" t="s">
        <v>36</v>
      </c>
      <c r="O153" s="145">
        <v>1.25</v>
      </c>
      <c r="P153" s="145">
        <f t="shared" si="11"/>
        <v>1.25</v>
      </c>
      <c r="Q153" s="145">
        <v>2.2100000000000002E-3</v>
      </c>
      <c r="R153" s="145">
        <f t="shared" si="12"/>
        <v>2.2100000000000002E-3</v>
      </c>
      <c r="S153" s="145">
        <v>0</v>
      </c>
      <c r="T153" s="146">
        <f t="shared" si="13"/>
        <v>0</v>
      </c>
      <c r="AR153" s="147" t="s">
        <v>184</v>
      </c>
      <c r="AT153" s="147" t="s">
        <v>180</v>
      </c>
      <c r="AU153" s="147" t="s">
        <v>83</v>
      </c>
      <c r="AY153" s="13" t="s">
        <v>178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3" t="s">
        <v>83</v>
      </c>
      <c r="BK153" s="148">
        <f t="shared" si="19"/>
        <v>0</v>
      </c>
      <c r="BL153" s="13" t="s">
        <v>184</v>
      </c>
      <c r="BM153" s="147" t="s">
        <v>2588</v>
      </c>
    </row>
    <row r="154" spans="2:65" s="1" customFormat="1" ht="16.5" customHeight="1">
      <c r="B154" s="135"/>
      <c r="C154" s="136" t="s">
        <v>301</v>
      </c>
      <c r="D154" s="136" t="s">
        <v>180</v>
      </c>
      <c r="E154" s="137" t="s">
        <v>2589</v>
      </c>
      <c r="F154" s="138" t="s">
        <v>2590</v>
      </c>
      <c r="G154" s="139" t="s">
        <v>290</v>
      </c>
      <c r="H154" s="140">
        <v>3</v>
      </c>
      <c r="I154" s="141"/>
      <c r="J154" s="141">
        <f t="shared" si="10"/>
        <v>0</v>
      </c>
      <c r="K154" s="142"/>
      <c r="L154" s="25"/>
      <c r="M154" s="143" t="s">
        <v>1</v>
      </c>
      <c r="N154" s="144" t="s">
        <v>36</v>
      </c>
      <c r="O154" s="145">
        <v>1.25</v>
      </c>
      <c r="P154" s="145">
        <f t="shared" si="11"/>
        <v>3.75</v>
      </c>
      <c r="Q154" s="145">
        <v>2.2100000000000002E-3</v>
      </c>
      <c r="R154" s="145">
        <f t="shared" si="12"/>
        <v>6.6300000000000005E-3</v>
      </c>
      <c r="S154" s="145">
        <v>0</v>
      </c>
      <c r="T154" s="146">
        <f t="shared" si="13"/>
        <v>0</v>
      </c>
      <c r="AR154" s="147" t="s">
        <v>184</v>
      </c>
      <c r="AT154" s="147" t="s">
        <v>180</v>
      </c>
      <c r="AU154" s="147" t="s">
        <v>83</v>
      </c>
      <c r="AY154" s="13" t="s">
        <v>178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3" t="s">
        <v>83</v>
      </c>
      <c r="BK154" s="148">
        <f t="shared" si="19"/>
        <v>0</v>
      </c>
      <c r="BL154" s="13" t="s">
        <v>184</v>
      </c>
      <c r="BM154" s="147" t="s">
        <v>2591</v>
      </c>
    </row>
    <row r="155" spans="2:65" s="1" customFormat="1" ht="16.5" customHeight="1">
      <c r="B155" s="135"/>
      <c r="C155" s="136" t="s">
        <v>305</v>
      </c>
      <c r="D155" s="136" t="s">
        <v>180</v>
      </c>
      <c r="E155" s="137" t="s">
        <v>2592</v>
      </c>
      <c r="F155" s="138" t="s">
        <v>2593</v>
      </c>
      <c r="G155" s="139" t="s">
        <v>290</v>
      </c>
      <c r="H155" s="140">
        <v>3</v>
      </c>
      <c r="I155" s="141"/>
      <c r="J155" s="141">
        <f t="shared" si="10"/>
        <v>0</v>
      </c>
      <c r="K155" s="142"/>
      <c r="L155" s="25"/>
      <c r="M155" s="143" t="s">
        <v>1</v>
      </c>
      <c r="N155" s="144" t="s">
        <v>36</v>
      </c>
      <c r="O155" s="145">
        <v>1.25</v>
      </c>
      <c r="P155" s="145">
        <f t="shared" si="11"/>
        <v>3.75</v>
      </c>
      <c r="Q155" s="145">
        <v>2.2100000000000002E-3</v>
      </c>
      <c r="R155" s="145">
        <f t="shared" si="12"/>
        <v>6.6300000000000005E-3</v>
      </c>
      <c r="S155" s="145">
        <v>0</v>
      </c>
      <c r="T155" s="146">
        <f t="shared" si="13"/>
        <v>0</v>
      </c>
      <c r="AR155" s="147" t="s">
        <v>184</v>
      </c>
      <c r="AT155" s="147" t="s">
        <v>180</v>
      </c>
      <c r="AU155" s="147" t="s">
        <v>83</v>
      </c>
      <c r="AY155" s="13" t="s">
        <v>178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3" t="s">
        <v>83</v>
      </c>
      <c r="BK155" s="148">
        <f t="shared" si="19"/>
        <v>0</v>
      </c>
      <c r="BL155" s="13" t="s">
        <v>184</v>
      </c>
      <c r="BM155" s="147" t="s">
        <v>2594</v>
      </c>
    </row>
    <row r="156" spans="2:65" s="1" customFormat="1" ht="16.5" customHeight="1">
      <c r="B156" s="135"/>
      <c r="C156" s="136" t="s">
        <v>309</v>
      </c>
      <c r="D156" s="136" t="s">
        <v>180</v>
      </c>
      <c r="E156" s="137" t="s">
        <v>2595</v>
      </c>
      <c r="F156" s="138" t="s">
        <v>2596</v>
      </c>
      <c r="G156" s="139" t="s">
        <v>290</v>
      </c>
      <c r="H156" s="140">
        <v>3</v>
      </c>
      <c r="I156" s="141"/>
      <c r="J156" s="141">
        <f t="shared" si="10"/>
        <v>0</v>
      </c>
      <c r="K156" s="142"/>
      <c r="L156" s="25"/>
      <c r="M156" s="159" t="s">
        <v>1</v>
      </c>
      <c r="N156" s="160" t="s">
        <v>36</v>
      </c>
      <c r="O156" s="161">
        <v>1.25</v>
      </c>
      <c r="P156" s="161">
        <f t="shared" si="11"/>
        <v>3.75</v>
      </c>
      <c r="Q156" s="161">
        <v>2.2100000000000002E-3</v>
      </c>
      <c r="R156" s="161">
        <f t="shared" si="12"/>
        <v>6.6300000000000005E-3</v>
      </c>
      <c r="S156" s="161">
        <v>0</v>
      </c>
      <c r="T156" s="162">
        <f t="shared" si="13"/>
        <v>0</v>
      </c>
      <c r="AR156" s="147" t="s">
        <v>184</v>
      </c>
      <c r="AT156" s="147" t="s">
        <v>180</v>
      </c>
      <c r="AU156" s="147" t="s">
        <v>83</v>
      </c>
      <c r="AY156" s="13" t="s">
        <v>178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83</v>
      </c>
      <c r="BK156" s="148">
        <f t="shared" si="19"/>
        <v>0</v>
      </c>
      <c r="BL156" s="13" t="s">
        <v>184</v>
      </c>
      <c r="BM156" s="147" t="s">
        <v>2597</v>
      </c>
    </row>
    <row r="157" spans="2:65" s="1" customFormat="1" ht="6.95" customHeight="1">
      <c r="B157" s="40"/>
      <c r="C157" s="41"/>
      <c r="D157" s="41"/>
      <c r="E157" s="41"/>
      <c r="F157" s="41"/>
      <c r="G157" s="41"/>
      <c r="H157" s="41"/>
      <c r="I157" s="41"/>
      <c r="J157" s="41"/>
      <c r="K157" s="41"/>
      <c r="L157" s="25"/>
    </row>
  </sheetData>
  <autoFilter ref="C119:K156" xr:uid="{00000000-0009-0000-0000-00000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b22368-e164-4425-b400-58fe19db31d2" xsi:nil="true"/>
    <lcf76f155ced4ddcb4097134ff3c332f xmlns="8be239c1-f5d9-4899-8abf-96e58ae329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EFEC9219551E42A7064DFF0137E72C" ma:contentTypeVersion="19" ma:contentTypeDescription="Umožňuje vytvoriť nový dokument." ma:contentTypeScope="" ma:versionID="78213557e67650aa6a0f4f4e39b597bf">
  <xsd:schema xmlns:xsd="http://www.w3.org/2001/XMLSchema" xmlns:xs="http://www.w3.org/2001/XMLSchema" xmlns:p="http://schemas.microsoft.com/office/2006/metadata/properties" xmlns:ns2="8be239c1-f5d9-4899-8abf-96e58ae329ca" xmlns:ns3="dfb22368-e164-4425-b400-58fe19db31d2" targetNamespace="http://schemas.microsoft.com/office/2006/metadata/properties" ma:root="true" ma:fieldsID="fb63829002b58747c9bfd505b1b2f836" ns2:_="" ns3:_="">
    <xsd:import namespace="8be239c1-f5d9-4899-8abf-96e58ae329ca"/>
    <xsd:import namespace="dfb22368-e164-4425-b400-58fe19db31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239c1-f5d9-4899-8abf-96e58ae32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c55a979a-bdc3-4f19-97e8-732b9bea45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22368-e164-4425-b400-58fe19db31d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16cc6d-5d4f-422f-9666-643eeca7ae53}" ma:internalName="TaxCatchAll" ma:showField="CatchAllData" ma:web="dfb22368-e164-4425-b400-58fe19db3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5CC301-72D3-4526-8673-38788EBB7E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A3A8C2-2843-4321-AFEA-2648609CE4D7}">
  <ds:schemaRefs>
    <ds:schemaRef ds:uri="http://schemas.microsoft.com/office/2006/metadata/properties"/>
    <ds:schemaRef ds:uri="http://schemas.microsoft.com/office/infopath/2007/PartnerControls"/>
    <ds:schemaRef ds:uri="dfb22368-e164-4425-b400-58fe19db31d2"/>
    <ds:schemaRef ds:uri="8be239c1-f5d9-4899-8abf-96e58ae329ca"/>
  </ds:schemaRefs>
</ds:datastoreItem>
</file>

<file path=customXml/itemProps3.xml><?xml version="1.0" encoding="utf-8"?>
<ds:datastoreItem xmlns:ds="http://schemas.openxmlformats.org/officeDocument/2006/customXml" ds:itemID="{61FE1226-987D-4FEC-988A-E1632E536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239c1-f5d9-4899-8abf-96e58ae329ca"/>
    <ds:schemaRef ds:uri="dfb22368-e164-4425-b400-58fe19db31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36</vt:i4>
      </vt:variant>
    </vt:vector>
  </HeadingPairs>
  <TitlesOfParts>
    <vt:vector size="54" baseType="lpstr">
      <vt:lpstr>Rekapitulácia stavby</vt:lpstr>
      <vt:lpstr>01 - Architektúra</vt:lpstr>
      <vt:lpstr>02 - VZT</vt:lpstr>
      <vt:lpstr>04 - Zdravotechnika</vt:lpstr>
      <vt:lpstr>05 - Vykurovanie</vt:lpstr>
      <vt:lpstr>06 - Elektroinštalácia</vt:lpstr>
      <vt:lpstr>07 - Slaboprúd - HSP</vt:lpstr>
      <vt:lpstr>SO 02 - VJAZD A SPEVNENÉ ...</vt:lpstr>
      <vt:lpstr>SO 03 - KRAJINNÁ ARCHITEK...</vt:lpstr>
      <vt:lpstr>SO 03.1 - Oplotenie</vt:lpstr>
      <vt:lpstr>SO 03.2 - Prístrešok pre ...</vt:lpstr>
      <vt:lpstr>04 - Prípojka vody</vt:lpstr>
      <vt:lpstr>SO 04.1 - Požiarna nádrž</vt:lpstr>
      <vt:lpstr>SO 05 - Prípojka splaškov...</vt:lpstr>
      <vt:lpstr>SO 06 - Dažďová kanalizácia</vt:lpstr>
      <vt:lpstr>SO 07 - ELEKTRICKÁ PRÍPOJKA</vt:lpstr>
      <vt:lpstr>SO 08 - VONKAJŠIE OSVETLENIE</vt:lpstr>
      <vt:lpstr>SO 09 - Automatický závla...</vt:lpstr>
      <vt:lpstr>'01 - Architektúra'!Názvy_tlače</vt:lpstr>
      <vt:lpstr>'02 - VZT'!Názvy_tlače</vt:lpstr>
      <vt:lpstr>'04 - Prípojka vody'!Názvy_tlače</vt:lpstr>
      <vt:lpstr>'04 - Zdravotechnika'!Názvy_tlače</vt:lpstr>
      <vt:lpstr>'05 - Vykurovanie'!Názvy_tlače</vt:lpstr>
      <vt:lpstr>'06 - Elektroinštalácia'!Názvy_tlače</vt:lpstr>
      <vt:lpstr>'07 - Slaboprúd - HSP'!Názvy_tlače</vt:lpstr>
      <vt:lpstr>'Rekapitulácia stavby'!Názvy_tlače</vt:lpstr>
      <vt:lpstr>'SO 02 - VJAZD A SPEVNENÉ ...'!Názvy_tlače</vt:lpstr>
      <vt:lpstr>'SO 03 - KRAJINNÁ ARCHITEK...'!Názvy_tlače</vt:lpstr>
      <vt:lpstr>'SO 03.1 - Oplotenie'!Názvy_tlače</vt:lpstr>
      <vt:lpstr>'SO 03.2 - Prístrešok pre ...'!Názvy_tlače</vt:lpstr>
      <vt:lpstr>'SO 04.1 - Požiarna nádrž'!Názvy_tlače</vt:lpstr>
      <vt:lpstr>'SO 05 - Prípojka splaškov...'!Názvy_tlače</vt:lpstr>
      <vt:lpstr>'SO 06 - Dažďová kanalizácia'!Názvy_tlače</vt:lpstr>
      <vt:lpstr>'SO 07 - ELEKTRICKÁ PRÍPOJKA'!Názvy_tlače</vt:lpstr>
      <vt:lpstr>'SO 08 - VONKAJŠIE OSVETLENIE'!Názvy_tlače</vt:lpstr>
      <vt:lpstr>'SO 09 - Automatický závla...'!Názvy_tlače</vt:lpstr>
      <vt:lpstr>'01 - Architektúra'!Oblasť_tlače</vt:lpstr>
      <vt:lpstr>'02 - VZT'!Oblasť_tlače</vt:lpstr>
      <vt:lpstr>'04 - Prípojka vody'!Oblasť_tlače</vt:lpstr>
      <vt:lpstr>'04 - Zdravotechnika'!Oblasť_tlače</vt:lpstr>
      <vt:lpstr>'05 - Vykurovanie'!Oblasť_tlače</vt:lpstr>
      <vt:lpstr>'06 - Elektroinštalácia'!Oblasť_tlače</vt:lpstr>
      <vt:lpstr>'07 - Slaboprúd - HSP'!Oblasť_tlače</vt:lpstr>
      <vt:lpstr>'Rekapitulácia stavby'!Oblasť_tlače</vt:lpstr>
      <vt:lpstr>'SO 02 - VJAZD A SPEVNENÉ ...'!Oblasť_tlače</vt:lpstr>
      <vt:lpstr>'SO 03 - KRAJINNÁ ARCHITEK...'!Oblasť_tlače</vt:lpstr>
      <vt:lpstr>'SO 03.1 - Oplotenie'!Oblasť_tlače</vt:lpstr>
      <vt:lpstr>'SO 03.2 - Prístrešok pre ...'!Oblasť_tlače</vt:lpstr>
      <vt:lpstr>'SO 04.1 - Požiarna nádrž'!Oblasť_tlače</vt:lpstr>
      <vt:lpstr>'SO 05 - Prípojka splaškov...'!Oblasť_tlače</vt:lpstr>
      <vt:lpstr>'SO 06 - Dažďová kanalizácia'!Oblasť_tlače</vt:lpstr>
      <vt:lpstr>'SO 07 - ELEKTRICKÁ PRÍPOJKA'!Oblasť_tlače</vt:lpstr>
      <vt:lpstr>'SO 08 - VONKAJŠIE OSVETLENIE'!Oblasť_tlače</vt:lpstr>
      <vt:lpstr>'SO 09 - Automatický závla...'!Oblasť_tlače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DESKTOP-1NT8K8I\Admin</dc:creator>
  <cp:lastModifiedBy>Oravcová Nora</cp:lastModifiedBy>
  <dcterms:created xsi:type="dcterms:W3CDTF">2025-11-17T07:15:27Z</dcterms:created>
  <dcterms:modified xsi:type="dcterms:W3CDTF">2025-11-20T12:18:20Z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0x01010075EFEC9219551E42A7064DFF0137E72C</vt:lpwstr>
  </property>
</Properties>
</file>