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 VO_DNS Lesnícke činnosti v ŤČ  2023-2026\Čiastkové zákazky\OZ Ulič\Výzva č.31 LS Uľanka\"/>
    </mc:Choice>
  </mc:AlternateContent>
  <xr:revisionPtr revIDLastSave="0" documentId="13_ncr:1_{CD1F9D2D-7736-4237-AC80-50F480627F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O40" i="1"/>
  <c r="O36" i="1"/>
  <c r="O37" i="1"/>
  <c r="G37" i="1"/>
  <c r="G36" i="1"/>
  <c r="G39" i="1"/>
  <c r="O39" i="1" s="1"/>
  <c r="G38" i="1"/>
  <c r="O38" i="1" s="1"/>
  <c r="G21" i="1"/>
  <c r="G22" i="1"/>
  <c r="O22" i="1" s="1"/>
  <c r="G23" i="1"/>
  <c r="O23" i="1" s="1"/>
  <c r="G20" i="1"/>
  <c r="G16" i="1" l="1"/>
  <c r="O16" i="1" s="1"/>
  <c r="G12" i="1"/>
  <c r="G13" i="1"/>
  <c r="G14" i="1"/>
  <c r="O14" i="1" s="1"/>
  <c r="G15" i="1"/>
  <c r="O15" i="1" s="1"/>
  <c r="G17" i="1"/>
  <c r="O17" i="1" s="1"/>
  <c r="G19" i="1" l="1"/>
  <c r="O19" i="1" s="1"/>
  <c r="G18" i="1"/>
  <c r="O18" i="1" s="1"/>
  <c r="G35" i="1"/>
  <c r="G34" i="1"/>
  <c r="G26" i="1" l="1"/>
  <c r="O26" i="1" s="1"/>
  <c r="G27" i="1"/>
  <c r="O27" i="1" s="1"/>
  <c r="G31" i="1" l="1"/>
  <c r="G30" i="1"/>
  <c r="G29" i="1"/>
  <c r="G28" i="1"/>
  <c r="G32" i="1"/>
  <c r="G33" i="1"/>
  <c r="O20" i="1" l="1"/>
  <c r="O21" i="1"/>
  <c r="G24" i="1" l="1"/>
  <c r="G25" i="1"/>
  <c r="O25" i="1" l="1"/>
  <c r="O35" i="1" l="1"/>
  <c r="O33" i="1"/>
  <c r="O31" i="1"/>
  <c r="O29" i="1"/>
  <c r="O12" i="1" l="1"/>
  <c r="O13" i="1"/>
  <c r="O24" i="1"/>
  <c r="O28" i="1"/>
  <c r="O30" i="1"/>
  <c r="O32" i="1"/>
  <c r="O34" i="1"/>
  <c r="O42" i="1" l="1"/>
  <c r="M44" i="1"/>
  <c r="O44" i="1" l="1"/>
  <c r="O46" i="1" l="1"/>
  <c r="O45" i="1" s="1"/>
</calcChain>
</file>

<file path=xl/sharedStrings.xml><?xml version="1.0" encoding="utf-8"?>
<sst xmlns="http://schemas.openxmlformats.org/spreadsheetml/2006/main" count="212" uniqueCount="107">
  <si>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</si>
  <si>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</si>
  <si>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</si>
  <si>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</si>
  <si>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</si>
  <si>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</si>
  <si>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</si>
  <si>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</si>
  <si>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</si>
  <si>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</si>
  <si>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</si>
  <si>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</si>
  <si>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</si>
  <si>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</si>
  <si>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</si>
  <si>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</si>
  <si>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</si>
  <si>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</si>
  <si>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</si>
  <si>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</si>
  <si>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</si>
  <si>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</si>
  <si>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</si>
  <si>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</si>
  <si>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</si>
  <si>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</si>
  <si>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</si>
  <si>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</si>
  <si>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</si>
  <si>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</si>
  <si>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</si>
  <si>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</si>
  <si>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</si>
  <si>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</si>
  <si>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</si>
  <si>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</si>
  <si>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</si>
  <si>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</si>
  <si>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</si>
  <si>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</si>
  <si>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</si>
  <si>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</si>
  <si>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</si>
  <si>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</si>
  <si>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</si>
  <si>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</si>
  <si>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</si>
  <si>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</si>
  <si>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</si>
  <si>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</si>
  <si>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</si>
  <si>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</si>
  <si>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</si>
  <si>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</si>
  <si>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</si>
  <si>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</si>
  <si>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</si>
  <si>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</si>
  <si>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</si>
  <si>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</si>
  <si>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</si>
  <si>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</si>
  <si>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</si>
  <si>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</si>
  <si>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</si>
  <si>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</si>
  <si>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ihličnaté (m3)</t>
  </si>
  <si>
    <t>listnaté (m3)</t>
  </si>
  <si>
    <t>DPH 23%</t>
  </si>
  <si>
    <t>Brusná</t>
  </si>
  <si>
    <t>VÚ-50r.</t>
  </si>
  <si>
    <t>1,2,4a,6,7 - výroba SKM</t>
  </si>
  <si>
    <t>1,2,4a,6,7 - výroba PD</t>
  </si>
  <si>
    <t>1,2,4a,4d,6,7 - výroba SKM</t>
  </si>
  <si>
    <t>1,2,4a,4d,6,7 - výroba PD</t>
  </si>
  <si>
    <t>Kuchtová</t>
  </si>
  <si>
    <t>Sninské Rybníky</t>
  </si>
  <si>
    <t>50+300</t>
  </si>
  <si>
    <t>21 1</t>
  </si>
  <si>
    <t>24 1</t>
  </si>
  <si>
    <t>1178 0</t>
  </si>
  <si>
    <t>1,2,4a,4b,6,7 - výroba SKM</t>
  </si>
  <si>
    <t>1,2,4a,4b,6,7 - výroba PD</t>
  </si>
  <si>
    <t>16 1</t>
  </si>
  <si>
    <t>130 1</t>
  </si>
  <si>
    <t>48A1</t>
  </si>
  <si>
    <t>33B0</t>
  </si>
  <si>
    <t>50+50</t>
  </si>
  <si>
    <t>138 1</t>
  </si>
  <si>
    <t>156B0</t>
  </si>
  <si>
    <t>165A0</t>
  </si>
  <si>
    <t>50+500</t>
  </si>
  <si>
    <t>186B0</t>
  </si>
  <si>
    <t>50+1200</t>
  </si>
  <si>
    <t>100+1450</t>
  </si>
  <si>
    <t>Roztočka</t>
  </si>
  <si>
    <t>1393 2</t>
  </si>
  <si>
    <t>100+200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</si>
  <si>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</t>
    </r>
    <r>
      <rPr>
        <b/>
        <sz val="10"/>
        <color theme="1"/>
        <rFont val="Arial"/>
        <family val="2"/>
        <charset val="238"/>
      </rPr>
      <t>1 lanovka, 7 ks LKT, 2 ks UKT, 7 RZ (kôň)</t>
    </r>
    <r>
      <rPr>
        <sz val="10"/>
        <color theme="1"/>
        <rFont val="Arial"/>
        <family val="2"/>
        <charset val="238"/>
      </rPr>
      <t xml:space="preserve">.  Verejný obstarávateľ umožňuje uchádzačom pred vypracovaním ponuky osobne prehliadnuť miesto, ktoré je predmetom tejto zákazky. Obhliadka miesta dodania predmetu obstarávania je možná po telefonickej dohode s kontaktnou osobou: </t>
    </r>
    <r>
      <rPr>
        <b/>
        <sz val="10"/>
        <color theme="1"/>
        <rFont val="Arial"/>
        <family val="2"/>
        <charset val="238"/>
      </rPr>
      <t xml:space="preserve">Ing. Peter Kirila, správca LS Ubľanka, tel: 0918 931 958.      </t>
    </r>
    <r>
      <rPr>
        <sz val="10"/>
        <color theme="1"/>
        <rFont val="Arial"/>
        <family val="2"/>
        <charset val="238"/>
      </rPr>
      <t xml:space="preserve">               </t>
    </r>
  </si>
  <si>
    <t>1061 0</t>
  </si>
  <si>
    <t>100+1200</t>
  </si>
  <si>
    <t>Kamenec</t>
  </si>
  <si>
    <t>1070 0</t>
  </si>
  <si>
    <t>100+1000</t>
  </si>
  <si>
    <t>DNS – Lesnícke služby v ťažbovom procese na OZ Ulič, LS Ubľanka</t>
  </si>
  <si>
    <t>Lesy Slovenskej republiky, štátny podnik, OZ Ulič</t>
  </si>
  <si>
    <t>Výzva č. 31            Zmluva č.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</si>
</sst>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4" fillId="3" borderId="1" xfId="0" applyFont="1" applyFill="1" applyBorder="1"/>
    <xf numFmtId="0" fontId="0" fillId="0" borderId="1" xfId="0" applyBorder="1" applyAlignment="1">
      <alignment wrapText="1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3" fillId="3" borderId="0" xfId="0" applyFont="1" applyFill="1" applyAlignment="1">
      <alignment horizontal="right"/>
    </xf>
    <xf numFmtId="0" fontId="8" fillId="3" borderId="0" xfId="0" applyFont="1" applyFill="1"/>
    <xf numFmtId="0" fontId="8" fillId="3" borderId="0" xfId="0" applyFont="1" applyFill="1" applyAlignment="1">
      <alignment horizontal="left"/>
    </xf>
    <xf numFmtId="0" fontId="4" fillId="3" borderId="5" xfId="0" applyFont="1" applyFill="1" applyBorder="1" applyAlignment="1">
      <alignment vertical="center"/>
    </xf>
    <xf numFmtId="4" fontId="4" fillId="3" borderId="2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2" fontId="4" fillId="2" borderId="9" xfId="0" applyNumberFormat="1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2" fontId="12" fillId="3" borderId="22" xfId="0" applyNumberFormat="1" applyFont="1" applyFill="1" applyBorder="1" applyAlignment="1">
      <alignment horizontal="center" vertical="center"/>
    </xf>
    <xf numFmtId="14" fontId="4" fillId="3" borderId="22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2" fontId="4" fillId="3" borderId="30" xfId="0" applyNumberFormat="1" applyFont="1" applyFill="1" applyBorder="1" applyAlignment="1">
      <alignment horizontal="center" vertical="center"/>
    </xf>
    <xf numFmtId="2" fontId="12" fillId="3" borderId="22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textRotation="90"/>
    </xf>
    <xf numFmtId="3" fontId="4" fillId="2" borderId="17" xfId="0" applyNumberFormat="1" applyFont="1" applyFill="1" applyBorder="1" applyAlignment="1" applyProtection="1">
      <alignment horizontal="left"/>
      <protection locked="0"/>
    </xf>
    <xf numFmtId="0" fontId="8" fillId="3" borderId="25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abSelected="1" topLeftCell="A26" zoomScaleNormal="100" zoomScaleSheetLayoutView="100" workbookViewId="0">
      <selection activeCell="K4" sqref="K4"/>
    </sheetView>
  </sheetViews>
  <sheetFormatPr defaultRowHeight="14.25" x14ac:dyDescent="0.2"/>
  <cols>
    <col min="1" max="2" width="13.7109375" style="15" customWidth="1"/>
    <col min="3" max="3" width="14.85546875" style="15" customWidth="1"/>
    <col min="4" max="4" width="19.5703125" style="15" customWidth="1"/>
    <col min="5" max="5" width="9.140625" style="15"/>
    <col min="6" max="6" width="9.5703125" style="15" bestFit="1" customWidth="1"/>
    <col min="7" max="7" width="11.85546875" style="15" customWidth="1"/>
    <col min="8" max="10" width="9.140625" style="15"/>
    <col min="11" max="11" width="8" style="15" customWidth="1"/>
    <col min="12" max="12" width="17" style="15" customWidth="1"/>
    <col min="13" max="13" width="16.140625" style="15" customWidth="1"/>
    <col min="14" max="14" width="20.85546875" style="15" customWidth="1"/>
    <col min="15" max="15" width="19.42578125" style="15" customWidth="1"/>
    <col min="16" max="17" width="10.85546875" style="15" customWidth="1"/>
    <col min="18" max="16384" width="9.140625" style="15"/>
  </cols>
  <sheetData>
    <row r="1" spans="1:17" ht="19.5" customHeight="1" x14ac:dyDescent="0.25">
      <c r="A1" s="48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O1" s="6"/>
      <c r="P1" s="6"/>
      <c r="Q1" s="16" t="s">
        <v>30</v>
      </c>
    </row>
    <row r="2" spans="1:17" ht="13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O2" s="6"/>
      <c r="P2" s="16" t="s">
        <v>65</v>
      </c>
    </row>
    <row r="3" spans="1:17" ht="18" customHeight="1" x14ac:dyDescent="0.25">
      <c r="A3" s="65" t="s">
        <v>0</v>
      </c>
      <c r="B3" s="65"/>
      <c r="C3" s="65" t="s">
        <v>104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0.5" customHeight="1" x14ac:dyDescent="0.2">
      <c r="A4" s="14"/>
      <c r="B4" s="1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5"/>
      <c r="P4" s="25"/>
      <c r="Q4" s="25"/>
    </row>
    <row r="5" spans="1:17" x14ac:dyDescent="0.2">
      <c r="A5" s="17"/>
      <c r="B5" s="17"/>
      <c r="C5" s="18"/>
      <c r="D5" s="18"/>
      <c r="E5" s="55"/>
      <c r="F5" s="55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ht="15" x14ac:dyDescent="0.25">
      <c r="A6" s="65" t="s">
        <v>1</v>
      </c>
      <c r="B6" s="65"/>
      <c r="C6" s="65" t="s">
        <v>105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17" ht="6" customHeight="1" x14ac:dyDescent="0.2">
      <c r="A7" s="18"/>
      <c r="B7" s="56"/>
      <c r="C7" s="56"/>
      <c r="D7" s="56"/>
      <c r="E7" s="56"/>
      <c r="F7" s="56"/>
      <c r="G7" s="18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ht="16.5" customHeight="1" thickBot="1" x14ac:dyDescent="0.3">
      <c r="A8" s="90" t="s">
        <v>106</v>
      </c>
      <c r="B8" s="91"/>
      <c r="C8" s="91"/>
      <c r="D8" s="91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ht="21" customHeight="1" thickBot="1" x14ac:dyDescent="0.25">
      <c r="A9" s="57" t="s">
        <v>6</v>
      </c>
      <c r="B9" s="57" t="s">
        <v>2</v>
      </c>
      <c r="C9" s="60" t="s">
        <v>42</v>
      </c>
      <c r="D9" s="61"/>
      <c r="E9" s="62" t="s">
        <v>3</v>
      </c>
      <c r="F9" s="63"/>
      <c r="G9" s="64"/>
      <c r="H9" s="49" t="s">
        <v>4</v>
      </c>
      <c r="I9" s="102" t="s">
        <v>34</v>
      </c>
      <c r="J9" s="62" t="s">
        <v>21</v>
      </c>
      <c r="K9" s="63"/>
      <c r="L9" s="52" t="s">
        <v>57</v>
      </c>
      <c r="M9" s="89" t="s">
        <v>54</v>
      </c>
      <c r="N9" s="68" t="s">
        <v>60</v>
      </c>
      <c r="O9" s="89" t="s">
        <v>58</v>
      </c>
      <c r="P9" s="62" t="s">
        <v>62</v>
      </c>
      <c r="Q9" s="64"/>
    </row>
    <row r="10" spans="1:17" ht="21.75" customHeight="1" x14ac:dyDescent="0.2">
      <c r="A10" s="58"/>
      <c r="B10" s="58"/>
      <c r="C10" s="44" t="s">
        <v>29</v>
      </c>
      <c r="D10" s="45"/>
      <c r="E10" s="89" t="s">
        <v>31</v>
      </c>
      <c r="F10" s="89" t="s">
        <v>32</v>
      </c>
      <c r="G10" s="89" t="s">
        <v>33</v>
      </c>
      <c r="H10" s="50"/>
      <c r="I10" s="103"/>
      <c r="J10" s="89" t="s">
        <v>66</v>
      </c>
      <c r="K10" s="66" t="s">
        <v>67</v>
      </c>
      <c r="L10" s="53"/>
      <c r="M10" s="101"/>
      <c r="N10" s="69"/>
      <c r="O10" s="58"/>
      <c r="P10" s="23"/>
      <c r="Q10" s="23"/>
    </row>
    <row r="11" spans="1:17" ht="50.25" customHeight="1" thickBot="1" x14ac:dyDescent="0.25">
      <c r="A11" s="59"/>
      <c r="B11" s="59"/>
      <c r="C11" s="46"/>
      <c r="D11" s="47"/>
      <c r="E11" s="67"/>
      <c r="F11" s="67"/>
      <c r="G11" s="67"/>
      <c r="H11" s="51"/>
      <c r="I11" s="104"/>
      <c r="J11" s="67"/>
      <c r="K11" s="67"/>
      <c r="L11" s="54"/>
      <c r="M11" s="67"/>
      <c r="N11" s="70"/>
      <c r="O11" s="59"/>
      <c r="P11" s="22" t="s">
        <v>63</v>
      </c>
      <c r="Q11" s="22" t="s">
        <v>64</v>
      </c>
    </row>
    <row r="12" spans="1:17" ht="18.75" customHeight="1" thickBot="1" x14ac:dyDescent="0.25">
      <c r="A12" s="30" t="s">
        <v>69</v>
      </c>
      <c r="B12" s="30" t="s">
        <v>89</v>
      </c>
      <c r="C12" s="42" t="s">
        <v>73</v>
      </c>
      <c r="D12" s="43"/>
      <c r="E12" s="40"/>
      <c r="F12" s="39">
        <v>3.94</v>
      </c>
      <c r="G12" s="35">
        <f t="shared" ref="G12:G17" si="0">SUM(E12:F12)</f>
        <v>3.94</v>
      </c>
      <c r="H12" s="29" t="s">
        <v>70</v>
      </c>
      <c r="I12" s="29">
        <v>40</v>
      </c>
      <c r="J12" s="29"/>
      <c r="K12" s="29">
        <v>0.21</v>
      </c>
      <c r="L12" s="31" t="s">
        <v>77</v>
      </c>
      <c r="M12" s="32">
        <v>117.06</v>
      </c>
      <c r="N12" s="28"/>
      <c r="O12" s="34">
        <f t="shared" ref="O12:O39" si="1">SUM(N12*G12)</f>
        <v>0</v>
      </c>
      <c r="P12" s="33">
        <v>45944</v>
      </c>
      <c r="Q12" s="33">
        <v>46111</v>
      </c>
    </row>
    <row r="13" spans="1:17" ht="18.75" customHeight="1" thickBot="1" x14ac:dyDescent="0.25">
      <c r="A13" s="30" t="s">
        <v>69</v>
      </c>
      <c r="B13" s="30" t="s">
        <v>89</v>
      </c>
      <c r="C13" s="42" t="s">
        <v>74</v>
      </c>
      <c r="D13" s="43"/>
      <c r="E13" s="40"/>
      <c r="F13" s="39">
        <v>15.78</v>
      </c>
      <c r="G13" s="35">
        <f t="shared" si="0"/>
        <v>15.78</v>
      </c>
      <c r="H13" s="29" t="s">
        <v>70</v>
      </c>
      <c r="I13" s="29">
        <v>40</v>
      </c>
      <c r="J13" s="29"/>
      <c r="K13" s="29">
        <v>0.21</v>
      </c>
      <c r="L13" s="31" t="s">
        <v>77</v>
      </c>
      <c r="M13" s="32">
        <v>576.13</v>
      </c>
      <c r="N13" s="28"/>
      <c r="O13" s="34">
        <f t="shared" si="1"/>
        <v>0</v>
      </c>
      <c r="P13" s="33">
        <v>45944</v>
      </c>
      <c r="Q13" s="33">
        <v>46111</v>
      </c>
    </row>
    <row r="14" spans="1:17" ht="18.75" customHeight="1" thickBot="1" x14ac:dyDescent="0.25">
      <c r="A14" s="30" t="s">
        <v>69</v>
      </c>
      <c r="B14" s="30" t="s">
        <v>90</v>
      </c>
      <c r="C14" s="42" t="s">
        <v>73</v>
      </c>
      <c r="D14" s="43"/>
      <c r="E14" s="40"/>
      <c r="F14" s="39">
        <v>5.07</v>
      </c>
      <c r="G14" s="35">
        <f t="shared" si="0"/>
        <v>5.07</v>
      </c>
      <c r="H14" s="29" t="s">
        <v>70</v>
      </c>
      <c r="I14" s="29">
        <v>45</v>
      </c>
      <c r="J14" s="29"/>
      <c r="K14" s="29">
        <v>0.26</v>
      </c>
      <c r="L14" s="31" t="s">
        <v>91</v>
      </c>
      <c r="M14" s="32">
        <v>146.57</v>
      </c>
      <c r="N14" s="28"/>
      <c r="O14" s="34">
        <f t="shared" ref="O14:O18" si="2">SUM(N14*G14)</f>
        <v>0</v>
      </c>
      <c r="P14" s="33">
        <v>45944</v>
      </c>
      <c r="Q14" s="33">
        <v>46111</v>
      </c>
    </row>
    <row r="15" spans="1:17" ht="18.75" customHeight="1" thickBot="1" x14ac:dyDescent="0.25">
      <c r="A15" s="30" t="s">
        <v>69</v>
      </c>
      <c r="B15" s="30" t="s">
        <v>90</v>
      </c>
      <c r="C15" s="42" t="s">
        <v>74</v>
      </c>
      <c r="D15" s="43"/>
      <c r="E15" s="40"/>
      <c r="F15" s="39">
        <v>20.260000000000002</v>
      </c>
      <c r="G15" s="35">
        <f t="shared" si="0"/>
        <v>20.260000000000002</v>
      </c>
      <c r="H15" s="29" t="s">
        <v>70</v>
      </c>
      <c r="I15" s="29">
        <v>45</v>
      </c>
      <c r="J15" s="29"/>
      <c r="K15" s="29">
        <v>0.26</v>
      </c>
      <c r="L15" s="31" t="s">
        <v>91</v>
      </c>
      <c r="M15" s="32">
        <v>711.57</v>
      </c>
      <c r="N15" s="28"/>
      <c r="O15" s="34">
        <f t="shared" si="2"/>
        <v>0</v>
      </c>
      <c r="P15" s="33">
        <v>45944</v>
      </c>
      <c r="Q15" s="33">
        <v>46111</v>
      </c>
    </row>
    <row r="16" spans="1:17" ht="18.75" customHeight="1" thickBot="1" x14ac:dyDescent="0.25">
      <c r="A16" s="30" t="s">
        <v>69</v>
      </c>
      <c r="B16" s="30" t="s">
        <v>92</v>
      </c>
      <c r="C16" s="42" t="s">
        <v>73</v>
      </c>
      <c r="D16" s="43"/>
      <c r="E16" s="40"/>
      <c r="F16" s="39">
        <v>3.2</v>
      </c>
      <c r="G16" s="35">
        <f t="shared" si="0"/>
        <v>3.2</v>
      </c>
      <c r="H16" s="29" t="s">
        <v>70</v>
      </c>
      <c r="I16" s="29">
        <v>30</v>
      </c>
      <c r="J16" s="29"/>
      <c r="K16" s="29">
        <v>0.28999999999999998</v>
      </c>
      <c r="L16" s="31" t="s">
        <v>93</v>
      </c>
      <c r="M16" s="32">
        <v>108.99</v>
      </c>
      <c r="N16" s="28"/>
      <c r="O16" s="34">
        <f t="shared" si="2"/>
        <v>0</v>
      </c>
      <c r="P16" s="33">
        <v>45944</v>
      </c>
      <c r="Q16" s="33">
        <v>46111</v>
      </c>
    </row>
    <row r="17" spans="1:17" ht="18.75" customHeight="1" thickBot="1" x14ac:dyDescent="0.25">
      <c r="A17" s="30" t="s">
        <v>69</v>
      </c>
      <c r="B17" s="30" t="s">
        <v>92</v>
      </c>
      <c r="C17" s="42" t="s">
        <v>74</v>
      </c>
      <c r="D17" s="43"/>
      <c r="E17" s="40"/>
      <c r="F17" s="39">
        <v>12.81</v>
      </c>
      <c r="G17" s="35">
        <f t="shared" si="0"/>
        <v>12.81</v>
      </c>
      <c r="H17" s="29" t="s">
        <v>70</v>
      </c>
      <c r="I17" s="29">
        <v>30</v>
      </c>
      <c r="J17" s="29"/>
      <c r="K17" s="29">
        <v>0.28999999999999998</v>
      </c>
      <c r="L17" s="31" t="s">
        <v>93</v>
      </c>
      <c r="M17" s="32">
        <v>527.58000000000004</v>
      </c>
      <c r="N17" s="28"/>
      <c r="O17" s="34">
        <f t="shared" si="2"/>
        <v>0</v>
      </c>
      <c r="P17" s="33">
        <v>45944</v>
      </c>
      <c r="Q17" s="33">
        <v>46111</v>
      </c>
    </row>
    <row r="18" spans="1:17" ht="18.75" customHeight="1" thickBot="1" x14ac:dyDescent="0.25">
      <c r="A18" s="30" t="s">
        <v>69</v>
      </c>
      <c r="B18" s="30" t="s">
        <v>84</v>
      </c>
      <c r="C18" s="42" t="s">
        <v>71</v>
      </c>
      <c r="D18" s="43"/>
      <c r="E18" s="40">
        <v>426.49</v>
      </c>
      <c r="F18" s="39"/>
      <c r="G18" s="35">
        <f>SUM(E18:F18)</f>
        <v>426.49</v>
      </c>
      <c r="H18" s="29" t="s">
        <v>7</v>
      </c>
      <c r="I18" s="29">
        <v>30</v>
      </c>
      <c r="J18" s="29">
        <v>1.85</v>
      </c>
      <c r="K18" s="29"/>
      <c r="L18" s="31">
        <v>600</v>
      </c>
      <c r="M18" s="32">
        <v>7478.23</v>
      </c>
      <c r="N18" s="28"/>
      <c r="O18" s="34">
        <f t="shared" si="2"/>
        <v>0</v>
      </c>
      <c r="P18" s="33">
        <v>45944</v>
      </c>
      <c r="Q18" s="33">
        <v>46111</v>
      </c>
    </row>
    <row r="19" spans="1:17" ht="18.75" customHeight="1" thickBot="1" x14ac:dyDescent="0.25">
      <c r="A19" s="30" t="s">
        <v>69</v>
      </c>
      <c r="B19" s="30" t="s">
        <v>84</v>
      </c>
      <c r="C19" s="42" t="s">
        <v>72</v>
      </c>
      <c r="D19" s="43"/>
      <c r="E19" s="40"/>
      <c r="F19" s="39">
        <v>219.06</v>
      </c>
      <c r="G19" s="35">
        <f>SUM(F19)</f>
        <v>219.06</v>
      </c>
      <c r="H19" s="29" t="s">
        <v>7</v>
      </c>
      <c r="I19" s="29">
        <v>30</v>
      </c>
      <c r="J19" s="29"/>
      <c r="K19" s="29">
        <v>0.52</v>
      </c>
      <c r="L19" s="31">
        <v>600</v>
      </c>
      <c r="M19" s="32">
        <v>4779.8900000000003</v>
      </c>
      <c r="N19" s="28"/>
      <c r="O19" s="34">
        <f t="shared" ref="O19" si="3">SUM(N19*G19)</f>
        <v>0</v>
      </c>
      <c r="P19" s="33">
        <v>45944</v>
      </c>
      <c r="Q19" s="33">
        <v>46111</v>
      </c>
    </row>
    <row r="20" spans="1:17" ht="18.75" customHeight="1" thickBot="1" x14ac:dyDescent="0.25">
      <c r="A20" s="30" t="s">
        <v>69</v>
      </c>
      <c r="B20" s="30" t="s">
        <v>88</v>
      </c>
      <c r="C20" s="42" t="s">
        <v>81</v>
      </c>
      <c r="D20" s="43"/>
      <c r="E20" s="40"/>
      <c r="F20" s="39">
        <v>416.81</v>
      </c>
      <c r="G20" s="35">
        <f>SUM(F20)</f>
        <v>416.81</v>
      </c>
      <c r="H20" s="29" t="s">
        <v>7</v>
      </c>
      <c r="I20" s="29">
        <v>50</v>
      </c>
      <c r="J20" s="29"/>
      <c r="K20" s="29">
        <v>1.85</v>
      </c>
      <c r="L20" s="31" t="s">
        <v>94</v>
      </c>
      <c r="M20" s="32">
        <v>16184.73</v>
      </c>
      <c r="N20" s="28"/>
      <c r="O20" s="34">
        <f>SUM(N20*G20)</f>
        <v>0</v>
      </c>
      <c r="P20" s="33">
        <v>45944</v>
      </c>
      <c r="Q20" s="33">
        <v>46111</v>
      </c>
    </row>
    <row r="21" spans="1:17" ht="18.75" customHeight="1" thickBot="1" x14ac:dyDescent="0.25">
      <c r="A21" s="30" t="s">
        <v>69</v>
      </c>
      <c r="B21" s="30" t="s">
        <v>88</v>
      </c>
      <c r="C21" s="42" t="s">
        <v>82</v>
      </c>
      <c r="D21" s="43"/>
      <c r="E21" s="40"/>
      <c r="F21" s="39">
        <v>189.46</v>
      </c>
      <c r="G21" s="35">
        <f t="shared" ref="G21:G23" si="4">SUM(F21)</f>
        <v>189.46</v>
      </c>
      <c r="H21" s="29" t="s">
        <v>7</v>
      </c>
      <c r="I21" s="29">
        <v>50</v>
      </c>
      <c r="J21" s="29"/>
      <c r="K21" s="29">
        <v>1.85</v>
      </c>
      <c r="L21" s="31" t="s">
        <v>94</v>
      </c>
      <c r="M21" s="32">
        <v>8065</v>
      </c>
      <c r="N21" s="28"/>
      <c r="O21" s="34">
        <f>SUM(N21*G21)</f>
        <v>0</v>
      </c>
      <c r="P21" s="33">
        <v>45944</v>
      </c>
      <c r="Q21" s="33">
        <v>46111</v>
      </c>
    </row>
    <row r="22" spans="1:17" ht="18.75" customHeight="1" thickBot="1" x14ac:dyDescent="0.25">
      <c r="A22" s="30" t="s">
        <v>69</v>
      </c>
      <c r="B22" s="30" t="s">
        <v>88</v>
      </c>
      <c r="C22" s="42" t="s">
        <v>71</v>
      </c>
      <c r="D22" s="43"/>
      <c r="E22" s="40"/>
      <c r="F22" s="39">
        <v>113.68</v>
      </c>
      <c r="G22" s="35">
        <f t="shared" si="4"/>
        <v>113.68</v>
      </c>
      <c r="H22" s="29" t="s">
        <v>7</v>
      </c>
      <c r="I22" s="29">
        <v>50</v>
      </c>
      <c r="J22" s="29"/>
      <c r="K22" s="29">
        <v>1.85</v>
      </c>
      <c r="L22" s="31">
        <v>1550</v>
      </c>
      <c r="M22" s="32">
        <v>2145.14</v>
      </c>
      <c r="N22" s="28"/>
      <c r="O22" s="34">
        <f>SUM(N22*G22)</f>
        <v>0</v>
      </c>
      <c r="P22" s="33">
        <v>45944</v>
      </c>
      <c r="Q22" s="33">
        <v>46111</v>
      </c>
    </row>
    <row r="23" spans="1:17" ht="18.75" customHeight="1" thickBot="1" x14ac:dyDescent="0.25">
      <c r="A23" s="30" t="s">
        <v>69</v>
      </c>
      <c r="B23" s="30" t="s">
        <v>88</v>
      </c>
      <c r="C23" s="42" t="s">
        <v>72</v>
      </c>
      <c r="D23" s="43"/>
      <c r="E23" s="40"/>
      <c r="F23" s="39">
        <v>37.89</v>
      </c>
      <c r="G23" s="35">
        <f t="shared" si="4"/>
        <v>37.89</v>
      </c>
      <c r="H23" s="29" t="s">
        <v>7</v>
      </c>
      <c r="I23" s="29">
        <v>50</v>
      </c>
      <c r="J23" s="29"/>
      <c r="K23" s="29">
        <v>1.85</v>
      </c>
      <c r="L23" s="31">
        <v>1550</v>
      </c>
      <c r="M23" s="32">
        <v>857.45</v>
      </c>
      <c r="N23" s="28"/>
      <c r="O23" s="34">
        <f>SUM(N23*G23)</f>
        <v>0</v>
      </c>
      <c r="P23" s="33">
        <v>45944</v>
      </c>
      <c r="Q23" s="33">
        <v>46111</v>
      </c>
    </row>
    <row r="24" spans="1:17" ht="18.75" customHeight="1" thickBot="1" x14ac:dyDescent="0.25">
      <c r="A24" s="41" t="s">
        <v>76</v>
      </c>
      <c r="B24" s="30" t="s">
        <v>86</v>
      </c>
      <c r="C24" s="42" t="s">
        <v>73</v>
      </c>
      <c r="D24" s="43"/>
      <c r="E24" s="40">
        <v>4.88</v>
      </c>
      <c r="F24" s="39"/>
      <c r="G24" s="35">
        <f t="shared" ref="G24:G27" si="5">SUM(E24,F24)</f>
        <v>4.88</v>
      </c>
      <c r="H24" s="29" t="s">
        <v>70</v>
      </c>
      <c r="I24" s="29">
        <v>15</v>
      </c>
      <c r="J24" s="29">
        <v>0.23</v>
      </c>
      <c r="K24" s="29"/>
      <c r="L24" s="31" t="s">
        <v>87</v>
      </c>
      <c r="M24" s="32">
        <v>123.22</v>
      </c>
      <c r="N24" s="28"/>
      <c r="O24" s="34">
        <f t="shared" si="1"/>
        <v>0</v>
      </c>
      <c r="P24" s="33">
        <v>45944</v>
      </c>
      <c r="Q24" s="33">
        <v>46111</v>
      </c>
    </row>
    <row r="25" spans="1:17" ht="18.75" customHeight="1" thickBot="1" x14ac:dyDescent="0.25">
      <c r="A25" s="41" t="s">
        <v>76</v>
      </c>
      <c r="B25" s="30" t="s">
        <v>86</v>
      </c>
      <c r="C25" s="42" t="s">
        <v>74</v>
      </c>
      <c r="D25" s="43"/>
      <c r="E25" s="40"/>
      <c r="F25" s="39">
        <v>16.23</v>
      </c>
      <c r="G25" s="35">
        <f t="shared" si="5"/>
        <v>16.23</v>
      </c>
      <c r="H25" s="29" t="s">
        <v>70</v>
      </c>
      <c r="I25" s="29">
        <v>15</v>
      </c>
      <c r="J25" s="29"/>
      <c r="K25" s="29">
        <v>0.27</v>
      </c>
      <c r="L25" s="31" t="s">
        <v>87</v>
      </c>
      <c r="M25" s="32">
        <v>522.47</v>
      </c>
      <c r="N25" s="28"/>
      <c r="O25" s="34">
        <f t="shared" si="1"/>
        <v>0</v>
      </c>
      <c r="P25" s="33">
        <v>45944</v>
      </c>
      <c r="Q25" s="33">
        <v>46111</v>
      </c>
    </row>
    <row r="26" spans="1:17" ht="18.75" customHeight="1" thickBot="1" x14ac:dyDescent="0.25">
      <c r="A26" s="41" t="s">
        <v>76</v>
      </c>
      <c r="B26" s="30" t="s">
        <v>83</v>
      </c>
      <c r="C26" s="42" t="s">
        <v>71</v>
      </c>
      <c r="D26" s="43"/>
      <c r="E26" s="40"/>
      <c r="F26" s="39">
        <v>609.52</v>
      </c>
      <c r="G26" s="35">
        <f t="shared" si="5"/>
        <v>609.52</v>
      </c>
      <c r="H26" s="29" t="s">
        <v>7</v>
      </c>
      <c r="I26" s="29">
        <v>40</v>
      </c>
      <c r="J26" s="29"/>
      <c r="K26" s="29">
        <v>3.46</v>
      </c>
      <c r="L26" s="31">
        <v>1200</v>
      </c>
      <c r="M26" s="32">
        <v>9914.66</v>
      </c>
      <c r="N26" s="28"/>
      <c r="O26" s="34">
        <f t="shared" ref="O26:O27" si="6">SUM(N26*G26)</f>
        <v>0</v>
      </c>
      <c r="P26" s="33">
        <v>45944</v>
      </c>
      <c r="Q26" s="33">
        <v>46111</v>
      </c>
    </row>
    <row r="27" spans="1:17" ht="18.75" customHeight="1" thickBot="1" x14ac:dyDescent="0.25">
      <c r="A27" s="41" t="s">
        <v>76</v>
      </c>
      <c r="B27" s="30" t="s">
        <v>83</v>
      </c>
      <c r="C27" s="42" t="s">
        <v>72</v>
      </c>
      <c r="D27" s="43"/>
      <c r="E27" s="40"/>
      <c r="F27" s="39">
        <v>200</v>
      </c>
      <c r="G27" s="35">
        <f t="shared" si="5"/>
        <v>200</v>
      </c>
      <c r="H27" s="29" t="s">
        <v>7</v>
      </c>
      <c r="I27" s="29">
        <v>40</v>
      </c>
      <c r="J27" s="29"/>
      <c r="K27" s="29">
        <v>3.46</v>
      </c>
      <c r="L27" s="31">
        <v>1200</v>
      </c>
      <c r="M27" s="32">
        <v>3768</v>
      </c>
      <c r="N27" s="28"/>
      <c r="O27" s="34">
        <f t="shared" si="6"/>
        <v>0</v>
      </c>
      <c r="P27" s="33">
        <v>45944</v>
      </c>
      <c r="Q27" s="33">
        <v>46111</v>
      </c>
    </row>
    <row r="28" spans="1:17" ht="18.75" customHeight="1" thickBot="1" x14ac:dyDescent="0.25">
      <c r="A28" s="41" t="s">
        <v>76</v>
      </c>
      <c r="B28" s="30" t="s">
        <v>78</v>
      </c>
      <c r="C28" s="42" t="s">
        <v>71</v>
      </c>
      <c r="D28" s="43"/>
      <c r="E28" s="40"/>
      <c r="F28" s="39">
        <v>1084.8499999999999</v>
      </c>
      <c r="G28" s="35">
        <f t="shared" ref="G28:G35" si="7">SUM(F28)</f>
        <v>1084.8499999999999</v>
      </c>
      <c r="H28" s="29" t="s">
        <v>7</v>
      </c>
      <c r="I28" s="29">
        <v>40</v>
      </c>
      <c r="J28" s="29"/>
      <c r="K28" s="29">
        <v>3.27</v>
      </c>
      <c r="L28" s="31">
        <v>1300</v>
      </c>
      <c r="M28" s="32">
        <v>17973.3</v>
      </c>
      <c r="N28" s="28"/>
      <c r="O28" s="34">
        <f t="shared" si="1"/>
        <v>0</v>
      </c>
      <c r="P28" s="33">
        <v>45944</v>
      </c>
      <c r="Q28" s="33">
        <v>46111</v>
      </c>
    </row>
    <row r="29" spans="1:17" ht="18.75" customHeight="1" thickBot="1" x14ac:dyDescent="0.25">
      <c r="A29" s="41" t="s">
        <v>76</v>
      </c>
      <c r="B29" s="30" t="s">
        <v>78</v>
      </c>
      <c r="C29" s="42" t="s">
        <v>72</v>
      </c>
      <c r="D29" s="43"/>
      <c r="E29" s="40"/>
      <c r="F29" s="39">
        <v>500</v>
      </c>
      <c r="G29" s="35">
        <f t="shared" si="7"/>
        <v>500</v>
      </c>
      <c r="H29" s="29" t="s">
        <v>7</v>
      </c>
      <c r="I29" s="29">
        <v>40</v>
      </c>
      <c r="J29" s="29"/>
      <c r="K29" s="29">
        <v>3.27</v>
      </c>
      <c r="L29" s="31">
        <v>1300</v>
      </c>
      <c r="M29" s="32">
        <v>9585</v>
      </c>
      <c r="N29" s="28"/>
      <c r="O29" s="34">
        <f t="shared" si="1"/>
        <v>0</v>
      </c>
      <c r="P29" s="33">
        <v>45944</v>
      </c>
      <c r="Q29" s="33">
        <v>46111</v>
      </c>
    </row>
    <row r="30" spans="1:17" ht="18.75" customHeight="1" thickBot="1" x14ac:dyDescent="0.25">
      <c r="A30" s="41" t="s">
        <v>76</v>
      </c>
      <c r="B30" s="30" t="s">
        <v>79</v>
      </c>
      <c r="C30" s="42" t="s">
        <v>71</v>
      </c>
      <c r="D30" s="43"/>
      <c r="E30" s="40"/>
      <c r="F30" s="39">
        <v>790.49</v>
      </c>
      <c r="G30" s="35">
        <f t="shared" si="7"/>
        <v>790.49</v>
      </c>
      <c r="H30" s="29" t="s">
        <v>7</v>
      </c>
      <c r="I30" s="29">
        <v>45</v>
      </c>
      <c r="J30" s="29"/>
      <c r="K30" s="29">
        <v>3.94</v>
      </c>
      <c r="L30" s="31">
        <v>600</v>
      </c>
      <c r="M30" s="32">
        <v>11369.48</v>
      </c>
      <c r="N30" s="28"/>
      <c r="O30" s="34">
        <f t="shared" si="1"/>
        <v>0</v>
      </c>
      <c r="P30" s="33">
        <v>45944</v>
      </c>
      <c r="Q30" s="33">
        <v>46111</v>
      </c>
    </row>
    <row r="31" spans="1:17" ht="18.75" customHeight="1" thickBot="1" x14ac:dyDescent="0.25">
      <c r="A31" s="41" t="s">
        <v>76</v>
      </c>
      <c r="B31" s="30" t="s">
        <v>79</v>
      </c>
      <c r="C31" s="42" t="s">
        <v>72</v>
      </c>
      <c r="D31" s="43"/>
      <c r="E31" s="40"/>
      <c r="F31" s="39">
        <v>300</v>
      </c>
      <c r="G31" s="35">
        <f t="shared" si="7"/>
        <v>300</v>
      </c>
      <c r="H31" s="29" t="s">
        <v>7</v>
      </c>
      <c r="I31" s="29">
        <v>45</v>
      </c>
      <c r="J31" s="29"/>
      <c r="K31" s="29">
        <v>3.94</v>
      </c>
      <c r="L31" s="31">
        <v>600</v>
      </c>
      <c r="M31" s="32">
        <v>5097</v>
      </c>
      <c r="N31" s="28"/>
      <c r="O31" s="34">
        <f t="shared" si="1"/>
        <v>0</v>
      </c>
      <c r="P31" s="33">
        <v>45944</v>
      </c>
      <c r="Q31" s="33">
        <v>46111</v>
      </c>
    </row>
    <row r="32" spans="1:17" ht="18.75" customHeight="1" thickBot="1" x14ac:dyDescent="0.25">
      <c r="A32" s="41" t="s">
        <v>76</v>
      </c>
      <c r="B32" s="30" t="s">
        <v>85</v>
      </c>
      <c r="C32" s="42" t="s">
        <v>71</v>
      </c>
      <c r="D32" s="43"/>
      <c r="E32" s="40"/>
      <c r="F32" s="39">
        <v>645.77</v>
      </c>
      <c r="G32" s="35">
        <f t="shared" si="7"/>
        <v>645.77</v>
      </c>
      <c r="H32" s="29" t="s">
        <v>7</v>
      </c>
      <c r="I32" s="29">
        <v>30</v>
      </c>
      <c r="J32" s="29"/>
      <c r="K32" s="29">
        <v>3.1560000000000001</v>
      </c>
      <c r="L32" s="31">
        <v>1500</v>
      </c>
      <c r="M32" s="32">
        <v>13188.13</v>
      </c>
      <c r="N32" s="28"/>
      <c r="O32" s="34">
        <f t="shared" si="1"/>
        <v>0</v>
      </c>
      <c r="P32" s="33">
        <v>45944</v>
      </c>
      <c r="Q32" s="33">
        <v>46111</v>
      </c>
    </row>
    <row r="33" spans="1:17" ht="18.75" customHeight="1" thickBot="1" x14ac:dyDescent="0.25">
      <c r="A33" s="41" t="s">
        <v>76</v>
      </c>
      <c r="B33" s="30" t="s">
        <v>85</v>
      </c>
      <c r="C33" s="42" t="s">
        <v>72</v>
      </c>
      <c r="D33" s="43"/>
      <c r="E33" s="40"/>
      <c r="F33" s="39">
        <v>200</v>
      </c>
      <c r="G33" s="35">
        <f t="shared" si="7"/>
        <v>200</v>
      </c>
      <c r="H33" s="29" t="s">
        <v>7</v>
      </c>
      <c r="I33" s="29">
        <v>30</v>
      </c>
      <c r="J33" s="29"/>
      <c r="K33" s="29">
        <v>3.1560000000000001</v>
      </c>
      <c r="L33" s="31">
        <v>1500</v>
      </c>
      <c r="M33" s="32">
        <v>4832</v>
      </c>
      <c r="N33" s="28"/>
      <c r="O33" s="34">
        <f t="shared" si="1"/>
        <v>0</v>
      </c>
      <c r="P33" s="33">
        <v>45944</v>
      </c>
      <c r="Q33" s="33">
        <v>46111</v>
      </c>
    </row>
    <row r="34" spans="1:17" ht="18.75" customHeight="1" thickBot="1" x14ac:dyDescent="0.25">
      <c r="A34" s="30" t="s">
        <v>75</v>
      </c>
      <c r="B34" s="30" t="s">
        <v>80</v>
      </c>
      <c r="C34" s="42" t="s">
        <v>71</v>
      </c>
      <c r="D34" s="43"/>
      <c r="E34" s="40"/>
      <c r="F34" s="39">
        <v>803.85</v>
      </c>
      <c r="G34" s="35">
        <f t="shared" si="7"/>
        <v>803.85</v>
      </c>
      <c r="H34" s="29" t="s">
        <v>7</v>
      </c>
      <c r="I34" s="29">
        <v>40</v>
      </c>
      <c r="J34" s="29"/>
      <c r="K34" s="29">
        <v>1.62</v>
      </c>
      <c r="L34" s="31">
        <v>1500</v>
      </c>
      <c r="M34" s="32">
        <v>16720.009999999998</v>
      </c>
      <c r="N34" s="28"/>
      <c r="O34" s="34">
        <f t="shared" si="1"/>
        <v>0</v>
      </c>
      <c r="P34" s="33">
        <v>45944</v>
      </c>
      <c r="Q34" s="33">
        <v>46111</v>
      </c>
    </row>
    <row r="35" spans="1:17" ht="18.75" customHeight="1" thickBot="1" x14ac:dyDescent="0.25">
      <c r="A35" s="30" t="s">
        <v>75</v>
      </c>
      <c r="B35" s="30" t="s">
        <v>80</v>
      </c>
      <c r="C35" s="42" t="s">
        <v>72</v>
      </c>
      <c r="D35" s="43"/>
      <c r="E35" s="40"/>
      <c r="F35" s="39">
        <v>200</v>
      </c>
      <c r="G35" s="35">
        <f t="shared" si="7"/>
        <v>200</v>
      </c>
      <c r="H35" s="29" t="s">
        <v>7</v>
      </c>
      <c r="I35" s="29">
        <v>40</v>
      </c>
      <c r="J35" s="29"/>
      <c r="K35" s="29">
        <v>1.62</v>
      </c>
      <c r="L35" s="31">
        <v>1500</v>
      </c>
      <c r="M35" s="32">
        <v>7221</v>
      </c>
      <c r="N35" s="28"/>
      <c r="O35" s="34">
        <f t="shared" si="1"/>
        <v>0</v>
      </c>
      <c r="P35" s="33">
        <v>45944</v>
      </c>
      <c r="Q35" s="33">
        <v>46111</v>
      </c>
    </row>
    <row r="36" spans="1:17" ht="18.75" customHeight="1" thickBot="1" x14ac:dyDescent="0.25">
      <c r="A36" s="30" t="s">
        <v>75</v>
      </c>
      <c r="B36" s="30" t="s">
        <v>99</v>
      </c>
      <c r="C36" s="42" t="s">
        <v>73</v>
      </c>
      <c r="D36" s="43"/>
      <c r="E36" s="40">
        <v>34.28</v>
      </c>
      <c r="F36" s="39"/>
      <c r="G36" s="35">
        <f>SUM(E36:F36)</f>
        <v>34.28</v>
      </c>
      <c r="H36" s="29" t="s">
        <v>70</v>
      </c>
      <c r="I36" s="29">
        <v>25</v>
      </c>
      <c r="J36" s="29">
        <v>0.33</v>
      </c>
      <c r="K36" s="29"/>
      <c r="L36" s="31" t="s">
        <v>100</v>
      </c>
      <c r="M36" s="32">
        <v>951.61</v>
      </c>
      <c r="N36" s="28"/>
      <c r="O36" s="34">
        <f t="shared" si="1"/>
        <v>0</v>
      </c>
      <c r="P36" s="33">
        <v>45944</v>
      </c>
      <c r="Q36" s="33">
        <v>46111</v>
      </c>
    </row>
    <row r="37" spans="1:17" ht="18.75" customHeight="1" thickBot="1" x14ac:dyDescent="0.25">
      <c r="A37" s="30" t="s">
        <v>75</v>
      </c>
      <c r="B37" s="30" t="s">
        <v>99</v>
      </c>
      <c r="C37" s="42" t="s">
        <v>74</v>
      </c>
      <c r="D37" s="43"/>
      <c r="E37" s="40">
        <v>110.82</v>
      </c>
      <c r="F37" s="39">
        <v>26.31</v>
      </c>
      <c r="G37" s="35">
        <f>SUM(E37:F37)</f>
        <v>137.13</v>
      </c>
      <c r="H37" s="29" t="s">
        <v>70</v>
      </c>
      <c r="I37" s="29">
        <v>25</v>
      </c>
      <c r="J37" s="29">
        <v>0.33</v>
      </c>
      <c r="K37" s="29">
        <v>0.4</v>
      </c>
      <c r="L37" s="31" t="s">
        <v>100</v>
      </c>
      <c r="M37" s="32">
        <v>4424.74</v>
      </c>
      <c r="N37" s="28"/>
      <c r="O37" s="34">
        <f t="shared" si="1"/>
        <v>0</v>
      </c>
      <c r="P37" s="33">
        <v>45944</v>
      </c>
      <c r="Q37" s="33">
        <v>46111</v>
      </c>
    </row>
    <row r="38" spans="1:17" ht="18.75" customHeight="1" thickBot="1" x14ac:dyDescent="0.25">
      <c r="A38" s="30" t="s">
        <v>95</v>
      </c>
      <c r="B38" s="30" t="s">
        <v>96</v>
      </c>
      <c r="C38" s="42" t="s">
        <v>73</v>
      </c>
      <c r="D38" s="43"/>
      <c r="E38" s="40">
        <v>4.1900000000000004</v>
      </c>
      <c r="F38" s="39">
        <v>14.68</v>
      </c>
      <c r="G38" s="35">
        <f>SUM(E38:F38)</f>
        <v>18.87</v>
      </c>
      <c r="H38" s="29" t="s">
        <v>70</v>
      </c>
      <c r="I38" s="29">
        <v>35</v>
      </c>
      <c r="J38" s="29">
        <v>0.32</v>
      </c>
      <c r="K38" s="29">
        <v>0.31</v>
      </c>
      <c r="L38" s="31" t="s">
        <v>97</v>
      </c>
      <c r="M38" s="32">
        <v>612.33000000000004</v>
      </c>
      <c r="N38" s="28"/>
      <c r="O38" s="34">
        <f t="shared" si="1"/>
        <v>0</v>
      </c>
      <c r="P38" s="33">
        <v>45944</v>
      </c>
      <c r="Q38" s="33">
        <v>46111</v>
      </c>
    </row>
    <row r="39" spans="1:17" ht="18.75" customHeight="1" thickBot="1" x14ac:dyDescent="0.25">
      <c r="A39" s="30" t="s">
        <v>95</v>
      </c>
      <c r="B39" s="30" t="s">
        <v>96</v>
      </c>
      <c r="C39" s="42" t="s">
        <v>74</v>
      </c>
      <c r="D39" s="43"/>
      <c r="E39" s="40"/>
      <c r="F39" s="39">
        <v>278.89999999999998</v>
      </c>
      <c r="G39" s="35">
        <f>SUM(F39)</f>
        <v>278.89999999999998</v>
      </c>
      <c r="H39" s="29" t="s">
        <v>70</v>
      </c>
      <c r="I39" s="29">
        <v>35</v>
      </c>
      <c r="J39" s="29"/>
      <c r="K39" s="29">
        <v>0.31</v>
      </c>
      <c r="L39" s="31" t="s">
        <v>97</v>
      </c>
      <c r="M39" s="32">
        <v>10431.98</v>
      </c>
      <c r="N39" s="28"/>
      <c r="O39" s="34">
        <f t="shared" si="1"/>
        <v>0</v>
      </c>
      <c r="P39" s="33">
        <v>45944</v>
      </c>
      <c r="Q39" s="33">
        <v>46111</v>
      </c>
    </row>
    <row r="40" spans="1:17" ht="18.75" customHeight="1" thickBot="1" x14ac:dyDescent="0.25">
      <c r="A40" s="30" t="s">
        <v>101</v>
      </c>
      <c r="B40" s="30" t="s">
        <v>102</v>
      </c>
      <c r="C40" s="42" t="s">
        <v>73</v>
      </c>
      <c r="D40" s="43"/>
      <c r="E40" s="40"/>
      <c r="F40" s="39"/>
      <c r="G40" s="35">
        <v>28.11</v>
      </c>
      <c r="H40" s="29" t="s">
        <v>70</v>
      </c>
      <c r="I40" s="29">
        <v>25</v>
      </c>
      <c r="J40" s="29"/>
      <c r="K40" s="29">
        <v>0.36</v>
      </c>
      <c r="L40" s="31" t="s">
        <v>103</v>
      </c>
      <c r="M40" s="32">
        <v>932.4</v>
      </c>
      <c r="N40" s="28"/>
      <c r="O40" s="34">
        <f t="shared" ref="O40:O41" si="8">SUM(N40*G40)</f>
        <v>0</v>
      </c>
      <c r="P40" s="33">
        <v>45944</v>
      </c>
      <c r="Q40" s="33">
        <v>46111</v>
      </c>
    </row>
    <row r="41" spans="1:17" ht="18.75" customHeight="1" thickBot="1" x14ac:dyDescent="0.25">
      <c r="A41" s="30" t="s">
        <v>101</v>
      </c>
      <c r="B41" s="30" t="s">
        <v>102</v>
      </c>
      <c r="C41" s="42" t="s">
        <v>74</v>
      </c>
      <c r="D41" s="43"/>
      <c r="E41" s="40"/>
      <c r="F41" s="39"/>
      <c r="G41" s="35">
        <v>112.45</v>
      </c>
      <c r="H41" s="29" t="s">
        <v>70</v>
      </c>
      <c r="I41" s="29">
        <v>25</v>
      </c>
      <c r="J41" s="29"/>
      <c r="K41" s="29">
        <v>0.36</v>
      </c>
      <c r="L41" s="31" t="s">
        <v>103</v>
      </c>
      <c r="M41" s="32">
        <v>4386.8900000000003</v>
      </c>
      <c r="N41" s="28"/>
      <c r="O41" s="34">
        <f t="shared" si="8"/>
        <v>0</v>
      </c>
      <c r="P41" s="33">
        <v>45944</v>
      </c>
      <c r="Q41" s="33">
        <v>46111</v>
      </c>
    </row>
    <row r="42" spans="1:17" ht="18.75" customHeight="1" thickBot="1" x14ac:dyDescent="0.25">
      <c r="A42" s="30"/>
      <c r="B42" s="30"/>
      <c r="C42" s="42"/>
      <c r="D42" s="43"/>
      <c r="E42" s="40"/>
      <c r="F42" s="29"/>
      <c r="G42" s="35"/>
      <c r="H42" s="29"/>
      <c r="I42" s="29"/>
      <c r="J42" s="29"/>
      <c r="K42" s="29"/>
      <c r="L42" s="31"/>
      <c r="M42" s="32"/>
      <c r="N42" s="28"/>
      <c r="O42" s="34">
        <f t="shared" ref="O42" si="9">SUM(N42*G42)</f>
        <v>0</v>
      </c>
      <c r="P42" s="33">
        <v>45944</v>
      </c>
      <c r="Q42" s="33">
        <v>46111</v>
      </c>
    </row>
    <row r="43" spans="1:17" ht="15.75" customHeight="1" thickBot="1" x14ac:dyDescent="0.25">
      <c r="A43" s="36"/>
      <c r="B43" s="37"/>
      <c r="C43" s="37"/>
      <c r="D43" s="37"/>
      <c r="E43" s="38"/>
      <c r="F43" s="38"/>
      <c r="G43" s="38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1:17" ht="15.75" customHeight="1" thickBot="1" x14ac:dyDescent="0.25">
      <c r="A44" s="98" t="s">
        <v>8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100"/>
      <c r="M44" s="20">
        <f>SUM(M12:M42)</f>
        <v>163752.56</v>
      </c>
      <c r="N44" s="19" t="s">
        <v>9</v>
      </c>
      <c r="O44" s="20">
        <f>SUM(O12:O42)</f>
        <v>0</v>
      </c>
      <c r="P44" s="26"/>
      <c r="Q44" s="26"/>
    </row>
    <row r="45" spans="1:17" ht="15" thickBot="1" x14ac:dyDescent="0.25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N45" s="19" t="s">
        <v>68</v>
      </c>
      <c r="O45" s="20">
        <f>O46-O44</f>
        <v>0</v>
      </c>
      <c r="P45" s="26"/>
      <c r="Q45" s="26"/>
    </row>
    <row r="46" spans="1:17" ht="15" thickBot="1" x14ac:dyDescent="0.25">
      <c r="A46" s="95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7"/>
      <c r="N46" s="19" t="s">
        <v>10</v>
      </c>
      <c r="O46" s="20">
        <f>IF("nie"=MID(H54,1,3),O44,(O44*1.23))</f>
        <v>0</v>
      </c>
      <c r="P46" s="26"/>
      <c r="Q46" s="26"/>
    </row>
    <row r="47" spans="1:17" x14ac:dyDescent="0.2">
      <c r="A47" s="76"/>
      <c r="B47" s="76"/>
      <c r="C47" s="76"/>
      <c r="D47" s="7"/>
      <c r="E47" s="7"/>
      <c r="F47" s="7"/>
      <c r="G47" s="7"/>
      <c r="H47" s="7"/>
      <c r="I47" s="7"/>
      <c r="J47" s="7" t="s">
        <v>39</v>
      </c>
      <c r="K47" s="7"/>
      <c r="L47" s="7"/>
      <c r="M47" s="7"/>
      <c r="N47" s="7"/>
      <c r="O47" s="7"/>
      <c r="P47" s="7"/>
      <c r="Q47" s="7"/>
    </row>
    <row r="48" spans="1:17" ht="15" x14ac:dyDescent="0.2">
      <c r="A48" s="88" t="s">
        <v>56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27"/>
      <c r="Q48" s="27"/>
    </row>
    <row r="49" spans="1:17" ht="25.5" customHeight="1" x14ac:dyDescent="0.2">
      <c r="A49" s="21" t="s">
        <v>37</v>
      </c>
      <c r="B49" s="12"/>
      <c r="C49" s="12"/>
      <c r="D49" s="12"/>
      <c r="E49" s="12"/>
      <c r="F49" s="12"/>
      <c r="G49" s="11" t="s">
        <v>36</v>
      </c>
      <c r="H49" s="12"/>
      <c r="I49" s="12"/>
      <c r="J49" s="12"/>
      <c r="K49" s="8"/>
      <c r="L49" s="8"/>
      <c r="M49" s="8"/>
      <c r="N49" s="8"/>
      <c r="O49" s="8"/>
      <c r="P49" s="8"/>
      <c r="Q49" s="8"/>
    </row>
    <row r="50" spans="1:17" ht="15" customHeight="1" x14ac:dyDescent="0.2">
      <c r="A50" s="79" t="s">
        <v>98</v>
      </c>
      <c r="B50" s="80"/>
      <c r="C50" s="80"/>
      <c r="D50" s="80"/>
      <c r="E50" s="81"/>
      <c r="F50" s="77" t="s">
        <v>41</v>
      </c>
      <c r="G50" s="9" t="s">
        <v>11</v>
      </c>
      <c r="H50" s="71"/>
      <c r="I50" s="72"/>
      <c r="J50" s="72"/>
      <c r="K50" s="72"/>
      <c r="L50" s="72"/>
      <c r="M50" s="72"/>
      <c r="N50" s="72"/>
      <c r="O50" s="73"/>
      <c r="P50" s="27"/>
      <c r="Q50" s="27"/>
    </row>
    <row r="51" spans="1:17" x14ac:dyDescent="0.2">
      <c r="A51" s="82"/>
      <c r="B51" s="83"/>
      <c r="C51" s="83"/>
      <c r="D51" s="83"/>
      <c r="E51" s="84"/>
      <c r="F51" s="77"/>
      <c r="G51" s="9" t="s">
        <v>12</v>
      </c>
      <c r="H51" s="71"/>
      <c r="I51" s="72"/>
      <c r="J51" s="72"/>
      <c r="K51" s="72"/>
      <c r="L51" s="72"/>
      <c r="M51" s="72"/>
      <c r="N51" s="72"/>
      <c r="O51" s="73"/>
      <c r="P51" s="27"/>
      <c r="Q51" s="27"/>
    </row>
    <row r="52" spans="1:17" ht="18" customHeight="1" x14ac:dyDescent="0.2">
      <c r="A52" s="82"/>
      <c r="B52" s="83"/>
      <c r="C52" s="83"/>
      <c r="D52" s="83"/>
      <c r="E52" s="84"/>
      <c r="F52" s="77"/>
      <c r="G52" s="9" t="s">
        <v>13</v>
      </c>
      <c r="H52" s="78"/>
      <c r="I52" s="72"/>
      <c r="J52" s="72"/>
      <c r="K52" s="72"/>
      <c r="L52" s="72"/>
      <c r="M52" s="72"/>
      <c r="N52" s="72"/>
      <c r="O52" s="73"/>
      <c r="P52" s="27"/>
      <c r="Q52" s="27"/>
    </row>
    <row r="53" spans="1:17" x14ac:dyDescent="0.2">
      <c r="A53" s="82"/>
      <c r="B53" s="83"/>
      <c r="C53" s="83"/>
      <c r="D53" s="83"/>
      <c r="E53" s="84"/>
      <c r="F53" s="77"/>
      <c r="G53" s="9" t="s">
        <v>14</v>
      </c>
      <c r="H53" s="78"/>
      <c r="I53" s="72"/>
      <c r="J53" s="72"/>
      <c r="K53" s="72"/>
      <c r="L53" s="72"/>
      <c r="M53" s="72"/>
      <c r="N53" s="72"/>
      <c r="O53" s="73"/>
      <c r="P53" s="27"/>
      <c r="Q53" s="27"/>
    </row>
    <row r="54" spans="1:17" x14ac:dyDescent="0.2">
      <c r="A54" s="82"/>
      <c r="B54" s="83"/>
      <c r="C54" s="83"/>
      <c r="D54" s="83"/>
      <c r="E54" s="84"/>
      <c r="F54" s="77"/>
      <c r="G54" s="9" t="s">
        <v>15</v>
      </c>
      <c r="H54" s="71"/>
      <c r="I54" s="72"/>
      <c r="J54" s="72"/>
      <c r="K54" s="72"/>
      <c r="L54" s="72"/>
      <c r="M54" s="72"/>
      <c r="N54" s="72"/>
      <c r="O54" s="73"/>
      <c r="P54" s="27"/>
      <c r="Q54" s="27"/>
    </row>
    <row r="55" spans="1:17" x14ac:dyDescent="0.2">
      <c r="A55" s="82"/>
      <c r="B55" s="83"/>
      <c r="C55" s="83"/>
      <c r="D55" s="83"/>
      <c r="E55" s="84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">
      <c r="A56" s="82"/>
      <c r="B56" s="83"/>
      <c r="C56" s="83"/>
      <c r="D56" s="83"/>
      <c r="E56" s="84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">
      <c r="A57" s="85"/>
      <c r="B57" s="86"/>
      <c r="C57" s="86"/>
      <c r="D57" s="86"/>
      <c r="E57" s="87"/>
      <c r="F57" s="8"/>
      <c r="G57" s="17"/>
      <c r="H57" s="17"/>
      <c r="I57" s="17"/>
      <c r="J57" s="17"/>
      <c r="K57" s="17" t="s">
        <v>38</v>
      </c>
      <c r="L57" s="17"/>
      <c r="M57" s="74"/>
      <c r="N57" s="75"/>
      <c r="O57" s="17"/>
      <c r="P57" s="17"/>
      <c r="Q57" s="17"/>
    </row>
    <row r="58" spans="1:17" x14ac:dyDescent="0.2">
      <c r="A58" s="8"/>
      <c r="B58" s="8"/>
      <c r="C58" s="8"/>
      <c r="D58" s="8"/>
      <c r="E58" s="8"/>
      <c r="F58" s="8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</sheetData>
  <mergeCells count="69">
    <mergeCell ref="C6:Q6"/>
    <mergeCell ref="O9:O11"/>
    <mergeCell ref="C42:D42"/>
    <mergeCell ref="A8:D8"/>
    <mergeCell ref="A45:M46"/>
    <mergeCell ref="A44:L44"/>
    <mergeCell ref="C13:D13"/>
    <mergeCell ref="C25:D25"/>
    <mergeCell ref="M9:M11"/>
    <mergeCell ref="C24:D24"/>
    <mergeCell ref="J10:J11"/>
    <mergeCell ref="E10:E11"/>
    <mergeCell ref="F10:F11"/>
    <mergeCell ref="G10:G11"/>
    <mergeCell ref="I9:I11"/>
    <mergeCell ref="C20:D20"/>
    <mergeCell ref="H54:O54"/>
    <mergeCell ref="M57:N57"/>
    <mergeCell ref="A47:C47"/>
    <mergeCell ref="F50:F54"/>
    <mergeCell ref="H50:O50"/>
    <mergeCell ref="H51:O51"/>
    <mergeCell ref="H52:O52"/>
    <mergeCell ref="H53:O53"/>
    <mergeCell ref="A50:E57"/>
    <mergeCell ref="A48:O48"/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  <mergeCell ref="J9:K9"/>
    <mergeCell ref="A6:B6"/>
    <mergeCell ref="P9:Q9"/>
    <mergeCell ref="K10:K11"/>
    <mergeCell ref="N9:N11"/>
    <mergeCell ref="C10:D11"/>
    <mergeCell ref="C29:D29"/>
    <mergeCell ref="C31:D31"/>
    <mergeCell ref="C12:D12"/>
    <mergeCell ref="C26:D26"/>
    <mergeCell ref="C27:D27"/>
    <mergeCell ref="C14:D14"/>
    <mergeCell ref="C15:D15"/>
    <mergeCell ref="C16:D16"/>
    <mergeCell ref="C17:D17"/>
    <mergeCell ref="C21:D21"/>
    <mergeCell ref="C18:D18"/>
    <mergeCell ref="C19:D19"/>
    <mergeCell ref="C28:D28"/>
    <mergeCell ref="C30:D30"/>
    <mergeCell ref="C32:D32"/>
    <mergeCell ref="C34:D34"/>
    <mergeCell ref="C35:D35"/>
    <mergeCell ref="C33:D33"/>
    <mergeCell ref="C22:D22"/>
    <mergeCell ref="C23:D23"/>
    <mergeCell ref="C41:D41"/>
    <mergeCell ref="C38:D38"/>
    <mergeCell ref="C39:D39"/>
    <mergeCell ref="C36:D36"/>
    <mergeCell ref="C37:D37"/>
    <mergeCell ref="C40:D40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06" t="s">
        <v>26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x14ac:dyDescent="0.25">
      <c r="A2" s="2" t="s">
        <v>17</v>
      </c>
      <c r="B2" s="105" t="s">
        <v>43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x14ac:dyDescent="0.25">
      <c r="A3" s="2" t="s">
        <v>6</v>
      </c>
      <c r="B3" s="105" t="s">
        <v>44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x14ac:dyDescent="0.25">
      <c r="A4" s="2" t="s">
        <v>2</v>
      </c>
      <c r="B4" s="105" t="s">
        <v>18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x14ac:dyDescent="0.25">
      <c r="A5" s="2" t="s">
        <v>7</v>
      </c>
      <c r="B5" s="105" t="s">
        <v>45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x14ac:dyDescent="0.25">
      <c r="A6" s="2" t="s">
        <v>47</v>
      </c>
      <c r="B6" s="105" t="s">
        <v>46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x14ac:dyDescent="0.25">
      <c r="A7" s="2" t="s">
        <v>48</v>
      </c>
      <c r="B7" s="105" t="s">
        <v>49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x14ac:dyDescent="0.25">
      <c r="A8" s="3" t="s">
        <v>19</v>
      </c>
      <c r="B8" s="105" t="s">
        <v>50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4" x14ac:dyDescent="0.25">
      <c r="A9" s="4" t="s">
        <v>20</v>
      </c>
      <c r="B9" s="105" t="s">
        <v>51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</row>
    <row r="10" spans="1:14" x14ac:dyDescent="0.25">
      <c r="A10" s="3" t="s">
        <v>40</v>
      </c>
      <c r="B10" s="105" t="s">
        <v>61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4" ht="16.5" customHeight="1" x14ac:dyDescent="0.25">
      <c r="A11" s="3" t="s">
        <v>5</v>
      </c>
      <c r="B11" s="105" t="s">
        <v>27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4" x14ac:dyDescent="0.25">
      <c r="A12" s="3" t="s">
        <v>21</v>
      </c>
      <c r="B12" s="105" t="s">
        <v>22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4" ht="16.5" customHeight="1" x14ac:dyDescent="0.25">
      <c r="A13" s="5" t="s">
        <v>59</v>
      </c>
      <c r="B13" s="105" t="s">
        <v>23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4" x14ac:dyDescent="0.25">
      <c r="A14" s="5" t="s">
        <v>24</v>
      </c>
      <c r="B14" s="105" t="s">
        <v>52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</row>
    <row r="15" spans="1:14" x14ac:dyDescent="0.25">
      <c r="A15" s="3" t="s">
        <v>25</v>
      </c>
      <c r="B15" s="105" t="s">
        <v>53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</row>
    <row r="16" spans="1:14" ht="45" x14ac:dyDescent="0.25">
      <c r="A16" s="10" t="s">
        <v>28</v>
      </c>
      <c r="B16" s="107" t="s">
        <v>55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Nemec, Igor</cp:lastModifiedBy>
  <cp:lastPrinted>2025-05-05T07:11:44Z</cp:lastPrinted>
  <dcterms:created xsi:type="dcterms:W3CDTF">2012-08-13T12:29:09Z</dcterms:created>
  <dcterms:modified xsi:type="dcterms:W3CDTF">2025-10-08T07:55:37Z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