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_Projekty\Kamienka\01_Telocvičňa\"/>
    </mc:Choice>
  </mc:AlternateContent>
  <bookViews>
    <workbookView xWindow="0" yWindow="0" windowWidth="13590" windowHeight="7365" tabRatio="898"/>
  </bookViews>
  <sheets>
    <sheet name="Rekapitulácia stavby" sheetId="1" r:id="rId1"/>
    <sheet name="101 - Búracie práce" sheetId="2" r:id="rId2"/>
    <sheet name="102 - Stavebné úpravy obv..." sheetId="3" r:id="rId3"/>
    <sheet name="103 - Nosník" sheetId="4" r:id="rId4"/>
    <sheet name="104 - Zateplenie stropu t..." sheetId="5" r:id="rId5"/>
    <sheet name="105 - Lešenie" sheetId="6" r:id="rId6"/>
    <sheet name="201 - Zemné práce" sheetId="7" r:id="rId7"/>
    <sheet name="202 - Základy" sheetId="8" r:id="rId8"/>
    <sheet name="203 - Hydroizolácia" sheetId="9" r:id="rId9"/>
    <sheet name="204 - Steny a priečky" sheetId="10" r:id="rId10"/>
    <sheet name="205 - Stropy (hľadisko), ..." sheetId="11" r:id="rId11"/>
    <sheet name="206 - Strešná konštrukcia" sheetId="12" r:id="rId12"/>
    <sheet name="207 - Strecha" sheetId="13" r:id="rId13"/>
    <sheet name="208 - Vnútorné omietky" sheetId="14" r:id="rId14"/>
    <sheet name="209 - Podlaha" sheetId="15" r:id="rId15"/>
    <sheet name="210 - Keramická dlažba a ..." sheetId="16" r:id="rId16"/>
    <sheet name="211 - Okná a vchodové dvere" sheetId="17" r:id="rId17"/>
    <sheet name="212 - Vnútorné dvere a de..." sheetId="18" r:id="rId18"/>
    <sheet name="213 - Zábradlie" sheetId="19" r:id="rId19"/>
    <sheet name="214 - Vonkajšie omietky a..." sheetId="20" r:id="rId20"/>
    <sheet name="301 - Zdravotnotechnické ..." sheetId="21" r:id="rId21"/>
    <sheet name="401 - Elektroinštalácia" sheetId="22" r:id="rId22"/>
    <sheet name="501 - Lešenie" sheetId="23" r:id="rId23"/>
    <sheet name="03 - Rozšírenie vonkajšej..." sheetId="24" r:id="rId24"/>
  </sheets>
  <definedNames>
    <definedName name="_xlnm._FilterDatabase" localSheetId="23" hidden="1">'03 - Rozšírenie vonkajšej...'!$C$121:$K$142</definedName>
    <definedName name="_xlnm._FilterDatabase" localSheetId="1" hidden="1">'101 - Búracie práce'!$C$130:$K$186</definedName>
    <definedName name="_xlnm._FilterDatabase" localSheetId="2" hidden="1">'102 - Stavebné úpravy obv...'!$C$125:$K$152</definedName>
    <definedName name="_xlnm._FilterDatabase" localSheetId="3" hidden="1">'103 - Nosník'!$C$123:$K$132</definedName>
    <definedName name="_xlnm._FilterDatabase" localSheetId="4" hidden="1">'104 - Zateplenie stropu t...'!$C$121:$K$130</definedName>
    <definedName name="_xlnm._FilterDatabase" localSheetId="5" hidden="1">'105 - Lešenie'!$C$121:$K$127</definedName>
    <definedName name="_xlnm._FilterDatabase" localSheetId="6" hidden="1">'201 - Zemné práce'!$C$125:$K$143</definedName>
    <definedName name="_xlnm._FilterDatabase" localSheetId="7" hidden="1">'202 - Základy'!$C$125:$K$147</definedName>
    <definedName name="_xlnm._FilterDatabase" localSheetId="8" hidden="1">'203 - Hydroizolácia'!$C$121:$K$140</definedName>
    <definedName name="_xlnm._FilterDatabase" localSheetId="9" hidden="1">'204 - Steny a priečky'!$C$124:$K$138</definedName>
    <definedName name="_xlnm._FilterDatabase" localSheetId="10" hidden="1">'205 - Stropy (hľadisko), ...'!$C$122:$K$151</definedName>
    <definedName name="_xlnm._FilterDatabase" localSheetId="11" hidden="1">'206 - Strešná konštrukcia'!$C$123:$K$132</definedName>
    <definedName name="_xlnm._FilterDatabase" localSheetId="12" hidden="1">'207 - Strecha'!$C$122:$K$145</definedName>
    <definedName name="_xlnm._FilterDatabase" localSheetId="13" hidden="1">'208 - Vnútorné omietky'!$C$122:$K$133</definedName>
    <definedName name="_xlnm._FilterDatabase" localSheetId="14" hidden="1">'209 - Podlaha'!$C$123:$K$136</definedName>
    <definedName name="_xlnm._FilterDatabase" localSheetId="15" hidden="1">'210 - Keramická dlažba a ...'!$C$122:$K$139</definedName>
    <definedName name="_xlnm._FilterDatabase" localSheetId="16" hidden="1">'211 - Okná a vchodové dvere'!$C$123:$K$144</definedName>
    <definedName name="_xlnm._FilterDatabase" localSheetId="17" hidden="1">'212 - Vnútorné dvere a de...'!$C$124:$K$152</definedName>
    <definedName name="_xlnm._FilterDatabase" localSheetId="18" hidden="1">'213 - Zábradlie'!$C$121:$K$131</definedName>
    <definedName name="_xlnm._FilterDatabase" localSheetId="19" hidden="1">'214 - Vonkajšie omietky a...'!$C$122:$K$132</definedName>
    <definedName name="_xlnm._FilterDatabase" localSheetId="20" hidden="1">'301 - Zdravotnotechnické ...'!$C$128:$K$248</definedName>
    <definedName name="_xlnm._FilterDatabase" localSheetId="21" hidden="1">'401 - Elektroinštalácia'!$C$124:$K$253</definedName>
    <definedName name="_xlnm._FilterDatabase" localSheetId="22" hidden="1">'501 - Lešenie'!$C$121:$K$127</definedName>
    <definedName name="_xlnm.Print_Titles" localSheetId="23">'03 - Rozšírenie vonkajšej...'!$121:$121</definedName>
    <definedName name="_xlnm.Print_Titles" localSheetId="1">'101 - Búracie práce'!$116:$130</definedName>
    <definedName name="_xlnm.Print_Titles" localSheetId="2">'102 - Stavebné úpravy obv...'!$125:$125</definedName>
    <definedName name="_xlnm.Print_Titles" localSheetId="3">'103 - Nosník'!$123:$123</definedName>
    <definedName name="_xlnm.Print_Titles" localSheetId="4">'104 - Zateplenie stropu t...'!$121:$121</definedName>
    <definedName name="_xlnm.Print_Titles" localSheetId="5">'105 - Lešenie'!$121:$121</definedName>
    <definedName name="_xlnm.Print_Titles" localSheetId="6">'201 - Zemné práce'!$125:$125</definedName>
    <definedName name="_xlnm.Print_Titles" localSheetId="7">'202 - Základy'!$125:$125</definedName>
    <definedName name="_xlnm.Print_Titles" localSheetId="8">'203 - Hydroizolácia'!$121:$121</definedName>
    <definedName name="_xlnm.Print_Titles" localSheetId="9">'204 - Steny a priečky'!$124:$124</definedName>
    <definedName name="_xlnm.Print_Titles" localSheetId="10">'205 - Stropy (hľadisko), ...'!$122:$122</definedName>
    <definedName name="_xlnm.Print_Titles" localSheetId="11">'206 - Strešná konštrukcia'!$123:$123</definedName>
    <definedName name="_xlnm.Print_Titles" localSheetId="12">'207 - Strecha'!$122:$122</definedName>
    <definedName name="_xlnm.Print_Titles" localSheetId="13">'208 - Vnútorné omietky'!$122:$122</definedName>
    <definedName name="_xlnm.Print_Titles" localSheetId="14">'209 - Podlaha'!$123:$123</definedName>
    <definedName name="_xlnm.Print_Titles" localSheetId="15">'210 - Keramická dlažba a ...'!$122:$122</definedName>
    <definedName name="_xlnm.Print_Titles" localSheetId="16">'211 - Okná a vchodové dvere'!$123:$123</definedName>
    <definedName name="_xlnm.Print_Titles" localSheetId="17">'212 - Vnútorné dvere a de...'!$124:$124</definedName>
    <definedName name="_xlnm.Print_Titles" localSheetId="18">'213 - Zábradlie'!$121:$121</definedName>
    <definedName name="_xlnm.Print_Titles" localSheetId="19">'214 - Vonkajšie omietky a...'!$122:$122</definedName>
    <definedName name="_xlnm.Print_Titles" localSheetId="20">'301 - Zdravotnotechnické ...'!$114:$128</definedName>
    <definedName name="_xlnm.Print_Titles" localSheetId="21">'401 - Elektroinštalácia'!$110:$124</definedName>
    <definedName name="_xlnm.Print_Titles" localSheetId="22">'501 - Lešenie'!$121:$121</definedName>
    <definedName name="_xlnm.Print_Titles" localSheetId="0">'Rekapitulácia stavby'!$92:$92</definedName>
    <definedName name="_xlnm.Print_Area" localSheetId="23">'03 - Rozšírenie vonkajšej...'!$C$82:$J$103,'03 - Rozšírenie vonkajšej...'!$C$109:$K$142</definedName>
    <definedName name="_xlnm.Print_Area" localSheetId="1">'101 - Búracie práce'!$C$82:$J$110,'101 - Búracie práce'!$C$116:$K$186</definedName>
    <definedName name="_xlnm.Print_Area" localSheetId="2">'102 - Stavebné úpravy obv...'!$C$82:$J$105,'102 - Stavebné úpravy obv...'!$C$111:$K$152</definedName>
    <definedName name="_xlnm.Print_Area" localSheetId="3">'103 - Nosník'!$C$82:$J$103,'103 - Nosník'!$C$109:$K$132</definedName>
    <definedName name="_xlnm.Print_Area" localSheetId="4">'104 - Zateplenie stropu t...'!$C$82:$J$101,'104 - Zateplenie stropu t...'!$C$107:$K$130</definedName>
    <definedName name="_xlnm.Print_Area" localSheetId="5">'105 - Lešenie'!$C$82:$J$101,'105 - Lešenie'!$C$107:$K$127</definedName>
    <definedName name="_xlnm.Print_Area" localSheetId="6">'201 - Zemné práce'!$C$82:$J$105,'201 - Zemné práce'!$C$111:$K$143</definedName>
    <definedName name="_xlnm.Print_Area" localSheetId="7">'202 - Základy'!$C$82:$J$105,'202 - Základy'!$C$111:$K$147</definedName>
    <definedName name="_xlnm.Print_Area" localSheetId="8">'203 - Hydroizolácia'!$C$82:$J$101,'203 - Hydroizolácia'!$C$107:$K$140</definedName>
    <definedName name="_xlnm.Print_Area" localSheetId="9">'204 - Steny a priečky'!$C$82:$J$104,'204 - Steny a priečky'!$C$110:$K$138</definedName>
    <definedName name="_xlnm.Print_Area" localSheetId="10">'205 - Stropy (hľadisko), ...'!$C$82:$J$102,'205 - Stropy (hľadisko), ...'!$C$108:$K$151</definedName>
    <definedName name="_xlnm.Print_Area" localSheetId="11">'206 - Strešná konštrukcia'!$C$82:$J$103,'206 - Strešná konštrukcia'!$C$109:$K$132</definedName>
    <definedName name="_xlnm.Print_Area" localSheetId="12">'207 - Strecha'!$C$82:$J$102,'207 - Strecha'!$C$108:$K$145</definedName>
    <definedName name="_xlnm.Print_Area" localSheetId="13">'208 - Vnútorné omietky'!$C$82:$J$102,'208 - Vnútorné omietky'!$C$108:$K$133</definedName>
    <definedName name="_xlnm.Print_Area" localSheetId="14">'209 - Podlaha'!$C$82:$J$103,'209 - Podlaha'!$C$109:$K$136</definedName>
    <definedName name="_xlnm.Print_Area" localSheetId="15">'210 - Keramická dlažba a ...'!$C$82:$J$102,'210 - Keramická dlažba a ...'!$C$108:$K$139</definedName>
    <definedName name="_xlnm.Print_Area" localSheetId="16">'211 - Okná a vchodové dvere'!$C$82:$J$103,'211 - Okná a vchodové dvere'!$C$109:$K$144</definedName>
    <definedName name="_xlnm.Print_Area" localSheetId="17">'212 - Vnútorné dvere a de...'!$C$82:$J$104,'212 - Vnútorné dvere a de...'!$C$110:$K$152</definedName>
    <definedName name="_xlnm.Print_Area" localSheetId="18">'213 - Zábradlie'!$C$82:$J$101,'213 - Zábradlie'!$C$107:$K$131</definedName>
    <definedName name="_xlnm.Print_Area" localSheetId="19">'214 - Vonkajšie omietky a...'!$C$82:$J$102,'214 - Vonkajšie omietky a...'!$C$108:$K$132</definedName>
    <definedName name="_xlnm.Print_Area" localSheetId="20">'301 - Zdravotnotechnické ...'!$C$82:$J$108,'301 - Zdravotnotechnické ...'!$C$114:$K$248</definedName>
    <definedName name="_xlnm.Print_Area" localSheetId="21">'401 - Elektroinštalácia'!$C$82:$J$104,'401 - Elektroinštalácia'!$C$110:$K$253</definedName>
    <definedName name="_xlnm.Print_Area" localSheetId="22">'501 - Lešenie'!$C$82:$J$101,'501 - Lešenie'!$C$107:$K$127</definedName>
    <definedName name="_xlnm.Print_Area" localSheetId="0">'Rekapitulácia stavby'!$D$4:$AO$76,'Rekapitulácia stavby'!$C$82:$AQ$120</definedName>
  </definedNames>
  <calcPr calcId="152511" fullPrecision="0"/>
</workbook>
</file>

<file path=xl/calcChain.xml><?xml version="1.0" encoding="utf-8"?>
<calcChain xmlns="http://schemas.openxmlformats.org/spreadsheetml/2006/main">
  <c r="F91" i="24" l="1"/>
  <c r="F93" i="23"/>
  <c r="F93" i="22"/>
  <c r="F93" i="21"/>
  <c r="F93" i="20"/>
  <c r="F93" i="19"/>
  <c r="F93" i="18"/>
  <c r="F93" i="17"/>
  <c r="F93" i="16"/>
  <c r="F93" i="15"/>
  <c r="F93" i="14"/>
  <c r="F93" i="13"/>
  <c r="F93" i="12"/>
  <c r="F93" i="11"/>
  <c r="F93" i="10"/>
  <c r="F93" i="9"/>
  <c r="F93" i="8"/>
  <c r="F93" i="7"/>
  <c r="F93" i="6"/>
  <c r="F93" i="5"/>
  <c r="F93" i="4"/>
  <c r="F93" i="3"/>
  <c r="F93" i="2"/>
  <c r="J37" i="24" l="1"/>
  <c r="J36" i="24"/>
  <c r="AY119" i="1" s="1"/>
  <c r="J35" i="24"/>
  <c r="AX119" i="1" s="1"/>
  <c r="BI142" i="24"/>
  <c r="BH142" i="24"/>
  <c r="BG142" i="24"/>
  <c r="BE142" i="24"/>
  <c r="T142" i="24"/>
  <c r="R142" i="24"/>
  <c r="P142" i="24"/>
  <c r="BI141" i="24"/>
  <c r="BH141" i="24"/>
  <c r="BG141" i="24"/>
  <c r="BE141" i="24"/>
  <c r="T141" i="24"/>
  <c r="R141" i="24"/>
  <c r="P141" i="24"/>
  <c r="BI140" i="24"/>
  <c r="BH140" i="24"/>
  <c r="BG140" i="24"/>
  <c r="BE140" i="24"/>
  <c r="T140" i="24"/>
  <c r="R140" i="24"/>
  <c r="P140" i="24"/>
  <c r="BI136" i="24"/>
  <c r="BH136" i="24"/>
  <c r="BG136" i="24"/>
  <c r="BE136" i="24"/>
  <c r="T136" i="24"/>
  <c r="R136" i="24"/>
  <c r="P136" i="24"/>
  <c r="BI135" i="24"/>
  <c r="BH135" i="24"/>
  <c r="BG135" i="24"/>
  <c r="BE135" i="24"/>
  <c r="T135" i="24"/>
  <c r="R135" i="24"/>
  <c r="P135" i="24"/>
  <c r="BI134" i="24"/>
  <c r="BH134" i="24"/>
  <c r="BG134" i="24"/>
  <c r="BE134" i="24"/>
  <c r="T134" i="24"/>
  <c r="R134" i="24"/>
  <c r="P134" i="24"/>
  <c r="BI133" i="24"/>
  <c r="BH133" i="24"/>
  <c r="BG133" i="24"/>
  <c r="BE133" i="24"/>
  <c r="T133" i="24"/>
  <c r="R133" i="24"/>
  <c r="P133" i="24"/>
  <c r="BI132" i="24"/>
  <c r="BH132" i="24"/>
  <c r="BG132" i="24"/>
  <c r="BE132" i="24"/>
  <c r="T132" i="24"/>
  <c r="R132" i="24"/>
  <c r="P132" i="24"/>
  <c r="BI131" i="24"/>
  <c r="BH131" i="24"/>
  <c r="BG131" i="24"/>
  <c r="BE131" i="24"/>
  <c r="T131" i="24"/>
  <c r="R131" i="24"/>
  <c r="P131" i="24"/>
  <c r="BI129" i="24"/>
  <c r="BH129" i="24"/>
  <c r="BG129" i="24"/>
  <c r="BE129" i="24"/>
  <c r="T129" i="24"/>
  <c r="R129" i="24"/>
  <c r="P129" i="24"/>
  <c r="BI128" i="24"/>
  <c r="BH128" i="24"/>
  <c r="BG128" i="24"/>
  <c r="BE128" i="24"/>
  <c r="T128" i="24"/>
  <c r="R128" i="24"/>
  <c r="P128" i="24"/>
  <c r="BI127" i="24"/>
  <c r="BH127" i="24"/>
  <c r="BG127" i="24"/>
  <c r="BE127" i="24"/>
  <c r="T127" i="24"/>
  <c r="R127" i="24"/>
  <c r="P127" i="24"/>
  <c r="BI126" i="24"/>
  <c r="BH126" i="24"/>
  <c r="BG126" i="24"/>
  <c r="BE126" i="24"/>
  <c r="T126" i="24"/>
  <c r="R126" i="24"/>
  <c r="P126" i="24"/>
  <c r="BI125" i="24"/>
  <c r="BH125" i="24"/>
  <c r="BG125" i="24"/>
  <c r="BE125" i="24"/>
  <c r="T125" i="24"/>
  <c r="R125" i="24"/>
  <c r="P125" i="24"/>
  <c r="J119" i="24"/>
  <c r="J118" i="24"/>
  <c r="F118" i="24"/>
  <c r="F116" i="24"/>
  <c r="E114" i="24"/>
  <c r="J92" i="24"/>
  <c r="J91" i="24"/>
  <c r="F89" i="24"/>
  <c r="E87" i="24"/>
  <c r="J18" i="24"/>
  <c r="E18" i="24"/>
  <c r="F92" i="24" s="1"/>
  <c r="J17" i="24"/>
  <c r="J12" i="24"/>
  <c r="J116" i="24" s="1"/>
  <c r="E7" i="24"/>
  <c r="E85" i="24" s="1"/>
  <c r="J39" i="23"/>
  <c r="J38" i="23"/>
  <c r="AY118" i="1"/>
  <c r="J37" i="23"/>
  <c r="AX118" i="1"/>
  <c r="BI127" i="23"/>
  <c r="BH127" i="23"/>
  <c r="BG127" i="23"/>
  <c r="BE127" i="23"/>
  <c r="T127" i="23"/>
  <c r="R127" i="23"/>
  <c r="P127" i="23"/>
  <c r="BI126" i="23"/>
  <c r="BH126" i="23"/>
  <c r="BG126" i="23"/>
  <c r="BE126" i="23"/>
  <c r="T126" i="23"/>
  <c r="R126" i="23"/>
  <c r="P126" i="23"/>
  <c r="BI125" i="23"/>
  <c r="BH125" i="23"/>
  <c r="BG125" i="23"/>
  <c r="BE125" i="23"/>
  <c r="T125" i="23"/>
  <c r="R125" i="23"/>
  <c r="P125" i="23"/>
  <c r="F116" i="23"/>
  <c r="E114" i="23"/>
  <c r="F91" i="23"/>
  <c r="E89" i="23"/>
  <c r="J26" i="23"/>
  <c r="E26" i="23"/>
  <c r="J119" i="23" s="1"/>
  <c r="J25" i="23"/>
  <c r="J23" i="23"/>
  <c r="E23" i="23"/>
  <c r="J118" i="23" s="1"/>
  <c r="J22" i="23"/>
  <c r="J20" i="23"/>
  <c r="E20" i="23"/>
  <c r="F94" i="23" s="1"/>
  <c r="J19" i="23"/>
  <c r="J17" i="23"/>
  <c r="E17" i="23"/>
  <c r="F118" i="23" s="1"/>
  <c r="J16" i="23"/>
  <c r="J14" i="23"/>
  <c r="J91" i="23" s="1"/>
  <c r="E7" i="23"/>
  <c r="E110" i="23"/>
  <c r="J39" i="22"/>
  <c r="J38" i="22"/>
  <c r="AY117" i="1" s="1"/>
  <c r="J37" i="22"/>
  <c r="AX117" i="1"/>
  <c r="BI253" i="22"/>
  <c r="BH253" i="22"/>
  <c r="BG253" i="22"/>
  <c r="BE253" i="22"/>
  <c r="T253" i="22"/>
  <c r="R253" i="22"/>
  <c r="P253" i="22"/>
  <c r="BI252" i="22"/>
  <c r="BH252" i="22"/>
  <c r="BG252" i="22"/>
  <c r="BE252" i="22"/>
  <c r="T252" i="22"/>
  <c r="R252" i="22"/>
  <c r="P252" i="22"/>
  <c r="BI251" i="22"/>
  <c r="BH251" i="22"/>
  <c r="BG251" i="22"/>
  <c r="BE251" i="22"/>
  <c r="T251" i="22"/>
  <c r="R251" i="22"/>
  <c r="P251" i="22"/>
  <c r="BI249" i="22"/>
  <c r="BH249" i="22"/>
  <c r="BG249" i="22"/>
  <c r="BE249" i="22"/>
  <c r="T249" i="22"/>
  <c r="R249" i="22"/>
  <c r="P249" i="22"/>
  <c r="BI248" i="22"/>
  <c r="BH248" i="22"/>
  <c r="BG248" i="22"/>
  <c r="BE248" i="22"/>
  <c r="T248" i="22"/>
  <c r="R248" i="22"/>
  <c r="P248" i="22"/>
  <c r="BI247" i="22"/>
  <c r="BH247" i="22"/>
  <c r="BG247" i="22"/>
  <c r="BE247" i="22"/>
  <c r="T247" i="22"/>
  <c r="R247" i="22"/>
  <c r="P247" i="22"/>
  <c r="BI245" i="22"/>
  <c r="BH245" i="22"/>
  <c r="BG245" i="22"/>
  <c r="BE245" i="22"/>
  <c r="T245" i="22"/>
  <c r="R245" i="22"/>
  <c r="P245" i="22"/>
  <c r="BI244" i="22"/>
  <c r="BH244" i="22"/>
  <c r="BG244" i="22"/>
  <c r="BE244" i="22"/>
  <c r="T244" i="22"/>
  <c r="R244" i="22"/>
  <c r="P244" i="22"/>
  <c r="BI243" i="22"/>
  <c r="BH243" i="22"/>
  <c r="BG243" i="22"/>
  <c r="BE243" i="22"/>
  <c r="T243" i="22"/>
  <c r="R243" i="22"/>
  <c r="P243" i="22"/>
  <c r="BI242" i="22"/>
  <c r="BH242" i="22"/>
  <c r="BG242" i="22"/>
  <c r="BE242" i="22"/>
  <c r="T242" i="22"/>
  <c r="R242" i="22"/>
  <c r="P242" i="22"/>
  <c r="BI241" i="22"/>
  <c r="BH241" i="22"/>
  <c r="BG241" i="22"/>
  <c r="BE241" i="22"/>
  <c r="T241" i="22"/>
  <c r="R241" i="22"/>
  <c r="P241" i="22"/>
  <c r="BI240" i="22"/>
  <c r="BH240" i="22"/>
  <c r="BG240" i="22"/>
  <c r="BE240" i="22"/>
  <c r="T240" i="22"/>
  <c r="R240" i="22"/>
  <c r="P240" i="22"/>
  <c r="BI239" i="22"/>
  <c r="BH239" i="22"/>
  <c r="BG239" i="22"/>
  <c r="BE239" i="22"/>
  <c r="T239" i="22"/>
  <c r="R239" i="22"/>
  <c r="P239" i="22"/>
  <c r="BI238" i="22"/>
  <c r="BH238" i="22"/>
  <c r="BG238" i="22"/>
  <c r="BE238" i="22"/>
  <c r="T238" i="22"/>
  <c r="R238" i="22"/>
  <c r="P238" i="22"/>
  <c r="BI237" i="22"/>
  <c r="BH237" i="22"/>
  <c r="BG237" i="22"/>
  <c r="BE237" i="22"/>
  <c r="T237" i="22"/>
  <c r="R237" i="22"/>
  <c r="P237" i="22"/>
  <c r="BI236" i="22"/>
  <c r="BH236" i="22"/>
  <c r="BG236" i="22"/>
  <c r="BE236" i="22"/>
  <c r="T236" i="22"/>
  <c r="R236" i="22"/>
  <c r="P236" i="22"/>
  <c r="BI235" i="22"/>
  <c r="BH235" i="22"/>
  <c r="BG235" i="22"/>
  <c r="BE235" i="22"/>
  <c r="T235" i="22"/>
  <c r="R235" i="22"/>
  <c r="P235" i="22"/>
  <c r="BI234" i="22"/>
  <c r="BH234" i="22"/>
  <c r="BG234" i="22"/>
  <c r="BE234" i="22"/>
  <c r="T234" i="22"/>
  <c r="R234" i="22"/>
  <c r="P234" i="22"/>
  <c r="BI233" i="22"/>
  <c r="BH233" i="22"/>
  <c r="BG233" i="22"/>
  <c r="BE233" i="22"/>
  <c r="T233" i="22"/>
  <c r="R233" i="22"/>
  <c r="P233" i="22"/>
  <c r="BI232" i="22"/>
  <c r="BH232" i="22"/>
  <c r="BG232" i="22"/>
  <c r="BE232" i="22"/>
  <c r="T232" i="22"/>
  <c r="R232" i="22"/>
  <c r="P232" i="22"/>
  <c r="BI231" i="22"/>
  <c r="BH231" i="22"/>
  <c r="BG231" i="22"/>
  <c r="BE231" i="22"/>
  <c r="T231" i="22"/>
  <c r="R231" i="22"/>
  <c r="P231" i="22"/>
  <c r="BI230" i="22"/>
  <c r="BH230" i="22"/>
  <c r="BG230" i="22"/>
  <c r="BE230" i="22"/>
  <c r="T230" i="22"/>
  <c r="R230" i="22"/>
  <c r="P230" i="22"/>
  <c r="BI229" i="22"/>
  <c r="BH229" i="22"/>
  <c r="BG229" i="22"/>
  <c r="BE229" i="22"/>
  <c r="T229" i="22"/>
  <c r="R229" i="22"/>
  <c r="P229" i="22"/>
  <c r="BI228" i="22"/>
  <c r="BH228" i="22"/>
  <c r="BG228" i="22"/>
  <c r="BE228" i="22"/>
  <c r="T228" i="22"/>
  <c r="R228" i="22"/>
  <c r="P228" i="22"/>
  <c r="BI226" i="22"/>
  <c r="BH226" i="22"/>
  <c r="BG226" i="22"/>
  <c r="BE226" i="22"/>
  <c r="T226" i="22"/>
  <c r="R226" i="22"/>
  <c r="P226" i="22"/>
  <c r="BI225" i="22"/>
  <c r="BH225" i="22"/>
  <c r="BG225" i="22"/>
  <c r="BE225" i="22"/>
  <c r="T225" i="22"/>
  <c r="R225" i="22"/>
  <c r="P225" i="22"/>
  <c r="BI224" i="22"/>
  <c r="BH224" i="22"/>
  <c r="BG224" i="22"/>
  <c r="BE224" i="22"/>
  <c r="T224" i="22"/>
  <c r="R224" i="22"/>
  <c r="P224" i="22"/>
  <c r="BI223" i="22"/>
  <c r="BH223" i="22"/>
  <c r="BG223" i="22"/>
  <c r="BE223" i="22"/>
  <c r="T223" i="22"/>
  <c r="R223" i="22"/>
  <c r="P223" i="22"/>
  <c r="BI222" i="22"/>
  <c r="BH222" i="22"/>
  <c r="BG222" i="22"/>
  <c r="BE222" i="22"/>
  <c r="T222" i="22"/>
  <c r="R222" i="22"/>
  <c r="P222" i="22"/>
  <c r="BI221" i="22"/>
  <c r="BH221" i="22"/>
  <c r="BG221" i="22"/>
  <c r="BE221" i="22"/>
  <c r="T221" i="22"/>
  <c r="R221" i="22"/>
  <c r="P221" i="22"/>
  <c r="BI220" i="22"/>
  <c r="BH220" i="22"/>
  <c r="BG220" i="22"/>
  <c r="BE220" i="22"/>
  <c r="T220" i="22"/>
  <c r="R220" i="22"/>
  <c r="P220" i="22"/>
  <c r="BI219" i="22"/>
  <c r="BH219" i="22"/>
  <c r="BG219" i="22"/>
  <c r="BE219" i="22"/>
  <c r="T219" i="22"/>
  <c r="R219" i="22"/>
  <c r="P219" i="22"/>
  <c r="BI218" i="22"/>
  <c r="BH218" i="22"/>
  <c r="BG218" i="22"/>
  <c r="BE218" i="22"/>
  <c r="T218" i="22"/>
  <c r="R218" i="22"/>
  <c r="P218" i="22"/>
  <c r="BI217" i="22"/>
  <c r="BH217" i="22"/>
  <c r="BG217" i="22"/>
  <c r="BE217" i="22"/>
  <c r="T217" i="22"/>
  <c r="R217" i="22"/>
  <c r="P217" i="22"/>
  <c r="BI216" i="22"/>
  <c r="BH216" i="22"/>
  <c r="BG216" i="22"/>
  <c r="BE216" i="22"/>
  <c r="T216" i="22"/>
  <c r="R216" i="22"/>
  <c r="P216" i="22"/>
  <c r="BI215" i="22"/>
  <c r="BH215" i="22"/>
  <c r="BG215" i="22"/>
  <c r="BE215" i="22"/>
  <c r="T215" i="22"/>
  <c r="R215" i="22"/>
  <c r="P215" i="22"/>
  <c r="BI214" i="22"/>
  <c r="BH214" i="22"/>
  <c r="BG214" i="22"/>
  <c r="BE214" i="22"/>
  <c r="T214" i="22"/>
  <c r="R214" i="22"/>
  <c r="P214" i="22"/>
  <c r="BI213" i="22"/>
  <c r="BH213" i="22"/>
  <c r="BG213" i="22"/>
  <c r="BE213" i="22"/>
  <c r="T213" i="22"/>
  <c r="R213" i="22"/>
  <c r="P213" i="22"/>
  <c r="BI212" i="22"/>
  <c r="BH212" i="22"/>
  <c r="BG212" i="22"/>
  <c r="BE212" i="22"/>
  <c r="T212" i="22"/>
  <c r="R212" i="22"/>
  <c r="P212" i="22"/>
  <c r="BI211" i="22"/>
  <c r="BH211" i="22"/>
  <c r="BG211" i="22"/>
  <c r="BE211" i="22"/>
  <c r="T211" i="22"/>
  <c r="R211" i="22"/>
  <c r="P211" i="22"/>
  <c r="BI210" i="22"/>
  <c r="BH210" i="22"/>
  <c r="BG210" i="22"/>
  <c r="BE210" i="22"/>
  <c r="T210" i="22"/>
  <c r="R210" i="22"/>
  <c r="P210" i="22"/>
  <c r="BI209" i="22"/>
  <c r="BH209" i="22"/>
  <c r="BG209" i="22"/>
  <c r="BE209" i="22"/>
  <c r="T209" i="22"/>
  <c r="R209" i="22"/>
  <c r="P209" i="22"/>
  <c r="BI208" i="22"/>
  <c r="BH208" i="22"/>
  <c r="BG208" i="22"/>
  <c r="BE208" i="22"/>
  <c r="T208" i="22"/>
  <c r="R208" i="22"/>
  <c r="P208" i="22"/>
  <c r="BI207" i="22"/>
  <c r="BH207" i="22"/>
  <c r="BG207" i="22"/>
  <c r="BE207" i="22"/>
  <c r="T207" i="22"/>
  <c r="R207" i="22"/>
  <c r="P207" i="22"/>
  <c r="BI206" i="22"/>
  <c r="BH206" i="22"/>
  <c r="BG206" i="22"/>
  <c r="BE206" i="22"/>
  <c r="T206" i="22"/>
  <c r="R206" i="22"/>
  <c r="P206" i="22"/>
  <c r="BI205" i="22"/>
  <c r="BH205" i="22"/>
  <c r="BG205" i="22"/>
  <c r="BE205" i="22"/>
  <c r="T205" i="22"/>
  <c r="R205" i="22"/>
  <c r="P205" i="22"/>
  <c r="BI204" i="22"/>
  <c r="BH204" i="22"/>
  <c r="BG204" i="22"/>
  <c r="BE204" i="22"/>
  <c r="T204" i="22"/>
  <c r="R204" i="22"/>
  <c r="P204" i="22"/>
  <c r="BI203" i="22"/>
  <c r="BH203" i="22"/>
  <c r="BG203" i="22"/>
  <c r="BE203" i="22"/>
  <c r="T203" i="22"/>
  <c r="R203" i="22"/>
  <c r="P203" i="22"/>
  <c r="BI202" i="22"/>
  <c r="BH202" i="22"/>
  <c r="BG202" i="22"/>
  <c r="BE202" i="22"/>
  <c r="T202" i="22"/>
  <c r="R202" i="22"/>
  <c r="P202" i="22"/>
  <c r="BI201" i="22"/>
  <c r="BH201" i="22"/>
  <c r="BG201" i="22"/>
  <c r="BE201" i="22"/>
  <c r="T201" i="22"/>
  <c r="R201" i="22"/>
  <c r="P201" i="22"/>
  <c r="BI200" i="22"/>
  <c r="BH200" i="22"/>
  <c r="BG200" i="22"/>
  <c r="BE200" i="22"/>
  <c r="T200" i="22"/>
  <c r="R200" i="22"/>
  <c r="P200" i="22"/>
  <c r="BI199" i="22"/>
  <c r="BH199" i="22"/>
  <c r="BG199" i="22"/>
  <c r="BE199" i="22"/>
  <c r="T199" i="22"/>
  <c r="R199" i="22"/>
  <c r="P199" i="22"/>
  <c r="BI198" i="22"/>
  <c r="BH198" i="22"/>
  <c r="BG198" i="22"/>
  <c r="BE198" i="22"/>
  <c r="T198" i="22"/>
  <c r="R198" i="22"/>
  <c r="P198" i="22"/>
  <c r="BI197" i="22"/>
  <c r="BH197" i="22"/>
  <c r="BG197" i="22"/>
  <c r="BE197" i="22"/>
  <c r="T197" i="22"/>
  <c r="R197" i="22"/>
  <c r="P197" i="22"/>
  <c r="BI196" i="22"/>
  <c r="BH196" i="22"/>
  <c r="BG196" i="22"/>
  <c r="BE196" i="22"/>
  <c r="T196" i="22"/>
  <c r="R196" i="22"/>
  <c r="P196" i="22"/>
  <c r="BI195" i="22"/>
  <c r="BH195" i="22"/>
  <c r="BG195" i="22"/>
  <c r="BE195" i="22"/>
  <c r="T195" i="22"/>
  <c r="R195" i="22"/>
  <c r="P195" i="22"/>
  <c r="BI194" i="22"/>
  <c r="BH194" i="22"/>
  <c r="BG194" i="22"/>
  <c r="BE194" i="22"/>
  <c r="T194" i="22"/>
  <c r="R194" i="22"/>
  <c r="P194" i="22"/>
  <c r="BI193" i="22"/>
  <c r="BH193" i="22"/>
  <c r="BG193" i="22"/>
  <c r="BE193" i="22"/>
  <c r="T193" i="22"/>
  <c r="R193" i="22"/>
  <c r="P193" i="22"/>
  <c r="BI192" i="22"/>
  <c r="BH192" i="22"/>
  <c r="BG192" i="22"/>
  <c r="BE192" i="22"/>
  <c r="T192" i="22"/>
  <c r="R192" i="22"/>
  <c r="P192" i="22"/>
  <c r="BI191" i="22"/>
  <c r="BH191" i="22"/>
  <c r="BG191" i="22"/>
  <c r="BE191" i="22"/>
  <c r="T191" i="22"/>
  <c r="R191" i="22"/>
  <c r="P191" i="22"/>
  <c r="BI190" i="22"/>
  <c r="BH190" i="22"/>
  <c r="BG190" i="22"/>
  <c r="BE190" i="22"/>
  <c r="T190" i="22"/>
  <c r="R190" i="22"/>
  <c r="P190" i="22"/>
  <c r="BI189" i="22"/>
  <c r="BH189" i="22"/>
  <c r="BG189" i="22"/>
  <c r="BE189" i="22"/>
  <c r="T189" i="22"/>
  <c r="R189" i="22"/>
  <c r="P189" i="22"/>
  <c r="BI188" i="22"/>
  <c r="BH188" i="22"/>
  <c r="BG188" i="22"/>
  <c r="BE188" i="22"/>
  <c r="T188" i="22"/>
  <c r="R188" i="22"/>
  <c r="P188" i="22"/>
  <c r="BI187" i="22"/>
  <c r="BH187" i="22"/>
  <c r="BG187" i="22"/>
  <c r="BE187" i="22"/>
  <c r="T187" i="22"/>
  <c r="R187" i="22"/>
  <c r="P187" i="22"/>
  <c r="BI186" i="22"/>
  <c r="BH186" i="22"/>
  <c r="BG186" i="22"/>
  <c r="BE186" i="22"/>
  <c r="T186" i="22"/>
  <c r="R186" i="22"/>
  <c r="P186" i="22"/>
  <c r="BI185" i="22"/>
  <c r="BH185" i="22"/>
  <c r="BG185" i="22"/>
  <c r="BE185" i="22"/>
  <c r="T185" i="22"/>
  <c r="R185" i="22"/>
  <c r="P185" i="22"/>
  <c r="BI184" i="22"/>
  <c r="BH184" i="22"/>
  <c r="BG184" i="22"/>
  <c r="BE184" i="22"/>
  <c r="T184" i="22"/>
  <c r="R184" i="22"/>
  <c r="P184" i="22"/>
  <c r="BI183" i="22"/>
  <c r="BH183" i="22"/>
  <c r="BG183" i="22"/>
  <c r="BE183" i="22"/>
  <c r="T183" i="22"/>
  <c r="R183" i="22"/>
  <c r="P183" i="22"/>
  <c r="BI182" i="22"/>
  <c r="BH182" i="22"/>
  <c r="BG182" i="22"/>
  <c r="BE182" i="22"/>
  <c r="T182" i="22"/>
  <c r="R182" i="22"/>
  <c r="P182" i="22"/>
  <c r="BI181" i="22"/>
  <c r="BH181" i="22"/>
  <c r="BG181" i="22"/>
  <c r="BE181" i="22"/>
  <c r="T181" i="22"/>
  <c r="R181" i="22"/>
  <c r="P181" i="22"/>
  <c r="BI180" i="22"/>
  <c r="BH180" i="22"/>
  <c r="BG180" i="22"/>
  <c r="BE180" i="22"/>
  <c r="T180" i="22"/>
  <c r="R180" i="22"/>
  <c r="P180" i="22"/>
  <c r="BI179" i="22"/>
  <c r="BH179" i="22"/>
  <c r="BG179" i="22"/>
  <c r="BE179" i="22"/>
  <c r="T179" i="22"/>
  <c r="R179" i="22"/>
  <c r="P179" i="22"/>
  <c r="BI178" i="22"/>
  <c r="BH178" i="22"/>
  <c r="BG178" i="22"/>
  <c r="BE178" i="22"/>
  <c r="T178" i="22"/>
  <c r="R178" i="22"/>
  <c r="P178" i="22"/>
  <c r="BI177" i="22"/>
  <c r="BH177" i="22"/>
  <c r="BG177" i="22"/>
  <c r="BE177" i="22"/>
  <c r="T177" i="22"/>
  <c r="R177" i="22"/>
  <c r="P177" i="22"/>
  <c r="BI176" i="22"/>
  <c r="BH176" i="22"/>
  <c r="BG176" i="22"/>
  <c r="BE176" i="22"/>
  <c r="T176" i="22"/>
  <c r="R176" i="22"/>
  <c r="P176" i="22"/>
  <c r="BI175" i="22"/>
  <c r="BH175" i="22"/>
  <c r="BG175" i="22"/>
  <c r="BE175" i="22"/>
  <c r="T175" i="22"/>
  <c r="R175" i="22"/>
  <c r="P175" i="22"/>
  <c r="BI174" i="22"/>
  <c r="BH174" i="22"/>
  <c r="BG174" i="22"/>
  <c r="BE174" i="22"/>
  <c r="T174" i="22"/>
  <c r="R174" i="22"/>
  <c r="P174" i="22"/>
  <c r="BI173" i="22"/>
  <c r="BH173" i="22"/>
  <c r="BG173" i="22"/>
  <c r="BE173" i="22"/>
  <c r="T173" i="22"/>
  <c r="R173" i="22"/>
  <c r="P173" i="22"/>
  <c r="BI172" i="22"/>
  <c r="BH172" i="22"/>
  <c r="BG172" i="22"/>
  <c r="BE172" i="22"/>
  <c r="T172" i="22"/>
  <c r="R172" i="22"/>
  <c r="P172" i="22"/>
  <c r="BI171" i="22"/>
  <c r="BH171" i="22"/>
  <c r="BG171" i="22"/>
  <c r="BE171" i="22"/>
  <c r="T171" i="22"/>
  <c r="R171" i="22"/>
  <c r="P171" i="22"/>
  <c r="BI170" i="22"/>
  <c r="BH170" i="22"/>
  <c r="BG170" i="22"/>
  <c r="BE170" i="22"/>
  <c r="T170" i="22"/>
  <c r="R170" i="22"/>
  <c r="P170" i="22"/>
  <c r="BI169" i="22"/>
  <c r="BH169" i="22"/>
  <c r="BG169" i="22"/>
  <c r="BE169" i="22"/>
  <c r="T169" i="22"/>
  <c r="R169" i="22"/>
  <c r="P169" i="22"/>
  <c r="BI168" i="22"/>
  <c r="BH168" i="22"/>
  <c r="BG168" i="22"/>
  <c r="BE168" i="22"/>
  <c r="T168" i="22"/>
  <c r="R168" i="22"/>
  <c r="P168" i="22"/>
  <c r="BI167" i="22"/>
  <c r="BH167" i="22"/>
  <c r="BG167" i="22"/>
  <c r="BE167" i="22"/>
  <c r="T167" i="22"/>
  <c r="R167" i="22"/>
  <c r="P167" i="22"/>
  <c r="BI166" i="22"/>
  <c r="BH166" i="22"/>
  <c r="BG166" i="22"/>
  <c r="BE166" i="22"/>
  <c r="T166" i="22"/>
  <c r="R166" i="22"/>
  <c r="P166" i="22"/>
  <c r="BI165" i="22"/>
  <c r="BH165" i="22"/>
  <c r="BG165" i="22"/>
  <c r="BE165" i="22"/>
  <c r="T165" i="22"/>
  <c r="R165" i="22"/>
  <c r="P165" i="22"/>
  <c r="BI164" i="22"/>
  <c r="BH164" i="22"/>
  <c r="BG164" i="22"/>
  <c r="BE164" i="22"/>
  <c r="T164" i="22"/>
  <c r="R164" i="22"/>
  <c r="P164" i="22"/>
  <c r="BI163" i="22"/>
  <c r="BH163" i="22"/>
  <c r="BG163" i="22"/>
  <c r="BE163" i="22"/>
  <c r="T163" i="22"/>
  <c r="R163" i="22"/>
  <c r="P163" i="22"/>
  <c r="BI162" i="22"/>
  <c r="BH162" i="22"/>
  <c r="BG162" i="22"/>
  <c r="BE162" i="22"/>
  <c r="T162" i="22"/>
  <c r="R162" i="22"/>
  <c r="P162" i="22"/>
  <c r="BI161" i="22"/>
  <c r="BH161" i="22"/>
  <c r="BG161" i="22"/>
  <c r="BE161" i="22"/>
  <c r="T161" i="22"/>
  <c r="R161" i="22"/>
  <c r="P161" i="22"/>
  <c r="BI160" i="22"/>
  <c r="BH160" i="22"/>
  <c r="BG160" i="22"/>
  <c r="BE160" i="22"/>
  <c r="T160" i="22"/>
  <c r="R160" i="22"/>
  <c r="P160" i="22"/>
  <c r="BI159" i="22"/>
  <c r="BH159" i="22"/>
  <c r="BG159" i="22"/>
  <c r="BE159" i="22"/>
  <c r="T159" i="22"/>
  <c r="R159" i="22"/>
  <c r="P159" i="22"/>
  <c r="BI158" i="22"/>
  <c r="BH158" i="22"/>
  <c r="BG158" i="22"/>
  <c r="BE158" i="22"/>
  <c r="T158" i="22"/>
  <c r="R158" i="22"/>
  <c r="P158" i="22"/>
  <c r="BI157" i="22"/>
  <c r="BH157" i="22"/>
  <c r="BG157" i="22"/>
  <c r="BE157" i="22"/>
  <c r="T157" i="22"/>
  <c r="R157" i="22"/>
  <c r="P157" i="22"/>
  <c r="BI156" i="22"/>
  <c r="BH156" i="22"/>
  <c r="BG156" i="22"/>
  <c r="BE156" i="22"/>
  <c r="T156" i="22"/>
  <c r="R156" i="22"/>
  <c r="P156" i="22"/>
  <c r="BI155" i="22"/>
  <c r="BH155" i="22"/>
  <c r="BG155" i="22"/>
  <c r="BE155" i="22"/>
  <c r="T155" i="22"/>
  <c r="R155" i="22"/>
  <c r="P155" i="22"/>
  <c r="BI154" i="22"/>
  <c r="BH154" i="22"/>
  <c r="BG154" i="22"/>
  <c r="BE154" i="22"/>
  <c r="T154" i="22"/>
  <c r="R154" i="22"/>
  <c r="P154" i="22"/>
  <c r="BI153" i="22"/>
  <c r="BH153" i="22"/>
  <c r="BG153" i="22"/>
  <c r="BE153" i="22"/>
  <c r="T153" i="22"/>
  <c r="R153" i="22"/>
  <c r="P153" i="22"/>
  <c r="BI152" i="22"/>
  <c r="BH152" i="22"/>
  <c r="BG152" i="22"/>
  <c r="BE152" i="22"/>
  <c r="T152" i="22"/>
  <c r="R152" i="22"/>
  <c r="P152" i="22"/>
  <c r="BI151" i="22"/>
  <c r="BH151" i="22"/>
  <c r="BG151" i="22"/>
  <c r="BE151" i="22"/>
  <c r="T151" i="22"/>
  <c r="R151" i="22"/>
  <c r="P151" i="22"/>
  <c r="BI150" i="22"/>
  <c r="BH150" i="22"/>
  <c r="BG150" i="22"/>
  <c r="BE150" i="22"/>
  <c r="T150" i="22"/>
  <c r="R150" i="22"/>
  <c r="P150" i="22"/>
  <c r="BI149" i="22"/>
  <c r="BH149" i="22"/>
  <c r="BG149" i="22"/>
  <c r="BE149" i="22"/>
  <c r="T149" i="22"/>
  <c r="R149" i="22"/>
  <c r="P149" i="22"/>
  <c r="BI148" i="22"/>
  <c r="BH148" i="22"/>
  <c r="BG148" i="22"/>
  <c r="BE148" i="22"/>
  <c r="T148" i="22"/>
  <c r="R148" i="22"/>
  <c r="P148" i="22"/>
  <c r="BI147" i="22"/>
  <c r="BH147" i="22"/>
  <c r="BG147" i="22"/>
  <c r="BE147" i="22"/>
  <c r="T147" i="22"/>
  <c r="R147" i="22"/>
  <c r="P147" i="22"/>
  <c r="BI146" i="22"/>
  <c r="BH146" i="22"/>
  <c r="BG146" i="22"/>
  <c r="BE146" i="22"/>
  <c r="T146" i="22"/>
  <c r="R146" i="22"/>
  <c r="P146" i="22"/>
  <c r="BI145" i="22"/>
  <c r="BH145" i="22"/>
  <c r="BG145" i="22"/>
  <c r="BE145" i="22"/>
  <c r="T145" i="22"/>
  <c r="R145" i="22"/>
  <c r="P145" i="22"/>
  <c r="BI144" i="22"/>
  <c r="BH144" i="22"/>
  <c r="BG144" i="22"/>
  <c r="BE144" i="22"/>
  <c r="T144" i="22"/>
  <c r="R144" i="22"/>
  <c r="P144" i="22"/>
  <c r="BI143" i="22"/>
  <c r="BH143" i="22"/>
  <c r="BG143" i="22"/>
  <c r="BE143" i="22"/>
  <c r="T143" i="22"/>
  <c r="R143" i="22"/>
  <c r="P143" i="22"/>
  <c r="BI142" i="22"/>
  <c r="BH142" i="22"/>
  <c r="BG142" i="22"/>
  <c r="BE142" i="22"/>
  <c r="T142" i="22"/>
  <c r="R142" i="22"/>
  <c r="P142" i="22"/>
  <c r="BI141" i="22"/>
  <c r="BH141" i="22"/>
  <c r="BG141" i="22"/>
  <c r="BE141" i="22"/>
  <c r="T141" i="22"/>
  <c r="R141" i="22"/>
  <c r="P141" i="22"/>
  <c r="BI140" i="22"/>
  <c r="BH140" i="22"/>
  <c r="BG140" i="22"/>
  <c r="BE140" i="22"/>
  <c r="T140" i="22"/>
  <c r="R140" i="22"/>
  <c r="P140" i="22"/>
  <c r="BI139" i="22"/>
  <c r="BH139" i="22"/>
  <c r="BG139" i="22"/>
  <c r="BE139" i="22"/>
  <c r="T139" i="22"/>
  <c r="R139" i="22"/>
  <c r="P139" i="22"/>
  <c r="BI138" i="22"/>
  <c r="BH138" i="22"/>
  <c r="BG138" i="22"/>
  <c r="BE138" i="22"/>
  <c r="T138" i="22"/>
  <c r="R138" i="22"/>
  <c r="P138" i="22"/>
  <c r="BI137" i="22"/>
  <c r="BH137" i="22"/>
  <c r="BG137" i="22"/>
  <c r="BE137" i="22"/>
  <c r="T137" i="22"/>
  <c r="R137" i="22"/>
  <c r="P137" i="22"/>
  <c r="BI136" i="22"/>
  <c r="BH136" i="22"/>
  <c r="BG136" i="22"/>
  <c r="BE136" i="22"/>
  <c r="T136" i="22"/>
  <c r="R136" i="22"/>
  <c r="P136" i="22"/>
  <c r="BI135" i="22"/>
  <c r="BH135" i="22"/>
  <c r="BG135" i="22"/>
  <c r="BE135" i="22"/>
  <c r="T135" i="22"/>
  <c r="R135" i="22"/>
  <c r="P135" i="22"/>
  <c r="BI134" i="22"/>
  <c r="BH134" i="22"/>
  <c r="BG134" i="22"/>
  <c r="BE134" i="22"/>
  <c r="T134" i="22"/>
  <c r="R134" i="22"/>
  <c r="P134" i="22"/>
  <c r="BI133" i="22"/>
  <c r="BH133" i="22"/>
  <c r="BG133" i="22"/>
  <c r="BE133" i="22"/>
  <c r="T133" i="22"/>
  <c r="R133" i="22"/>
  <c r="P133" i="22"/>
  <c r="BI132" i="22"/>
  <c r="BH132" i="22"/>
  <c r="BG132" i="22"/>
  <c r="BE132" i="22"/>
  <c r="T132" i="22"/>
  <c r="R132" i="22"/>
  <c r="P132" i="22"/>
  <c r="BI131" i="22"/>
  <c r="BH131" i="22"/>
  <c r="BG131" i="22"/>
  <c r="BE131" i="22"/>
  <c r="T131" i="22"/>
  <c r="R131" i="22"/>
  <c r="P131" i="22"/>
  <c r="BI130" i="22"/>
  <c r="BH130" i="22"/>
  <c r="BG130" i="22"/>
  <c r="BE130" i="22"/>
  <c r="T130" i="22"/>
  <c r="R130" i="22"/>
  <c r="P130" i="22"/>
  <c r="BI129" i="22"/>
  <c r="BH129" i="22"/>
  <c r="BG129" i="22"/>
  <c r="BE129" i="22"/>
  <c r="T129" i="22"/>
  <c r="R129" i="22"/>
  <c r="P129" i="22"/>
  <c r="BI128" i="22"/>
  <c r="BH128" i="22"/>
  <c r="BG128" i="22"/>
  <c r="BE128" i="22"/>
  <c r="T128" i="22"/>
  <c r="R128" i="22"/>
  <c r="P128" i="22"/>
  <c r="F119" i="22"/>
  <c r="E117" i="22"/>
  <c r="F91" i="22"/>
  <c r="E89" i="22"/>
  <c r="J26" i="22"/>
  <c r="E26" i="22"/>
  <c r="J122" i="22" s="1"/>
  <c r="J25" i="22"/>
  <c r="J23" i="22"/>
  <c r="E23" i="22"/>
  <c r="J121" i="22" s="1"/>
  <c r="J22" i="22"/>
  <c r="J20" i="22"/>
  <c r="E20" i="22"/>
  <c r="F94" i="22" s="1"/>
  <c r="J19" i="22"/>
  <c r="J17" i="22"/>
  <c r="E17" i="22"/>
  <c r="F121" i="22" s="1"/>
  <c r="J16" i="22"/>
  <c r="J14" i="22"/>
  <c r="J119" i="22" s="1"/>
  <c r="E7" i="22"/>
  <c r="E113" i="22" s="1"/>
  <c r="J39" i="21"/>
  <c r="J38" i="21"/>
  <c r="AY116" i="1" s="1"/>
  <c r="J37" i="21"/>
  <c r="AX116" i="1"/>
  <c r="BI248" i="21"/>
  <c r="BH248" i="21"/>
  <c r="BG248" i="21"/>
  <c r="BE248" i="21"/>
  <c r="T248" i="21"/>
  <c r="R248" i="21"/>
  <c r="P248" i="21"/>
  <c r="BI247" i="21"/>
  <c r="BH247" i="21"/>
  <c r="BG247" i="21"/>
  <c r="BE247" i="21"/>
  <c r="T247" i="21"/>
  <c r="R247" i="21"/>
  <c r="P247" i="21"/>
  <c r="BI246" i="21"/>
  <c r="BH246" i="21"/>
  <c r="BG246" i="21"/>
  <c r="BE246" i="21"/>
  <c r="T246" i="21"/>
  <c r="R246" i="21"/>
  <c r="P246" i="21"/>
  <c r="BI244" i="21"/>
  <c r="BH244" i="21"/>
  <c r="BG244" i="21"/>
  <c r="BE244" i="21"/>
  <c r="T244" i="21"/>
  <c r="R244" i="21"/>
  <c r="P244" i="21"/>
  <c r="BI243" i="21"/>
  <c r="BH243" i="21"/>
  <c r="BG243" i="21"/>
  <c r="BE243" i="21"/>
  <c r="T243" i="21"/>
  <c r="R243" i="21"/>
  <c r="P243" i="21"/>
  <c r="BI242" i="21"/>
  <c r="BH242" i="21"/>
  <c r="BG242" i="21"/>
  <c r="BE242" i="21"/>
  <c r="T242" i="21"/>
  <c r="R242" i="21"/>
  <c r="P242" i="21"/>
  <c r="BI241" i="21"/>
  <c r="BH241" i="21"/>
  <c r="BG241" i="21"/>
  <c r="BE241" i="21"/>
  <c r="T241" i="21"/>
  <c r="R241" i="21"/>
  <c r="P241" i="21"/>
  <c r="BI240" i="21"/>
  <c r="BH240" i="21"/>
  <c r="BG240" i="21"/>
  <c r="BE240" i="21"/>
  <c r="T240" i="21"/>
  <c r="R240" i="21"/>
  <c r="P240" i="21"/>
  <c r="BI239" i="21"/>
  <c r="BH239" i="21"/>
  <c r="BG239" i="21"/>
  <c r="BE239" i="21"/>
  <c r="T239" i="21"/>
  <c r="R239" i="21"/>
  <c r="P239" i="21"/>
  <c r="BI238" i="21"/>
  <c r="BH238" i="21"/>
  <c r="BG238" i="21"/>
  <c r="BE238" i="21"/>
  <c r="T238" i="21"/>
  <c r="R238" i="21"/>
  <c r="P238" i="21"/>
  <c r="BI237" i="21"/>
  <c r="BH237" i="21"/>
  <c r="BG237" i="21"/>
  <c r="BE237" i="21"/>
  <c r="T237" i="21"/>
  <c r="R237" i="21"/>
  <c r="P237" i="21"/>
  <c r="BI236" i="21"/>
  <c r="BH236" i="21"/>
  <c r="BG236" i="21"/>
  <c r="BE236" i="21"/>
  <c r="T236" i="21"/>
  <c r="R236" i="21"/>
  <c r="P236" i="21"/>
  <c r="BI235" i="21"/>
  <c r="BH235" i="21"/>
  <c r="BG235" i="21"/>
  <c r="BE235" i="21"/>
  <c r="T235" i="21"/>
  <c r="R235" i="21"/>
  <c r="P235" i="21"/>
  <c r="BI234" i="21"/>
  <c r="BH234" i="21"/>
  <c r="BG234" i="21"/>
  <c r="BE234" i="21"/>
  <c r="T234" i="21"/>
  <c r="R234" i="21"/>
  <c r="P234" i="21"/>
  <c r="BI233" i="21"/>
  <c r="BH233" i="21"/>
  <c r="BG233" i="21"/>
  <c r="BE233" i="21"/>
  <c r="T233" i="21"/>
  <c r="R233" i="21"/>
  <c r="P233" i="21"/>
  <c r="BI232" i="21"/>
  <c r="BH232" i="21"/>
  <c r="BG232" i="21"/>
  <c r="BE232" i="21"/>
  <c r="T232" i="21"/>
  <c r="R232" i="21"/>
  <c r="P232" i="21"/>
  <c r="BI231" i="21"/>
  <c r="BH231" i="21"/>
  <c r="BG231" i="21"/>
  <c r="BE231" i="21"/>
  <c r="T231" i="21"/>
  <c r="R231" i="21"/>
  <c r="P231" i="21"/>
  <c r="BI230" i="21"/>
  <c r="BH230" i="21"/>
  <c r="BG230" i="21"/>
  <c r="BE230" i="21"/>
  <c r="T230" i="21"/>
  <c r="R230" i="21"/>
  <c r="P230" i="21"/>
  <c r="BI229" i="21"/>
  <c r="BH229" i="21"/>
  <c r="BG229" i="21"/>
  <c r="BE229" i="21"/>
  <c r="T229" i="21"/>
  <c r="R229" i="21"/>
  <c r="P229" i="21"/>
  <c r="BI228" i="21"/>
  <c r="BH228" i="21"/>
  <c r="BG228" i="21"/>
  <c r="BE228" i="21"/>
  <c r="T228" i="21"/>
  <c r="R228" i="21"/>
  <c r="P228" i="21"/>
  <c r="BI227" i="21"/>
  <c r="BH227" i="21"/>
  <c r="BG227" i="21"/>
  <c r="BE227" i="21"/>
  <c r="T227" i="21"/>
  <c r="R227" i="21"/>
  <c r="P227" i="21"/>
  <c r="BI226" i="21"/>
  <c r="BH226" i="21"/>
  <c r="BG226" i="21"/>
  <c r="BE226" i="21"/>
  <c r="T226" i="21"/>
  <c r="R226" i="21"/>
  <c r="P226" i="21"/>
  <c r="BI225" i="21"/>
  <c r="BH225" i="21"/>
  <c r="BG225" i="21"/>
  <c r="BE225" i="21"/>
  <c r="T225" i="21"/>
  <c r="R225" i="21"/>
  <c r="P225" i="21"/>
  <c r="BI224" i="21"/>
  <c r="BH224" i="21"/>
  <c r="BG224" i="21"/>
  <c r="BE224" i="21"/>
  <c r="T224" i="21"/>
  <c r="R224" i="21"/>
  <c r="P224" i="21"/>
  <c r="BI223" i="21"/>
  <c r="BH223" i="21"/>
  <c r="BG223" i="21"/>
  <c r="BE223" i="21"/>
  <c r="T223" i="21"/>
  <c r="R223" i="21"/>
  <c r="P223" i="21"/>
  <c r="BI222" i="21"/>
  <c r="BH222" i="21"/>
  <c r="BG222" i="21"/>
  <c r="BE222" i="21"/>
  <c r="T222" i="21"/>
  <c r="R222" i="21"/>
  <c r="P222" i="21"/>
  <c r="BI221" i="21"/>
  <c r="BH221" i="21"/>
  <c r="BG221" i="21"/>
  <c r="BE221" i="21"/>
  <c r="T221" i="21"/>
  <c r="R221" i="21"/>
  <c r="P221" i="21"/>
  <c r="BI220" i="21"/>
  <c r="BH220" i="21"/>
  <c r="BG220" i="21"/>
  <c r="BE220" i="21"/>
  <c r="T220" i="21"/>
  <c r="R220" i="21"/>
  <c r="P220" i="21"/>
  <c r="BI219" i="21"/>
  <c r="BH219" i="21"/>
  <c r="BG219" i="21"/>
  <c r="BE219" i="21"/>
  <c r="T219" i="21"/>
  <c r="R219" i="21"/>
  <c r="P219" i="21"/>
  <c r="BI218" i="21"/>
  <c r="BH218" i="21"/>
  <c r="BG218" i="21"/>
  <c r="BE218" i="21"/>
  <c r="T218" i="21"/>
  <c r="R218" i="21"/>
  <c r="P218" i="21"/>
  <c r="BI217" i="21"/>
  <c r="BH217" i="21"/>
  <c r="BG217" i="21"/>
  <c r="BE217" i="21"/>
  <c r="T217" i="21"/>
  <c r="R217" i="21"/>
  <c r="P217" i="21"/>
  <c r="BI216" i="21"/>
  <c r="BH216" i="21"/>
  <c r="BG216" i="21"/>
  <c r="BE216" i="21"/>
  <c r="T216" i="21"/>
  <c r="R216" i="21"/>
  <c r="P216" i="21"/>
  <c r="BI215" i="21"/>
  <c r="BH215" i="21"/>
  <c r="BG215" i="21"/>
  <c r="BE215" i="21"/>
  <c r="T215" i="21"/>
  <c r="R215" i="21"/>
  <c r="P215" i="21"/>
  <c r="BI213" i="21"/>
  <c r="BH213" i="21"/>
  <c r="BG213" i="21"/>
  <c r="BE213" i="21"/>
  <c r="T213" i="21"/>
  <c r="R213" i="21"/>
  <c r="P213" i="21"/>
  <c r="BI212" i="21"/>
  <c r="BH212" i="21"/>
  <c r="BG212" i="21"/>
  <c r="BE212" i="21"/>
  <c r="T212" i="21"/>
  <c r="R212" i="21"/>
  <c r="P212" i="21"/>
  <c r="BI211" i="21"/>
  <c r="BH211" i="21"/>
  <c r="BG211" i="21"/>
  <c r="BE211" i="21"/>
  <c r="T211" i="21"/>
  <c r="R211" i="21"/>
  <c r="P211" i="21"/>
  <c r="BI210" i="21"/>
  <c r="BH210" i="21"/>
  <c r="BG210" i="21"/>
  <c r="BE210" i="21"/>
  <c r="T210" i="21"/>
  <c r="R210" i="21"/>
  <c r="P210" i="21"/>
  <c r="BI209" i="21"/>
  <c r="BH209" i="21"/>
  <c r="BG209" i="21"/>
  <c r="BE209" i="21"/>
  <c r="T209" i="21"/>
  <c r="R209" i="21"/>
  <c r="P209" i="21"/>
  <c r="BI208" i="21"/>
  <c r="BH208" i="21"/>
  <c r="BG208" i="21"/>
  <c r="BE208" i="21"/>
  <c r="T208" i="21"/>
  <c r="R208" i="21"/>
  <c r="P208" i="21"/>
  <c r="BI207" i="21"/>
  <c r="BH207" i="21"/>
  <c r="BG207" i="21"/>
  <c r="BE207" i="21"/>
  <c r="T207" i="21"/>
  <c r="R207" i="21"/>
  <c r="P207" i="21"/>
  <c r="BI206" i="21"/>
  <c r="BH206" i="21"/>
  <c r="BG206" i="21"/>
  <c r="BE206" i="21"/>
  <c r="T206" i="21"/>
  <c r="R206" i="21"/>
  <c r="P206" i="21"/>
  <c r="BI205" i="21"/>
  <c r="BH205" i="21"/>
  <c r="BG205" i="21"/>
  <c r="BE205" i="21"/>
  <c r="T205" i="21"/>
  <c r="R205" i="21"/>
  <c r="P205" i="21"/>
  <c r="BI204" i="21"/>
  <c r="BH204" i="21"/>
  <c r="BG204" i="21"/>
  <c r="BE204" i="21"/>
  <c r="T204" i="21"/>
  <c r="R204" i="21"/>
  <c r="P204" i="21"/>
  <c r="BI203" i="21"/>
  <c r="BH203" i="21"/>
  <c r="BG203" i="21"/>
  <c r="BE203" i="21"/>
  <c r="T203" i="21"/>
  <c r="R203" i="21"/>
  <c r="P203" i="21"/>
  <c r="BI202" i="21"/>
  <c r="BH202" i="21"/>
  <c r="BG202" i="21"/>
  <c r="BE202" i="21"/>
  <c r="T202" i="21"/>
  <c r="R202" i="21"/>
  <c r="P202" i="21"/>
  <c r="BI201" i="21"/>
  <c r="BH201" i="21"/>
  <c r="BG201" i="21"/>
  <c r="BE201" i="21"/>
  <c r="T201" i="21"/>
  <c r="R201" i="21"/>
  <c r="P201" i="21"/>
  <c r="BI200" i="21"/>
  <c r="BH200" i="21"/>
  <c r="BG200" i="21"/>
  <c r="BE200" i="21"/>
  <c r="T200" i="21"/>
  <c r="R200" i="21"/>
  <c r="P200" i="21"/>
  <c r="BI199" i="21"/>
  <c r="BH199" i="21"/>
  <c r="BG199" i="21"/>
  <c r="BE199" i="21"/>
  <c r="T199" i="21"/>
  <c r="R199" i="21"/>
  <c r="P199" i="21"/>
  <c r="BI198" i="21"/>
  <c r="BH198" i="21"/>
  <c r="BG198" i="21"/>
  <c r="BE198" i="21"/>
  <c r="T198" i="21"/>
  <c r="R198" i="21"/>
  <c r="P198" i="21"/>
  <c r="BI197" i="21"/>
  <c r="BH197" i="21"/>
  <c r="BG197" i="21"/>
  <c r="BE197" i="21"/>
  <c r="T197" i="21"/>
  <c r="R197" i="21"/>
  <c r="P197" i="21"/>
  <c r="BI196" i="21"/>
  <c r="BH196" i="21"/>
  <c r="BG196" i="21"/>
  <c r="BE196" i="21"/>
  <c r="T196" i="21"/>
  <c r="R196" i="21"/>
  <c r="P196" i="21"/>
  <c r="BI195" i="21"/>
  <c r="BH195" i="21"/>
  <c r="BG195" i="21"/>
  <c r="BE195" i="21"/>
  <c r="T195" i="21"/>
  <c r="R195" i="21"/>
  <c r="P195" i="21"/>
  <c r="BI194" i="21"/>
  <c r="BH194" i="21"/>
  <c r="BG194" i="21"/>
  <c r="BE194" i="21"/>
  <c r="T194" i="21"/>
  <c r="R194" i="21"/>
  <c r="P194" i="21"/>
  <c r="BI193" i="21"/>
  <c r="BH193" i="21"/>
  <c r="BG193" i="21"/>
  <c r="BE193" i="21"/>
  <c r="T193" i="21"/>
  <c r="R193" i="21"/>
  <c r="P193" i="21"/>
  <c r="BI192" i="21"/>
  <c r="BH192" i="21"/>
  <c r="BG192" i="21"/>
  <c r="BE192" i="21"/>
  <c r="T192" i="21"/>
  <c r="R192" i="21"/>
  <c r="P192" i="21"/>
  <c r="BI191" i="21"/>
  <c r="BH191" i="21"/>
  <c r="BG191" i="21"/>
  <c r="BE191" i="21"/>
  <c r="T191" i="21"/>
  <c r="R191" i="21"/>
  <c r="P191" i="21"/>
  <c r="BI190" i="21"/>
  <c r="BH190" i="21"/>
  <c r="BG190" i="21"/>
  <c r="BE190" i="21"/>
  <c r="T190" i="21"/>
  <c r="R190" i="21"/>
  <c r="P190" i="21"/>
  <c r="BI189" i="21"/>
  <c r="BH189" i="21"/>
  <c r="BG189" i="21"/>
  <c r="BE189" i="21"/>
  <c r="T189" i="21"/>
  <c r="R189" i="21"/>
  <c r="P189" i="21"/>
  <c r="BI188" i="21"/>
  <c r="BH188" i="21"/>
  <c r="BG188" i="21"/>
  <c r="BE188" i="21"/>
  <c r="T188" i="21"/>
  <c r="R188" i="21"/>
  <c r="P188" i="21"/>
  <c r="BI187" i="21"/>
  <c r="BH187" i="21"/>
  <c r="BG187" i="21"/>
  <c r="BE187" i="21"/>
  <c r="T187" i="21"/>
  <c r="R187" i="21"/>
  <c r="P187" i="21"/>
  <c r="BI186" i="21"/>
  <c r="BH186" i="21"/>
  <c r="BG186" i="21"/>
  <c r="BE186" i="21"/>
  <c r="T186" i="21"/>
  <c r="R186" i="21"/>
  <c r="P186" i="21"/>
  <c r="BI185" i="21"/>
  <c r="BH185" i="21"/>
  <c r="BG185" i="21"/>
  <c r="BE185" i="21"/>
  <c r="T185" i="21"/>
  <c r="R185" i="21"/>
  <c r="P185" i="21"/>
  <c r="BI184" i="21"/>
  <c r="BH184" i="21"/>
  <c r="BG184" i="21"/>
  <c r="BE184" i="21"/>
  <c r="T184" i="21"/>
  <c r="R184" i="21"/>
  <c r="P184" i="21"/>
  <c r="BI183" i="21"/>
  <c r="BH183" i="21"/>
  <c r="BG183" i="21"/>
  <c r="BE183" i="21"/>
  <c r="T183" i="21"/>
  <c r="R183" i="21"/>
  <c r="P183" i="21"/>
  <c r="BI182" i="21"/>
  <c r="BH182" i="21"/>
  <c r="BG182" i="21"/>
  <c r="BE182" i="21"/>
  <c r="T182" i="21"/>
  <c r="R182" i="21"/>
  <c r="P182" i="21"/>
  <c r="BI181" i="21"/>
  <c r="BH181" i="21"/>
  <c r="BG181" i="21"/>
  <c r="BE181" i="21"/>
  <c r="T181" i="21"/>
  <c r="R181" i="21"/>
  <c r="P181" i="21"/>
  <c r="BI180" i="21"/>
  <c r="BH180" i="21"/>
  <c r="BG180" i="21"/>
  <c r="BE180" i="21"/>
  <c r="T180" i="21"/>
  <c r="R180" i="21"/>
  <c r="P180" i="21"/>
  <c r="BI179" i="21"/>
  <c r="BH179" i="21"/>
  <c r="BG179" i="21"/>
  <c r="BE179" i="21"/>
  <c r="T179" i="21"/>
  <c r="R179" i="21"/>
  <c r="P179" i="21"/>
  <c r="BI178" i="21"/>
  <c r="BH178" i="21"/>
  <c r="BG178" i="21"/>
  <c r="BE178" i="21"/>
  <c r="T178" i="21"/>
  <c r="R178" i="21"/>
  <c r="P178" i="21"/>
  <c r="BI176" i="21"/>
  <c r="BH176" i="21"/>
  <c r="BG176" i="21"/>
  <c r="BE176" i="21"/>
  <c r="T176" i="21"/>
  <c r="R176" i="21"/>
  <c r="P176" i="21"/>
  <c r="BI175" i="21"/>
  <c r="BH175" i="21"/>
  <c r="BG175" i="21"/>
  <c r="BE175" i="21"/>
  <c r="T175" i="21"/>
  <c r="R175" i="21"/>
  <c r="P175" i="21"/>
  <c r="BI174" i="21"/>
  <c r="BH174" i="21"/>
  <c r="BG174" i="21"/>
  <c r="BE174" i="21"/>
  <c r="T174" i="21"/>
  <c r="R174" i="21"/>
  <c r="P174" i="21"/>
  <c r="BI173" i="21"/>
  <c r="BH173" i="21"/>
  <c r="BG173" i="21"/>
  <c r="BE173" i="21"/>
  <c r="T173" i="21"/>
  <c r="R173" i="21"/>
  <c r="P173" i="21"/>
  <c r="BI172" i="21"/>
  <c r="BH172" i="21"/>
  <c r="BG172" i="21"/>
  <c r="BE172" i="21"/>
  <c r="T172" i="21"/>
  <c r="R172" i="21"/>
  <c r="P172" i="21"/>
  <c r="BI171" i="21"/>
  <c r="BH171" i="21"/>
  <c r="BG171" i="21"/>
  <c r="BE171" i="21"/>
  <c r="T171" i="21"/>
  <c r="R171" i="21"/>
  <c r="P171" i="21"/>
  <c r="BI170" i="21"/>
  <c r="BH170" i="21"/>
  <c r="BG170" i="21"/>
  <c r="BE170" i="21"/>
  <c r="T170" i="21"/>
  <c r="R170" i="21"/>
  <c r="P170" i="21"/>
  <c r="BI169" i="21"/>
  <c r="BH169" i="21"/>
  <c r="BG169" i="21"/>
  <c r="BE169" i="21"/>
  <c r="T169" i="21"/>
  <c r="R169" i="21"/>
  <c r="P169" i="21"/>
  <c r="BI168" i="21"/>
  <c r="BH168" i="21"/>
  <c r="BG168" i="21"/>
  <c r="BE168" i="21"/>
  <c r="T168" i="21"/>
  <c r="R168" i="21"/>
  <c r="P168" i="21"/>
  <c r="BI167" i="21"/>
  <c r="BH167" i="21"/>
  <c r="BG167" i="21"/>
  <c r="BE167" i="21"/>
  <c r="T167" i="21"/>
  <c r="R167" i="21"/>
  <c r="P167" i="21"/>
  <c r="BI166" i="21"/>
  <c r="BH166" i="21"/>
  <c r="BG166" i="21"/>
  <c r="BE166" i="21"/>
  <c r="T166" i="21"/>
  <c r="R166" i="21"/>
  <c r="P166" i="21"/>
  <c r="BI165" i="21"/>
  <c r="BH165" i="21"/>
  <c r="BG165" i="21"/>
  <c r="BE165" i="21"/>
  <c r="T165" i="21"/>
  <c r="R165" i="21"/>
  <c r="P165" i="21"/>
  <c r="BI164" i="21"/>
  <c r="BH164" i="21"/>
  <c r="BG164" i="21"/>
  <c r="BE164" i="21"/>
  <c r="T164" i="21"/>
  <c r="R164" i="21"/>
  <c r="P164" i="21"/>
  <c r="BI163" i="21"/>
  <c r="BH163" i="21"/>
  <c r="BG163" i="21"/>
  <c r="BE163" i="21"/>
  <c r="T163" i="21"/>
  <c r="R163" i="21"/>
  <c r="P163" i="21"/>
  <c r="BI162" i="21"/>
  <c r="BH162" i="21"/>
  <c r="BG162" i="21"/>
  <c r="BE162" i="21"/>
  <c r="T162" i="21"/>
  <c r="R162" i="21"/>
  <c r="P162" i="21"/>
  <c r="BI161" i="21"/>
  <c r="BH161" i="21"/>
  <c r="BG161" i="21"/>
  <c r="BE161" i="21"/>
  <c r="T161" i="21"/>
  <c r="R161" i="21"/>
  <c r="P161" i="21"/>
  <c r="BI160" i="21"/>
  <c r="BH160" i="21"/>
  <c r="BG160" i="21"/>
  <c r="BE160" i="21"/>
  <c r="T160" i="21"/>
  <c r="R160" i="21"/>
  <c r="P160" i="21"/>
  <c r="BI159" i="21"/>
  <c r="BH159" i="21"/>
  <c r="BG159" i="21"/>
  <c r="BE159" i="21"/>
  <c r="T159" i="21"/>
  <c r="R159" i="21"/>
  <c r="P159" i="21"/>
  <c r="BI158" i="21"/>
  <c r="BH158" i="21"/>
  <c r="BG158" i="21"/>
  <c r="BE158" i="21"/>
  <c r="T158" i="21"/>
  <c r="R158" i="21"/>
  <c r="P158" i="21"/>
  <c r="BI157" i="21"/>
  <c r="BH157" i="21"/>
  <c r="BG157" i="21"/>
  <c r="BE157" i="21"/>
  <c r="T157" i="21"/>
  <c r="R157" i="21"/>
  <c r="P157" i="21"/>
  <c r="BI156" i="21"/>
  <c r="BH156" i="21"/>
  <c r="BG156" i="21"/>
  <c r="BE156" i="21"/>
  <c r="T156" i="21"/>
  <c r="R156" i="21"/>
  <c r="P156" i="21"/>
  <c r="BI155" i="21"/>
  <c r="BH155" i="21"/>
  <c r="BG155" i="21"/>
  <c r="BE155" i="21"/>
  <c r="T155" i="21"/>
  <c r="R155" i="21"/>
  <c r="P155" i="21"/>
  <c r="BI154" i="21"/>
  <c r="BH154" i="21"/>
  <c r="BG154" i="21"/>
  <c r="BE154" i="21"/>
  <c r="T154" i="21"/>
  <c r="R154" i="21"/>
  <c r="P154" i="21"/>
  <c r="BI153" i="21"/>
  <c r="BH153" i="21"/>
  <c r="BG153" i="21"/>
  <c r="BE153" i="21"/>
  <c r="T153" i="21"/>
  <c r="R153" i="21"/>
  <c r="P153" i="21"/>
  <c r="BI151" i="21"/>
  <c r="BH151" i="21"/>
  <c r="BG151" i="21"/>
  <c r="BE151" i="21"/>
  <c r="T151" i="21"/>
  <c r="R151" i="21"/>
  <c r="P151" i="21"/>
  <c r="BI150" i="21"/>
  <c r="BH150" i="21"/>
  <c r="BG150" i="21"/>
  <c r="BE150" i="21"/>
  <c r="T150" i="21"/>
  <c r="R150" i="21"/>
  <c r="P150" i="21"/>
  <c r="BI149" i="21"/>
  <c r="BH149" i="21"/>
  <c r="BG149" i="21"/>
  <c r="BE149" i="21"/>
  <c r="T149" i="21"/>
  <c r="R149" i="21"/>
  <c r="P149" i="21"/>
  <c r="BI148" i="21"/>
  <c r="BH148" i="21"/>
  <c r="BG148" i="21"/>
  <c r="BE148" i="21"/>
  <c r="T148" i="21"/>
  <c r="R148" i="21"/>
  <c r="P148" i="21"/>
  <c r="BI147" i="21"/>
  <c r="BH147" i="21"/>
  <c r="BG147" i="21"/>
  <c r="BE147" i="21"/>
  <c r="T147" i="21"/>
  <c r="R147" i="21"/>
  <c r="P147" i="21"/>
  <c r="BI146" i="21"/>
  <c r="BH146" i="21"/>
  <c r="BG146" i="21"/>
  <c r="BE146" i="21"/>
  <c r="T146" i="21"/>
  <c r="R146" i="21"/>
  <c r="P146" i="21"/>
  <c r="BI143" i="21"/>
  <c r="BH143" i="21"/>
  <c r="BG143" i="21"/>
  <c r="BE143" i="21"/>
  <c r="T143" i="21"/>
  <c r="R143" i="21"/>
  <c r="P143" i="21"/>
  <c r="BI142" i="21"/>
  <c r="BH142" i="21"/>
  <c r="BG142" i="21"/>
  <c r="BE142" i="21"/>
  <c r="T142" i="21"/>
  <c r="R142" i="21"/>
  <c r="P142" i="21"/>
  <c r="BI141" i="21"/>
  <c r="BH141" i="21"/>
  <c r="BG141" i="21"/>
  <c r="BE141" i="21"/>
  <c r="T141" i="21"/>
  <c r="R141" i="21"/>
  <c r="P141" i="21"/>
  <c r="BI140" i="21"/>
  <c r="BH140" i="21"/>
  <c r="BG140" i="21"/>
  <c r="BE140" i="21"/>
  <c r="T140" i="21"/>
  <c r="R140" i="21"/>
  <c r="P140" i="21"/>
  <c r="BI139" i="21"/>
  <c r="BH139" i="21"/>
  <c r="BG139" i="21"/>
  <c r="BE139" i="21"/>
  <c r="T139" i="21"/>
  <c r="R139" i="21"/>
  <c r="P139" i="21"/>
  <c r="BI138" i="21"/>
  <c r="BH138" i="21"/>
  <c r="BG138" i="21"/>
  <c r="BE138" i="21"/>
  <c r="T138" i="21"/>
  <c r="R138" i="21"/>
  <c r="P138" i="21"/>
  <c r="BI136" i="21"/>
  <c r="BH136" i="21"/>
  <c r="BG136" i="21"/>
  <c r="BE136" i="21"/>
  <c r="T136" i="21"/>
  <c r="R136" i="21"/>
  <c r="P136" i="21"/>
  <c r="BI135" i="21"/>
  <c r="BH135" i="21"/>
  <c r="BG135" i="21"/>
  <c r="BE135" i="21"/>
  <c r="T135" i="21"/>
  <c r="R135" i="21"/>
  <c r="P135" i="21"/>
  <c r="BI134" i="21"/>
  <c r="BH134" i="21"/>
  <c r="BG134" i="21"/>
  <c r="BE134" i="21"/>
  <c r="T134" i="21"/>
  <c r="R134" i="21"/>
  <c r="P134" i="21"/>
  <c r="BI133" i="21"/>
  <c r="BH133" i="21"/>
  <c r="BG133" i="21"/>
  <c r="BE133" i="21"/>
  <c r="T133" i="21"/>
  <c r="R133" i="21"/>
  <c r="P133" i="21"/>
  <c r="BI132" i="21"/>
  <c r="BH132" i="21"/>
  <c r="BG132" i="21"/>
  <c r="BE132" i="21"/>
  <c r="T132" i="21"/>
  <c r="R132" i="21"/>
  <c r="P132" i="21"/>
  <c r="F123" i="21"/>
  <c r="E121" i="21"/>
  <c r="F91" i="21"/>
  <c r="E89" i="21"/>
  <c r="J26" i="21"/>
  <c r="E26" i="21"/>
  <c r="J126" i="21" s="1"/>
  <c r="J25" i="21"/>
  <c r="J23" i="21"/>
  <c r="E23" i="21"/>
  <c r="J93" i="21" s="1"/>
  <c r="J22" i="21"/>
  <c r="J20" i="21"/>
  <c r="E20" i="21"/>
  <c r="F94" i="21" s="1"/>
  <c r="J19" i="21"/>
  <c r="J17" i="21"/>
  <c r="E17" i="21"/>
  <c r="F125" i="21" s="1"/>
  <c r="J16" i="21"/>
  <c r="J14" i="21"/>
  <c r="J91" i="21"/>
  <c r="E7" i="21"/>
  <c r="E117" i="21" s="1"/>
  <c r="J39" i="20"/>
  <c r="J38" i="20"/>
  <c r="AY115" i="1" s="1"/>
  <c r="J37" i="20"/>
  <c r="AX115" i="1" s="1"/>
  <c r="BI132" i="20"/>
  <c r="BH132" i="20"/>
  <c r="BG132" i="20"/>
  <c r="BE132" i="20"/>
  <c r="T132" i="20"/>
  <c r="T131" i="20" s="1"/>
  <c r="R132" i="20"/>
  <c r="R131" i="20" s="1"/>
  <c r="P132" i="20"/>
  <c r="P131" i="20" s="1"/>
  <c r="BI130" i="20"/>
  <c r="BH130" i="20"/>
  <c r="BG130" i="20"/>
  <c r="BE130" i="20"/>
  <c r="T130" i="20"/>
  <c r="R130" i="20"/>
  <c r="P130" i="20"/>
  <c r="BI129" i="20"/>
  <c r="BH129" i="20"/>
  <c r="BG129" i="20"/>
  <c r="BE129" i="20"/>
  <c r="T129" i="20"/>
  <c r="R129" i="20"/>
  <c r="P129" i="20"/>
  <c r="BI128" i="20"/>
  <c r="BH128" i="20"/>
  <c r="BG128" i="20"/>
  <c r="BE128" i="20"/>
  <c r="T128" i="20"/>
  <c r="R128" i="20"/>
  <c r="P128" i="20"/>
  <c r="BI127" i="20"/>
  <c r="BH127" i="20"/>
  <c r="BG127" i="20"/>
  <c r="BE127" i="20"/>
  <c r="T127" i="20"/>
  <c r="R127" i="20"/>
  <c r="P127" i="20"/>
  <c r="BI126" i="20"/>
  <c r="BH126" i="20"/>
  <c r="BG126" i="20"/>
  <c r="BE126" i="20"/>
  <c r="T126" i="20"/>
  <c r="R126" i="20"/>
  <c r="P126" i="20"/>
  <c r="J120" i="20"/>
  <c r="J119" i="20"/>
  <c r="F119" i="20"/>
  <c r="F117" i="20"/>
  <c r="E115" i="20"/>
  <c r="J94" i="20"/>
  <c r="J93" i="20"/>
  <c r="F91" i="20"/>
  <c r="E89" i="20"/>
  <c r="J20" i="20"/>
  <c r="E20" i="20"/>
  <c r="F120" i="20" s="1"/>
  <c r="J19" i="20"/>
  <c r="J14" i="20"/>
  <c r="J117" i="20" s="1"/>
  <c r="E7" i="20"/>
  <c r="E111" i="20" s="1"/>
  <c r="J39" i="19"/>
  <c r="J38" i="19"/>
  <c r="AY114" i="1"/>
  <c r="J37" i="19"/>
  <c r="AX114" i="1" s="1"/>
  <c r="BI131" i="19"/>
  <c r="BH131" i="19"/>
  <c r="BG131" i="19"/>
  <c r="BE131" i="19"/>
  <c r="T131" i="19"/>
  <c r="R131" i="19"/>
  <c r="P131" i="19"/>
  <c r="BI130" i="19"/>
  <c r="BH130" i="19"/>
  <c r="BG130" i="19"/>
  <c r="BE130" i="19"/>
  <c r="T130" i="19"/>
  <c r="R130" i="19"/>
  <c r="P130" i="19"/>
  <c r="BI129" i="19"/>
  <c r="BH129" i="19"/>
  <c r="BG129" i="19"/>
  <c r="BE129" i="19"/>
  <c r="T129" i="19"/>
  <c r="R129" i="19"/>
  <c r="P129" i="19"/>
  <c r="BI128" i="19"/>
  <c r="BH128" i="19"/>
  <c r="BG128" i="19"/>
  <c r="BE128" i="19"/>
  <c r="T128" i="19"/>
  <c r="R128" i="19"/>
  <c r="P128" i="19"/>
  <c r="BI127" i="19"/>
  <c r="BH127" i="19"/>
  <c r="BG127" i="19"/>
  <c r="BE127" i="19"/>
  <c r="T127" i="19"/>
  <c r="R127" i="19"/>
  <c r="P127" i="19"/>
  <c r="BI126" i="19"/>
  <c r="BH126" i="19"/>
  <c r="BG126" i="19"/>
  <c r="BE126" i="19"/>
  <c r="T126" i="19"/>
  <c r="R126" i="19"/>
  <c r="P126" i="19"/>
  <c r="BI125" i="19"/>
  <c r="BH125" i="19"/>
  <c r="BG125" i="19"/>
  <c r="BE125" i="19"/>
  <c r="T125" i="19"/>
  <c r="R125" i="19"/>
  <c r="P125" i="19"/>
  <c r="J119" i="19"/>
  <c r="J118" i="19"/>
  <c r="F118" i="19"/>
  <c r="F116" i="19"/>
  <c r="E114" i="19"/>
  <c r="J94" i="19"/>
  <c r="J93" i="19"/>
  <c r="F91" i="19"/>
  <c r="E89" i="19"/>
  <c r="J20" i="19"/>
  <c r="E20" i="19"/>
  <c r="F94" i="19" s="1"/>
  <c r="J19" i="19"/>
  <c r="J14" i="19"/>
  <c r="J91" i="19" s="1"/>
  <c r="E7" i="19"/>
  <c r="E110" i="19"/>
  <c r="J39" i="18"/>
  <c r="J38" i="18"/>
  <c r="AY113" i="1"/>
  <c r="J37" i="18"/>
  <c r="AX113" i="1" s="1"/>
  <c r="BI152" i="18"/>
  <c r="BH152" i="18"/>
  <c r="BG152" i="18"/>
  <c r="BE152" i="18"/>
  <c r="T152" i="18"/>
  <c r="R152" i="18"/>
  <c r="P152" i="18"/>
  <c r="BI151" i="18"/>
  <c r="BH151" i="18"/>
  <c r="BG151" i="18"/>
  <c r="BE151" i="18"/>
  <c r="T151" i="18"/>
  <c r="R151" i="18"/>
  <c r="P151" i="18"/>
  <c r="BI150" i="18"/>
  <c r="BH150" i="18"/>
  <c r="BG150" i="18"/>
  <c r="BE150" i="18"/>
  <c r="T150" i="18"/>
  <c r="R150" i="18"/>
  <c r="P150" i="18"/>
  <c r="BI149" i="18"/>
  <c r="BH149" i="18"/>
  <c r="BG149" i="18"/>
  <c r="BE149" i="18"/>
  <c r="T149" i="18"/>
  <c r="R149" i="18"/>
  <c r="P149" i="18"/>
  <c r="BI148" i="18"/>
  <c r="BH148" i="18"/>
  <c r="BG148" i="18"/>
  <c r="BE148" i="18"/>
  <c r="T148" i="18"/>
  <c r="R148" i="18"/>
  <c r="P148" i="18"/>
  <c r="BI147" i="18"/>
  <c r="BH147" i="18"/>
  <c r="BG147" i="18"/>
  <c r="BE147" i="18"/>
  <c r="T147" i="18"/>
  <c r="R147" i="18"/>
  <c r="P147" i="18"/>
  <c r="BI146" i="18"/>
  <c r="BH146" i="18"/>
  <c r="BG146" i="18"/>
  <c r="BE146" i="18"/>
  <c r="T146" i="18"/>
  <c r="R146" i="18"/>
  <c r="P146" i="18"/>
  <c r="BI145" i="18"/>
  <c r="BH145" i="18"/>
  <c r="BG145" i="18"/>
  <c r="BE145" i="18"/>
  <c r="T145" i="18"/>
  <c r="R145" i="18"/>
  <c r="P145" i="18"/>
  <c r="BI144" i="18"/>
  <c r="BH144" i="18"/>
  <c r="BG144" i="18"/>
  <c r="BE144" i="18"/>
  <c r="T144" i="18"/>
  <c r="R144" i="18"/>
  <c r="P144" i="18"/>
  <c r="BI143" i="18"/>
  <c r="BH143" i="18"/>
  <c r="BG143" i="18"/>
  <c r="BE143" i="18"/>
  <c r="T143" i="18"/>
  <c r="R143" i="18"/>
  <c r="P143" i="18"/>
  <c r="BI142" i="18"/>
  <c r="BH142" i="18"/>
  <c r="BG142" i="18"/>
  <c r="BE142" i="18"/>
  <c r="T142" i="18"/>
  <c r="R142" i="18"/>
  <c r="P142" i="18"/>
  <c r="BI141" i="18"/>
  <c r="BH141" i="18"/>
  <c r="BG141" i="18"/>
  <c r="BE141" i="18"/>
  <c r="T141" i="18"/>
  <c r="R141" i="18"/>
  <c r="P141" i="18"/>
  <c r="BI140" i="18"/>
  <c r="BH140" i="18"/>
  <c r="BG140" i="18"/>
  <c r="BE140" i="18"/>
  <c r="T140" i="18"/>
  <c r="R140" i="18"/>
  <c r="P140" i="18"/>
  <c r="BI139" i="18"/>
  <c r="BH139" i="18"/>
  <c r="BG139" i="18"/>
  <c r="BE139" i="18"/>
  <c r="T139" i="18"/>
  <c r="R139" i="18"/>
  <c r="P139" i="18"/>
  <c r="BI138" i="18"/>
  <c r="BH138" i="18"/>
  <c r="BG138" i="18"/>
  <c r="BE138" i="18"/>
  <c r="T138" i="18"/>
  <c r="R138" i="18"/>
  <c r="P138" i="18"/>
  <c r="BI137" i="18"/>
  <c r="BH137" i="18"/>
  <c r="BG137" i="18"/>
  <c r="BE137" i="18"/>
  <c r="T137" i="18"/>
  <c r="R137" i="18"/>
  <c r="P137" i="18"/>
  <c r="BI136" i="18"/>
  <c r="BH136" i="18"/>
  <c r="BG136" i="18"/>
  <c r="BE136" i="18"/>
  <c r="T136" i="18"/>
  <c r="R136" i="18"/>
  <c r="P136" i="18"/>
  <c r="BI133" i="18"/>
  <c r="BH133" i="18"/>
  <c r="BG133" i="18"/>
  <c r="BE133" i="18"/>
  <c r="T133" i="18"/>
  <c r="T132" i="18" s="1"/>
  <c r="R133" i="18"/>
  <c r="R132" i="18" s="1"/>
  <c r="P133" i="18"/>
  <c r="P132" i="18" s="1"/>
  <c r="BI131" i="18"/>
  <c r="BH131" i="18"/>
  <c r="BG131" i="18"/>
  <c r="BE131" i="18"/>
  <c r="T131" i="18"/>
  <c r="R131" i="18"/>
  <c r="P131" i="18"/>
  <c r="BI130" i="18"/>
  <c r="BH130" i="18"/>
  <c r="BG130" i="18"/>
  <c r="BE130" i="18"/>
  <c r="T130" i="18"/>
  <c r="R130" i="18"/>
  <c r="P130" i="18"/>
  <c r="BI129" i="18"/>
  <c r="BH129" i="18"/>
  <c r="BG129" i="18"/>
  <c r="BE129" i="18"/>
  <c r="T129" i="18"/>
  <c r="R129" i="18"/>
  <c r="P129" i="18"/>
  <c r="BI128" i="18"/>
  <c r="BH128" i="18"/>
  <c r="BG128" i="18"/>
  <c r="BE128" i="18"/>
  <c r="T128" i="18"/>
  <c r="R128" i="18"/>
  <c r="P128" i="18"/>
  <c r="J122" i="18"/>
  <c r="J121" i="18"/>
  <c r="F121" i="18"/>
  <c r="F119" i="18"/>
  <c r="E117" i="18"/>
  <c r="J94" i="18"/>
  <c r="J93" i="18"/>
  <c r="F91" i="18"/>
  <c r="E89" i="18"/>
  <c r="J20" i="18"/>
  <c r="E20" i="18"/>
  <c r="F94" i="18" s="1"/>
  <c r="J19" i="18"/>
  <c r="J14" i="18"/>
  <c r="J91" i="18" s="1"/>
  <c r="E7" i="18"/>
  <c r="E85" i="18"/>
  <c r="J39" i="17"/>
  <c r="J38" i="17"/>
  <c r="AY112" i="1" s="1"/>
  <c r="J37" i="17"/>
  <c r="AX112" i="1" s="1"/>
  <c r="BI144" i="17"/>
  <c r="BH144" i="17"/>
  <c r="BG144" i="17"/>
  <c r="BE144" i="17"/>
  <c r="T144" i="17"/>
  <c r="R144" i="17"/>
  <c r="P144" i="17"/>
  <c r="BI143" i="17"/>
  <c r="BH143" i="17"/>
  <c r="BG143" i="17"/>
  <c r="BE143" i="17"/>
  <c r="T143" i="17"/>
  <c r="R143" i="17"/>
  <c r="P143" i="17"/>
  <c r="BI142" i="17"/>
  <c r="BH142" i="17"/>
  <c r="BG142" i="17"/>
  <c r="BE142" i="17"/>
  <c r="T142" i="17"/>
  <c r="R142" i="17"/>
  <c r="P142" i="17"/>
  <c r="BI140" i="17"/>
  <c r="BH140" i="17"/>
  <c r="BG140" i="17"/>
  <c r="BE140" i="17"/>
  <c r="T140" i="17"/>
  <c r="R140" i="17"/>
  <c r="P140" i="17"/>
  <c r="BI139" i="17"/>
  <c r="BH139" i="17"/>
  <c r="BG139" i="17"/>
  <c r="BE139" i="17"/>
  <c r="T139" i="17"/>
  <c r="R139" i="17"/>
  <c r="P139" i="17"/>
  <c r="BI138" i="17"/>
  <c r="BH138" i="17"/>
  <c r="BG138" i="17"/>
  <c r="BE138" i="17"/>
  <c r="T138" i="17"/>
  <c r="R138" i="17"/>
  <c r="P138" i="17"/>
  <c r="BI137" i="17"/>
  <c r="BH137" i="17"/>
  <c r="BG137" i="17"/>
  <c r="BE137" i="17"/>
  <c r="T137" i="17"/>
  <c r="R137" i="17"/>
  <c r="P137" i="17"/>
  <c r="BI136" i="17"/>
  <c r="BH136" i="17"/>
  <c r="BG136" i="17"/>
  <c r="BE136" i="17"/>
  <c r="T136" i="17"/>
  <c r="R136" i="17"/>
  <c r="P136" i="17"/>
  <c r="BI135" i="17"/>
  <c r="BH135" i="17"/>
  <c r="BG135" i="17"/>
  <c r="BE135" i="17"/>
  <c r="T135" i="17"/>
  <c r="R135" i="17"/>
  <c r="P135" i="17"/>
  <c r="BI134" i="17"/>
  <c r="BH134" i="17"/>
  <c r="BG134" i="17"/>
  <c r="BE134" i="17"/>
  <c r="T134" i="17"/>
  <c r="R134" i="17"/>
  <c r="P134" i="17"/>
  <c r="BI133" i="17"/>
  <c r="BH133" i="17"/>
  <c r="BG133" i="17"/>
  <c r="BE133" i="17"/>
  <c r="T133" i="17"/>
  <c r="R133" i="17"/>
  <c r="P133" i="17"/>
  <c r="BI132" i="17"/>
  <c r="BH132" i="17"/>
  <c r="BG132" i="17"/>
  <c r="BE132" i="17"/>
  <c r="T132" i="17"/>
  <c r="R132" i="17"/>
  <c r="P132" i="17"/>
  <c r="BI131" i="17"/>
  <c r="BH131" i="17"/>
  <c r="BG131" i="17"/>
  <c r="BE131" i="17"/>
  <c r="T131" i="17"/>
  <c r="R131" i="17"/>
  <c r="P131" i="17"/>
  <c r="BI130" i="17"/>
  <c r="BH130" i="17"/>
  <c r="BG130" i="17"/>
  <c r="BE130" i="17"/>
  <c r="T130" i="17"/>
  <c r="R130" i="17"/>
  <c r="P130" i="17"/>
  <c r="BI128" i="17"/>
  <c r="BH128" i="17"/>
  <c r="BG128" i="17"/>
  <c r="BE128" i="17"/>
  <c r="T128" i="17"/>
  <c r="R128" i="17"/>
  <c r="P128" i="17"/>
  <c r="BI127" i="17"/>
  <c r="BH127" i="17"/>
  <c r="BG127" i="17"/>
  <c r="BE127" i="17"/>
  <c r="T127" i="17"/>
  <c r="R127" i="17"/>
  <c r="P127" i="17"/>
  <c r="J121" i="17"/>
  <c r="J120" i="17"/>
  <c r="F120" i="17"/>
  <c r="F118" i="17"/>
  <c r="E116" i="17"/>
  <c r="J94" i="17"/>
  <c r="J93" i="17"/>
  <c r="F91" i="17"/>
  <c r="E89" i="17"/>
  <c r="J20" i="17"/>
  <c r="E20" i="17"/>
  <c r="F94" i="17" s="1"/>
  <c r="J19" i="17"/>
  <c r="J14" i="17"/>
  <c r="J91" i="17" s="1"/>
  <c r="E7" i="17"/>
  <c r="E112" i="17"/>
  <c r="J39" i="16"/>
  <c r="J38" i="16"/>
  <c r="AY111" i="1" s="1"/>
  <c r="J37" i="16"/>
  <c r="AX111" i="1" s="1"/>
  <c r="BI139" i="16"/>
  <c r="BH139" i="16"/>
  <c r="BG139" i="16"/>
  <c r="BE139" i="16"/>
  <c r="T139" i="16"/>
  <c r="R139" i="16"/>
  <c r="P139" i="16"/>
  <c r="BI138" i="16"/>
  <c r="BH138" i="16"/>
  <c r="BG138" i="16"/>
  <c r="BE138" i="16"/>
  <c r="T138" i="16"/>
  <c r="R138" i="16"/>
  <c r="P138" i="16"/>
  <c r="BI137" i="16"/>
  <c r="BH137" i="16"/>
  <c r="BG137" i="16"/>
  <c r="BE137" i="16"/>
  <c r="T137" i="16"/>
  <c r="R137" i="16"/>
  <c r="P137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8" i="16"/>
  <c r="BH128" i="16"/>
  <c r="BG128" i="16"/>
  <c r="BE128" i="16"/>
  <c r="T128" i="16"/>
  <c r="R128" i="16"/>
  <c r="P128" i="16"/>
  <c r="BI127" i="16"/>
  <c r="BH127" i="16"/>
  <c r="BG127" i="16"/>
  <c r="BE127" i="16"/>
  <c r="T127" i="16"/>
  <c r="R127" i="16"/>
  <c r="P127" i="16"/>
  <c r="BI126" i="16"/>
  <c r="BH126" i="16"/>
  <c r="BG126" i="16"/>
  <c r="BE126" i="16"/>
  <c r="T126" i="16"/>
  <c r="R126" i="16"/>
  <c r="P126" i="16"/>
  <c r="J120" i="16"/>
  <c r="J119" i="16"/>
  <c r="F119" i="16"/>
  <c r="F117" i="16"/>
  <c r="E115" i="16"/>
  <c r="J94" i="16"/>
  <c r="J93" i="16"/>
  <c r="F91" i="16"/>
  <c r="E89" i="16"/>
  <c r="J20" i="16"/>
  <c r="E20" i="16"/>
  <c r="F94" i="16"/>
  <c r="J19" i="16"/>
  <c r="J14" i="16"/>
  <c r="J117" i="16" s="1"/>
  <c r="E7" i="16"/>
  <c r="E111" i="16" s="1"/>
  <c r="J39" i="15"/>
  <c r="J38" i="15"/>
  <c r="AY110" i="1"/>
  <c r="J37" i="15"/>
  <c r="AX110" i="1" s="1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J121" i="15"/>
  <c r="J120" i="15"/>
  <c r="F120" i="15"/>
  <c r="F118" i="15"/>
  <c r="E116" i="15"/>
  <c r="J94" i="15"/>
  <c r="J93" i="15"/>
  <c r="F91" i="15"/>
  <c r="E89" i="15"/>
  <c r="J20" i="15"/>
  <c r="E20" i="15"/>
  <c r="F121" i="15" s="1"/>
  <c r="J19" i="15"/>
  <c r="J14" i="15"/>
  <c r="J118" i="15" s="1"/>
  <c r="E7" i="15"/>
  <c r="E85" i="15" s="1"/>
  <c r="J39" i="14"/>
  <c r="J38" i="14"/>
  <c r="AY109" i="1" s="1"/>
  <c r="J37" i="14"/>
  <c r="AX109" i="1" s="1"/>
  <c r="BI133" i="14"/>
  <c r="BH133" i="14"/>
  <c r="BG133" i="14"/>
  <c r="BE133" i="14"/>
  <c r="T133" i="14"/>
  <c r="T132" i="14"/>
  <c r="R133" i="14"/>
  <c r="R132" i="14" s="1"/>
  <c r="P133" i="14"/>
  <c r="P132" i="14" s="1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J120" i="14"/>
  <c r="J119" i="14"/>
  <c r="F119" i="14"/>
  <c r="F117" i="14"/>
  <c r="E115" i="14"/>
  <c r="J94" i="14"/>
  <c r="J93" i="14"/>
  <c r="F91" i="14"/>
  <c r="E89" i="14"/>
  <c r="J20" i="14"/>
  <c r="E20" i="14"/>
  <c r="F94" i="14" s="1"/>
  <c r="J19" i="14"/>
  <c r="J14" i="14"/>
  <c r="J117" i="14" s="1"/>
  <c r="E7" i="14"/>
  <c r="E85" i="14"/>
  <c r="J39" i="13"/>
  <c r="J38" i="13"/>
  <c r="AY108" i="1" s="1"/>
  <c r="J37" i="13"/>
  <c r="AX108" i="1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J120" i="13"/>
  <c r="J119" i="13"/>
  <c r="F119" i="13"/>
  <c r="F117" i="13"/>
  <c r="E115" i="13"/>
  <c r="J94" i="13"/>
  <c r="J93" i="13"/>
  <c r="F91" i="13"/>
  <c r="E89" i="13"/>
  <c r="J20" i="13"/>
  <c r="E20" i="13"/>
  <c r="F94" i="13" s="1"/>
  <c r="J19" i="13"/>
  <c r="J14" i="13"/>
  <c r="J117" i="13" s="1"/>
  <c r="E7" i="13"/>
  <c r="E111" i="13"/>
  <c r="J39" i="12"/>
  <c r="J38" i="12"/>
  <c r="AY107" i="1" s="1"/>
  <c r="J37" i="12"/>
  <c r="AX107" i="1" s="1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7" i="12"/>
  <c r="BH127" i="12"/>
  <c r="BG127" i="12"/>
  <c r="BE127" i="12"/>
  <c r="T127" i="12"/>
  <c r="T126" i="12"/>
  <c r="T125" i="12" s="1"/>
  <c r="R127" i="12"/>
  <c r="R126" i="12" s="1"/>
  <c r="R125" i="12" s="1"/>
  <c r="P127" i="12"/>
  <c r="P126" i="12" s="1"/>
  <c r="P125" i="12" s="1"/>
  <c r="J121" i="12"/>
  <c r="J120" i="12"/>
  <c r="F120" i="12"/>
  <c r="F118" i="12"/>
  <c r="E116" i="12"/>
  <c r="J94" i="12"/>
  <c r="J93" i="12"/>
  <c r="F91" i="12"/>
  <c r="E89" i="12"/>
  <c r="J20" i="12"/>
  <c r="E20" i="12"/>
  <c r="F121" i="12" s="1"/>
  <c r="J19" i="12"/>
  <c r="J14" i="12"/>
  <c r="J91" i="12" s="1"/>
  <c r="E7" i="12"/>
  <c r="E112" i="12"/>
  <c r="J39" i="11"/>
  <c r="J38" i="11"/>
  <c r="AY106" i="1" s="1"/>
  <c r="J37" i="11"/>
  <c r="AX106" i="1" s="1"/>
  <c r="BI151" i="11"/>
  <c r="BH151" i="11"/>
  <c r="BG151" i="11"/>
  <c r="BE151" i="11"/>
  <c r="T151" i="11"/>
  <c r="T150" i="11" s="1"/>
  <c r="R151" i="11"/>
  <c r="R150" i="11" s="1"/>
  <c r="P151" i="11"/>
  <c r="P150" i="11" s="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J120" i="11"/>
  <c r="J119" i="11"/>
  <c r="F119" i="11"/>
  <c r="F117" i="11"/>
  <c r="E115" i="11"/>
  <c r="J94" i="11"/>
  <c r="J93" i="11"/>
  <c r="F91" i="11"/>
  <c r="E89" i="11"/>
  <c r="J20" i="11"/>
  <c r="E20" i="11"/>
  <c r="F120" i="11" s="1"/>
  <c r="J19" i="11"/>
  <c r="J14" i="11"/>
  <c r="J117" i="11" s="1"/>
  <c r="E7" i="11"/>
  <c r="E85" i="11" s="1"/>
  <c r="J39" i="10"/>
  <c r="J38" i="10"/>
  <c r="AY105" i="1"/>
  <c r="J37" i="10"/>
  <c r="AX105" i="1" s="1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4" i="10"/>
  <c r="BH134" i="10"/>
  <c r="BG134" i="10"/>
  <c r="BE134" i="10"/>
  <c r="T134" i="10"/>
  <c r="T133" i="10" s="1"/>
  <c r="R134" i="10"/>
  <c r="R133" i="10"/>
  <c r="P134" i="10"/>
  <c r="P133" i="10" s="1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J122" i="10"/>
  <c r="J121" i="10"/>
  <c r="F121" i="10"/>
  <c r="F119" i="10"/>
  <c r="E117" i="10"/>
  <c r="J94" i="10"/>
  <c r="J93" i="10"/>
  <c r="F91" i="10"/>
  <c r="E89" i="10"/>
  <c r="J20" i="10"/>
  <c r="E20" i="10"/>
  <c r="F122" i="10" s="1"/>
  <c r="J19" i="10"/>
  <c r="J14" i="10"/>
  <c r="J119" i="10" s="1"/>
  <c r="E7" i="10"/>
  <c r="E113" i="10" s="1"/>
  <c r="J39" i="9"/>
  <c r="J38" i="9"/>
  <c r="AY104" i="1" s="1"/>
  <c r="J37" i="9"/>
  <c r="AX104" i="1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J119" i="9"/>
  <c r="J118" i="9"/>
  <c r="F118" i="9"/>
  <c r="F116" i="9"/>
  <c r="E114" i="9"/>
  <c r="J94" i="9"/>
  <c r="J93" i="9"/>
  <c r="F91" i="9"/>
  <c r="E89" i="9"/>
  <c r="J20" i="9"/>
  <c r="E20" i="9"/>
  <c r="F119" i="9" s="1"/>
  <c r="J19" i="9"/>
  <c r="J14" i="9"/>
  <c r="J116" i="9" s="1"/>
  <c r="E7" i="9"/>
  <c r="E85" i="9" s="1"/>
  <c r="J39" i="8"/>
  <c r="J38" i="8"/>
  <c r="AY103" i="1" s="1"/>
  <c r="J37" i="8"/>
  <c r="AX103" i="1"/>
  <c r="BI147" i="8"/>
  <c r="BH147" i="8"/>
  <c r="BG147" i="8"/>
  <c r="BE147" i="8"/>
  <c r="T147" i="8"/>
  <c r="T146" i="8" s="1"/>
  <c r="R147" i="8"/>
  <c r="R146" i="8" s="1"/>
  <c r="P147" i="8"/>
  <c r="P146" i="8" s="1"/>
  <c r="BI145" i="8"/>
  <c r="BH145" i="8"/>
  <c r="BG145" i="8"/>
  <c r="BE145" i="8"/>
  <c r="T145" i="8"/>
  <c r="T144" i="8"/>
  <c r="R145" i="8"/>
  <c r="R144" i="8" s="1"/>
  <c r="P145" i="8"/>
  <c r="P144" i="8" s="1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29" i="8"/>
  <c r="BH129" i="8"/>
  <c r="BG129" i="8"/>
  <c r="BE129" i="8"/>
  <c r="T129" i="8"/>
  <c r="T128" i="8" s="1"/>
  <c r="R129" i="8"/>
  <c r="R128" i="8"/>
  <c r="P129" i="8"/>
  <c r="P128" i="8" s="1"/>
  <c r="J123" i="8"/>
  <c r="J122" i="8"/>
  <c r="F122" i="8"/>
  <c r="F120" i="8"/>
  <c r="E118" i="8"/>
  <c r="J94" i="8"/>
  <c r="J93" i="8"/>
  <c r="F91" i="8"/>
  <c r="E89" i="8"/>
  <c r="J20" i="8"/>
  <c r="E20" i="8"/>
  <c r="F123" i="8" s="1"/>
  <c r="J19" i="8"/>
  <c r="J14" i="8"/>
  <c r="J120" i="8" s="1"/>
  <c r="E7" i="8"/>
  <c r="E114" i="8"/>
  <c r="J39" i="7"/>
  <c r="J38" i="7"/>
  <c r="AY102" i="1" s="1"/>
  <c r="J37" i="7"/>
  <c r="AX102" i="1" s="1"/>
  <c r="BI143" i="7"/>
  <c r="BH143" i="7"/>
  <c r="BG143" i="7"/>
  <c r="BE143" i="7"/>
  <c r="T143" i="7"/>
  <c r="T142" i="7" s="1"/>
  <c r="T141" i="7" s="1"/>
  <c r="R143" i="7"/>
  <c r="R142" i="7" s="1"/>
  <c r="R141" i="7" s="1"/>
  <c r="P143" i="7"/>
  <c r="P142" i="7" s="1"/>
  <c r="P141" i="7" s="1"/>
  <c r="BI140" i="7"/>
  <c r="BH140" i="7"/>
  <c r="BG140" i="7"/>
  <c r="BE140" i="7"/>
  <c r="T140" i="7"/>
  <c r="T139" i="7" s="1"/>
  <c r="R140" i="7"/>
  <c r="R139" i="7" s="1"/>
  <c r="P140" i="7"/>
  <c r="P139" i="7"/>
  <c r="BI138" i="7"/>
  <c r="BH138" i="7"/>
  <c r="BG138" i="7"/>
  <c r="BE138" i="7"/>
  <c r="T138" i="7"/>
  <c r="T137" i="7" s="1"/>
  <c r="R138" i="7"/>
  <c r="R137" i="7" s="1"/>
  <c r="P138" i="7"/>
  <c r="P137" i="7" s="1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J123" i="7"/>
  <c r="J122" i="7"/>
  <c r="F122" i="7"/>
  <c r="F120" i="7"/>
  <c r="E118" i="7"/>
  <c r="J94" i="7"/>
  <c r="J93" i="7"/>
  <c r="F91" i="7"/>
  <c r="E89" i="7"/>
  <c r="J20" i="7"/>
  <c r="E20" i="7"/>
  <c r="F123" i="7" s="1"/>
  <c r="J19" i="7"/>
  <c r="J14" i="7"/>
  <c r="J91" i="7" s="1"/>
  <c r="E7" i="7"/>
  <c r="E114" i="7"/>
  <c r="J39" i="6"/>
  <c r="J38" i="6"/>
  <c r="AY100" i="1" s="1"/>
  <c r="J37" i="6"/>
  <c r="AX100" i="1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J119" i="6"/>
  <c r="J118" i="6"/>
  <c r="F118" i="6"/>
  <c r="F116" i="6"/>
  <c r="E114" i="6"/>
  <c r="J94" i="6"/>
  <c r="J93" i="6"/>
  <c r="F91" i="6"/>
  <c r="E89" i="6"/>
  <c r="J20" i="6"/>
  <c r="E20" i="6"/>
  <c r="F94" i="6" s="1"/>
  <c r="J19" i="6"/>
  <c r="J14" i="6"/>
  <c r="J116" i="6" s="1"/>
  <c r="E7" i="6"/>
  <c r="E85" i="6" s="1"/>
  <c r="J39" i="5"/>
  <c r="J38" i="5"/>
  <c r="AY99" i="1"/>
  <c r="J37" i="5"/>
  <c r="AX99" i="1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J119" i="5"/>
  <c r="J118" i="5"/>
  <c r="F118" i="5"/>
  <c r="F116" i="5"/>
  <c r="E114" i="5"/>
  <c r="J94" i="5"/>
  <c r="J93" i="5"/>
  <c r="F91" i="5"/>
  <c r="E89" i="5"/>
  <c r="J20" i="5"/>
  <c r="E20" i="5"/>
  <c r="F119" i="5" s="1"/>
  <c r="J19" i="5"/>
  <c r="J14" i="5"/>
  <c r="J116" i="5" s="1"/>
  <c r="E7" i="5"/>
  <c r="E85" i="5" s="1"/>
  <c r="J39" i="4"/>
  <c r="J38" i="4"/>
  <c r="AY98" i="1" s="1"/>
  <c r="J37" i="4"/>
  <c r="AX98" i="1" s="1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7" i="4"/>
  <c r="BH127" i="4"/>
  <c r="BG127" i="4"/>
  <c r="BE127" i="4"/>
  <c r="T127" i="4"/>
  <c r="T126" i="4" s="1"/>
  <c r="T125" i="4" s="1"/>
  <c r="R127" i="4"/>
  <c r="R126" i="4" s="1"/>
  <c r="R125" i="4" s="1"/>
  <c r="P127" i="4"/>
  <c r="P126" i="4" s="1"/>
  <c r="P125" i="4" s="1"/>
  <c r="J121" i="4"/>
  <c r="J120" i="4"/>
  <c r="F120" i="4"/>
  <c r="F118" i="4"/>
  <c r="E116" i="4"/>
  <c r="J94" i="4"/>
  <c r="J93" i="4"/>
  <c r="F91" i="4"/>
  <c r="E89" i="4"/>
  <c r="J20" i="4"/>
  <c r="E20" i="4"/>
  <c r="F121" i="4" s="1"/>
  <c r="J19" i="4"/>
  <c r="J14" i="4"/>
  <c r="J118" i="4" s="1"/>
  <c r="E7" i="4"/>
  <c r="E112" i="4" s="1"/>
  <c r="J39" i="3"/>
  <c r="J38" i="3"/>
  <c r="AY97" i="1"/>
  <c r="J37" i="3"/>
  <c r="AX97" i="1"/>
  <c r="BI152" i="3"/>
  <c r="BH152" i="3"/>
  <c r="BG152" i="3"/>
  <c r="BE152" i="3"/>
  <c r="T152" i="3"/>
  <c r="T151" i="3" s="1"/>
  <c r="R152" i="3"/>
  <c r="R151" i="3" s="1"/>
  <c r="P152" i="3"/>
  <c r="P151" i="3" s="1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J123" i="3"/>
  <c r="J122" i="3"/>
  <c r="F122" i="3"/>
  <c r="F120" i="3"/>
  <c r="E118" i="3"/>
  <c r="J94" i="3"/>
  <c r="J93" i="3"/>
  <c r="F91" i="3"/>
  <c r="E89" i="3"/>
  <c r="J20" i="3"/>
  <c r="E20" i="3"/>
  <c r="F123" i="3" s="1"/>
  <c r="J19" i="3"/>
  <c r="J14" i="3"/>
  <c r="J120" i="3" s="1"/>
  <c r="E7" i="3"/>
  <c r="E85" i="3"/>
  <c r="J39" i="2"/>
  <c r="J38" i="2"/>
  <c r="AY96" i="1" s="1"/>
  <c r="J37" i="2"/>
  <c r="AX96" i="1" s="1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T173" i="2" s="1"/>
  <c r="R174" i="2"/>
  <c r="R173" i="2" s="1"/>
  <c r="P174" i="2"/>
  <c r="P173" i="2" s="1"/>
  <c r="BI172" i="2"/>
  <c r="BH172" i="2"/>
  <c r="BG172" i="2"/>
  <c r="BE172" i="2"/>
  <c r="T172" i="2"/>
  <c r="T171" i="2" s="1"/>
  <c r="R172" i="2"/>
  <c r="R171" i="2" s="1"/>
  <c r="P172" i="2"/>
  <c r="P171" i="2" s="1"/>
  <c r="BI170" i="2"/>
  <c r="BH170" i="2"/>
  <c r="BG170" i="2"/>
  <c r="BE170" i="2"/>
  <c r="T170" i="2"/>
  <c r="T169" i="2" s="1"/>
  <c r="R170" i="2"/>
  <c r="R169" i="2" s="1"/>
  <c r="P170" i="2"/>
  <c r="P169" i="2" s="1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4" i="2"/>
  <c r="J93" i="2"/>
  <c r="F91" i="2"/>
  <c r="E89" i="2"/>
  <c r="J20" i="2"/>
  <c r="E20" i="2"/>
  <c r="F128" i="2" s="1"/>
  <c r="J19" i="2"/>
  <c r="J14" i="2"/>
  <c r="J91" i="2" s="1"/>
  <c r="E7" i="2"/>
  <c r="E85" i="2"/>
  <c r="L90" i="1"/>
  <c r="AM90" i="1"/>
  <c r="AM89" i="1"/>
  <c r="L89" i="1"/>
  <c r="AM87" i="1"/>
  <c r="L87" i="1"/>
  <c r="L85" i="1"/>
  <c r="L84" i="1"/>
  <c r="BK141" i="24"/>
  <c r="BK132" i="24"/>
  <c r="BK129" i="24"/>
  <c r="BK126" i="24"/>
  <c r="J125" i="24"/>
  <c r="BK126" i="23"/>
  <c r="BK125" i="23"/>
  <c r="BK253" i="22"/>
  <c r="J252" i="22"/>
  <c r="J251" i="22"/>
  <c r="J248" i="22"/>
  <c r="BK245" i="22"/>
  <c r="J243" i="22"/>
  <c r="J240" i="22"/>
  <c r="BK236" i="22"/>
  <c r="BK234" i="22"/>
  <c r="J229" i="22"/>
  <c r="J226" i="22"/>
  <c r="J223" i="22"/>
  <c r="J221" i="22"/>
  <c r="BK220" i="22"/>
  <c r="BK219" i="22"/>
  <c r="BK217" i="22"/>
  <c r="J216" i="22"/>
  <c r="BK215" i="22"/>
  <c r="BK214" i="22"/>
  <c r="J212" i="22"/>
  <c r="BK211" i="22"/>
  <c r="BK210" i="22"/>
  <c r="BK209" i="22"/>
  <c r="BK207" i="22"/>
  <c r="J204" i="22"/>
  <c r="J203" i="22"/>
  <c r="J199" i="22"/>
  <c r="J194" i="22"/>
  <c r="J192" i="22"/>
  <c r="BK191" i="22"/>
  <c r="BK190" i="22"/>
  <c r="J189" i="22"/>
  <c r="J188" i="22"/>
  <c r="BK186" i="22"/>
  <c r="BK183" i="22"/>
  <c r="J181" i="22"/>
  <c r="BK179" i="22"/>
  <c r="BK177" i="22"/>
  <c r="J171" i="22"/>
  <c r="J169" i="22"/>
  <c r="BK168" i="22"/>
  <c r="BK167" i="22"/>
  <c r="J166" i="22"/>
  <c r="J165" i="22"/>
  <c r="BK162" i="22"/>
  <c r="BK159" i="22"/>
  <c r="BK157" i="22"/>
  <c r="BK154" i="22"/>
  <c r="BK151" i="22"/>
  <c r="J150" i="22"/>
  <c r="BK149" i="22"/>
  <c r="J145" i="22"/>
  <c r="J142" i="22"/>
  <c r="BK141" i="22"/>
  <c r="J140" i="22"/>
  <c r="BK138" i="22"/>
  <c r="BK133" i="22"/>
  <c r="J132" i="22"/>
  <c r="BK131" i="22"/>
  <c r="BK130" i="22"/>
  <c r="BK244" i="21"/>
  <c r="J243" i="21"/>
  <c r="J239" i="21"/>
  <c r="J238" i="21"/>
  <c r="BK237" i="21"/>
  <c r="J236" i="21"/>
  <c r="J234" i="21"/>
  <c r="BK232" i="21"/>
  <c r="BK228" i="21"/>
  <c r="J226" i="21"/>
  <c r="J220" i="21"/>
  <c r="BK219" i="21"/>
  <c r="BK216" i="21"/>
  <c r="BK213" i="21"/>
  <c r="J211" i="21"/>
  <c r="J209" i="21"/>
  <c r="J208" i="21"/>
  <c r="J205" i="21"/>
  <c r="BK204" i="21"/>
  <c r="J203" i="21"/>
  <c r="J202" i="21"/>
  <c r="J201" i="21"/>
  <c r="BK200" i="21"/>
  <c r="BK197" i="21"/>
  <c r="J196" i="21"/>
  <c r="J195" i="21"/>
  <c r="J193" i="21"/>
  <c r="BK192" i="21"/>
  <c r="J184" i="21"/>
  <c r="BK183" i="21"/>
  <c r="BK175" i="21"/>
  <c r="BK173" i="21"/>
  <c r="BK170" i="21"/>
  <c r="J169" i="21"/>
  <c r="BK166" i="21"/>
  <c r="BK165" i="21"/>
  <c r="BK159" i="21"/>
  <c r="BK156" i="21"/>
  <c r="J155" i="21"/>
  <c r="J154" i="21"/>
  <c r="J153" i="21"/>
  <c r="BK150" i="21"/>
  <c r="BK149" i="21"/>
  <c r="BK147" i="21"/>
  <c r="BK143" i="21"/>
  <c r="BK139" i="21"/>
  <c r="BK135" i="21"/>
  <c r="J133" i="21"/>
  <c r="BK132" i="21"/>
  <c r="BK132" i="20"/>
  <c r="J130" i="20"/>
  <c r="J131" i="19"/>
  <c r="J130" i="19"/>
  <c r="J126" i="19"/>
  <c r="BK125" i="19"/>
  <c r="J152" i="18"/>
  <c r="BK151" i="18"/>
  <c r="BK149" i="18"/>
  <c r="J148" i="18"/>
  <c r="BK145" i="18"/>
  <c r="J144" i="18"/>
  <c r="BK143" i="18"/>
  <c r="J142" i="18"/>
  <c r="J141" i="18"/>
  <c r="J140" i="18"/>
  <c r="J139" i="18"/>
  <c r="J138" i="18"/>
  <c r="BK137" i="18"/>
  <c r="BK136" i="18"/>
  <c r="J131" i="18"/>
  <c r="BK130" i="18"/>
  <c r="J143" i="17"/>
  <c r="BK140" i="17"/>
  <c r="BK136" i="17"/>
  <c r="BK135" i="17"/>
  <c r="BK132" i="17"/>
  <c r="BK131" i="17"/>
  <c r="BK130" i="17"/>
  <c r="J127" i="17"/>
  <c r="BK139" i="16"/>
  <c r="J138" i="16"/>
  <c r="J131" i="16"/>
  <c r="J130" i="16"/>
  <c r="BK129" i="16"/>
  <c r="J129" i="16"/>
  <c r="BK128" i="16"/>
  <c r="J127" i="16"/>
  <c r="BK126" i="16"/>
  <c r="BK129" i="15"/>
  <c r="J128" i="15"/>
  <c r="BK127" i="15"/>
  <c r="BK133" i="14"/>
  <c r="BK131" i="14"/>
  <c r="BK145" i="13"/>
  <c r="BK144" i="13"/>
  <c r="BK143" i="13"/>
  <c r="J141" i="13"/>
  <c r="J139" i="13"/>
  <c r="J137" i="13"/>
  <c r="BK134" i="13"/>
  <c r="J132" i="13"/>
  <c r="J129" i="13"/>
  <c r="J128" i="13"/>
  <c r="BK132" i="12"/>
  <c r="J131" i="12"/>
  <c r="J127" i="12"/>
  <c r="BK151" i="11"/>
  <c r="J149" i="11"/>
  <c r="BK143" i="11"/>
  <c r="BK141" i="11"/>
  <c r="J140" i="11"/>
  <c r="J139" i="11"/>
  <c r="BK138" i="11"/>
  <c r="J137" i="11"/>
  <c r="BK130" i="11"/>
  <c r="BK129" i="11"/>
  <c r="BK127" i="11"/>
  <c r="BK137" i="10"/>
  <c r="BK134" i="10"/>
  <c r="J131" i="10"/>
  <c r="BK128" i="10"/>
  <c r="J139" i="9"/>
  <c r="BK138" i="9"/>
  <c r="J136" i="9"/>
  <c r="BK135" i="9"/>
  <c r="BK133" i="9"/>
  <c r="BK132" i="9"/>
  <c r="BK138" i="7"/>
  <c r="BK134" i="7"/>
  <c r="BK133" i="7"/>
  <c r="BK131" i="7"/>
  <c r="BK127" i="6"/>
  <c r="J126" i="6"/>
  <c r="J125" i="6"/>
  <c r="BK129" i="5"/>
  <c r="BK127" i="5"/>
  <c r="J131" i="4"/>
  <c r="J130" i="4"/>
  <c r="J127" i="4"/>
  <c r="J150" i="3"/>
  <c r="J149" i="3"/>
  <c r="J144" i="3"/>
  <c r="J139" i="3"/>
  <c r="BK135" i="3"/>
  <c r="BK131" i="3"/>
  <c r="J186" i="2"/>
  <c r="BK185" i="2"/>
  <c r="J184" i="2"/>
  <c r="J182" i="2"/>
  <c r="J180" i="2"/>
  <c r="BK179" i="2"/>
  <c r="BK178" i="2"/>
  <c r="J177" i="2"/>
  <c r="J174" i="2"/>
  <c r="J172" i="2"/>
  <c r="BK168" i="2"/>
  <c r="J166" i="2"/>
  <c r="J165" i="2"/>
  <c r="BK162" i="2"/>
  <c r="BK159" i="2"/>
  <c r="BK155" i="2"/>
  <c r="J151" i="2"/>
  <c r="J150" i="2"/>
  <c r="BK147" i="2"/>
  <c r="BK143" i="2"/>
  <c r="BK142" i="2"/>
  <c r="J137" i="2"/>
  <c r="BK135" i="2"/>
  <c r="J142" i="24"/>
  <c r="J140" i="24"/>
  <c r="J136" i="24"/>
  <c r="J134" i="24"/>
  <c r="BK133" i="24"/>
  <c r="J127" i="24"/>
  <c r="J126" i="23"/>
  <c r="J125" i="23"/>
  <c r="J253" i="22"/>
  <c r="BK252" i="22"/>
  <c r="BK251" i="22"/>
  <c r="J249" i="22"/>
  <c r="J245" i="22"/>
  <c r="J244" i="22"/>
  <c r="J242" i="22"/>
  <c r="BK237" i="22"/>
  <c r="J236" i="22"/>
  <c r="BK235" i="22"/>
  <c r="J234" i="22"/>
  <c r="J233" i="22"/>
  <c r="BK232" i="22"/>
  <c r="J231" i="22"/>
  <c r="BK230" i="22"/>
  <c r="BK228" i="22"/>
  <c r="BK225" i="22"/>
  <c r="BK224" i="22"/>
  <c r="BK223" i="22"/>
  <c r="J218" i="22"/>
  <c r="J215" i="22"/>
  <c r="J210" i="22"/>
  <c r="J209" i="22"/>
  <c r="J208" i="22"/>
  <c r="J206" i="22"/>
  <c r="J202" i="22"/>
  <c r="J201" i="22"/>
  <c r="J200" i="22"/>
  <c r="J198" i="22"/>
  <c r="J197" i="22"/>
  <c r="BK196" i="22"/>
  <c r="J195" i="22"/>
  <c r="BK194" i="22"/>
  <c r="J193" i="22"/>
  <c r="J191" i="22"/>
  <c r="J190" i="22"/>
  <c r="J187" i="22"/>
  <c r="J185" i="22"/>
  <c r="BK184" i="22"/>
  <c r="J183" i="22"/>
  <c r="BK182" i="22"/>
  <c r="J180" i="22"/>
  <c r="J177" i="22"/>
  <c r="J176" i="22"/>
  <c r="BK175" i="22"/>
  <c r="J173" i="22"/>
  <c r="J172" i="22"/>
  <c r="BK171" i="22"/>
  <c r="J170" i="22"/>
  <c r="J163" i="22"/>
  <c r="BK160" i="22"/>
  <c r="J158" i="22"/>
  <c r="J157" i="22"/>
  <c r="J156" i="22"/>
  <c r="BK155" i="22"/>
  <c r="J154" i="22"/>
  <c r="J153" i="22"/>
  <c r="BK152" i="22"/>
  <c r="J149" i="22"/>
  <c r="J148" i="22"/>
  <c r="J144" i="22"/>
  <c r="BK143" i="22"/>
  <c r="BK142" i="22"/>
  <c r="BK139" i="22"/>
  <c r="BK136" i="22"/>
  <c r="BK134" i="22"/>
  <c r="J133" i="22"/>
  <c r="J131" i="22"/>
  <c r="BK129" i="22"/>
  <c r="J248" i="21"/>
  <c r="J247" i="21"/>
  <c r="J244" i="21"/>
  <c r="BK243" i="21"/>
  <c r="BK242" i="21"/>
  <c r="J240" i="21"/>
  <c r="BK239" i="21"/>
  <c r="J237" i="21"/>
  <c r="J233" i="21"/>
  <c r="BK231" i="21"/>
  <c r="BK230" i="21"/>
  <c r="J228" i="21"/>
  <c r="BK227" i="21"/>
  <c r="BK224" i="21"/>
  <c r="J223" i="21"/>
  <c r="BK222" i="21"/>
  <c r="BK220" i="21"/>
  <c r="J219" i="21"/>
  <c r="BK218" i="21"/>
  <c r="BK215" i="21"/>
  <c r="J212" i="21"/>
  <c r="BK210" i="21"/>
  <c r="BK205" i="21"/>
  <c r="J204" i="21"/>
  <c r="J200" i="21"/>
  <c r="J199" i="21"/>
  <c r="BK198" i="21"/>
  <c r="BK195" i="21"/>
  <c r="BK194" i="21"/>
  <c r="BK193" i="21"/>
  <c r="BK191" i="21"/>
  <c r="BK190" i="21"/>
  <c r="J186" i="21"/>
  <c r="BK185" i="21"/>
  <c r="BK184" i="21"/>
  <c r="J183" i="21"/>
  <c r="J180" i="21"/>
  <c r="J179" i="21"/>
  <c r="J173" i="21"/>
  <c r="J171" i="21"/>
  <c r="BK169" i="21"/>
  <c r="BK167" i="21"/>
  <c r="J164" i="21"/>
  <c r="BK162" i="21"/>
  <c r="BK161" i="21"/>
  <c r="BK158" i="21"/>
  <c r="J157" i="21"/>
  <c r="BK155" i="21"/>
  <c r="J147" i="21"/>
  <c r="BK146" i="21"/>
  <c r="J143" i="21"/>
  <c r="J141" i="21"/>
  <c r="BK140" i="21"/>
  <c r="BK134" i="21"/>
  <c r="BK133" i="21"/>
  <c r="BK128" i="20"/>
  <c r="BK127" i="20"/>
  <c r="BK131" i="19"/>
  <c r="J129" i="19"/>
  <c r="BK128" i="19"/>
  <c r="J127" i="19"/>
  <c r="BK126" i="19"/>
  <c r="J151" i="18"/>
  <c r="J150" i="18"/>
  <c r="BK148" i="18"/>
  <c r="J146" i="18"/>
  <c r="BK144" i="18"/>
  <c r="BK142" i="18"/>
  <c r="BK141" i="18"/>
  <c r="BK131" i="18"/>
  <c r="J130" i="18"/>
  <c r="J142" i="17"/>
  <c r="J140" i="17"/>
  <c r="J139" i="17"/>
  <c r="BK138" i="17"/>
  <c r="J136" i="17"/>
  <c r="BK134" i="17"/>
  <c r="BK133" i="17"/>
  <c r="J132" i="17"/>
  <c r="J131" i="17"/>
  <c r="BK128" i="17"/>
  <c r="BK138" i="16"/>
  <c r="BK137" i="16"/>
  <c r="BK132" i="16"/>
  <c r="J128" i="16"/>
  <c r="BK136" i="15"/>
  <c r="BK134" i="15"/>
  <c r="BK133" i="15"/>
  <c r="J132" i="15"/>
  <c r="J129" i="15"/>
  <c r="J130" i="14"/>
  <c r="BK126" i="14"/>
  <c r="J143" i="13"/>
  <c r="J142" i="13"/>
  <c r="BK141" i="13"/>
  <c r="BK137" i="13"/>
  <c r="BK135" i="13"/>
  <c r="BK133" i="13"/>
  <c r="BK132" i="13"/>
  <c r="BK129" i="13"/>
  <c r="BK126" i="13"/>
  <c r="BK131" i="12"/>
  <c r="BK130" i="12"/>
  <c r="BK127" i="12"/>
  <c r="J151" i="11"/>
  <c r="BK148" i="11"/>
  <c r="J146" i="11"/>
  <c r="J145" i="11"/>
  <c r="J142" i="11"/>
  <c r="J141" i="11"/>
  <c r="BK132" i="11"/>
  <c r="J128" i="11"/>
  <c r="BK126" i="11"/>
  <c r="J138" i="10"/>
  <c r="J137" i="10"/>
  <c r="BK132" i="10"/>
  <c r="BK129" i="10"/>
  <c r="J137" i="9"/>
  <c r="J135" i="9"/>
  <c r="BK130" i="9"/>
  <c r="BK126" i="9"/>
  <c r="BK125" i="9"/>
  <c r="J145" i="8"/>
  <c r="BK141" i="8"/>
  <c r="J140" i="8"/>
  <c r="BK138" i="8"/>
  <c r="J133" i="8"/>
  <c r="J132" i="8"/>
  <c r="BK143" i="7"/>
  <c r="J135" i="7"/>
  <c r="J134" i="7"/>
  <c r="BK132" i="7"/>
  <c r="BK130" i="7"/>
  <c r="BK129" i="7"/>
  <c r="BK126" i="6"/>
  <c r="BK125" i="6"/>
  <c r="BK130" i="5"/>
  <c r="J128" i="5"/>
  <c r="BK125" i="5"/>
  <c r="BK131" i="4"/>
  <c r="BK152" i="3"/>
  <c r="BK150" i="3"/>
  <c r="BK148" i="3"/>
  <c r="BK146" i="3"/>
  <c r="BK141" i="3"/>
  <c r="BK138" i="3"/>
  <c r="J136" i="3"/>
  <c r="J132" i="3"/>
  <c r="J130" i="3"/>
  <c r="J129" i="3"/>
  <c r="BK184" i="2"/>
  <c r="J181" i="2"/>
  <c r="BK180" i="2"/>
  <c r="J179" i="2"/>
  <c r="J178" i="2"/>
  <c r="BK174" i="2"/>
  <c r="J167" i="2"/>
  <c r="BK165" i="2"/>
  <c r="J164" i="2"/>
  <c r="J161" i="2"/>
  <c r="J159" i="2"/>
  <c r="BK157" i="2"/>
  <c r="BK156" i="2"/>
  <c r="J155" i="2"/>
  <c r="BK154" i="2"/>
  <c r="BK153" i="2"/>
  <c r="J152" i="2"/>
  <c r="J145" i="2"/>
  <c r="BK144" i="2"/>
  <c r="J138" i="2"/>
  <c r="J135" i="2"/>
  <c r="AS101" i="1"/>
  <c r="BK142" i="24"/>
  <c r="J141" i="24"/>
  <c r="BK140" i="24"/>
  <c r="BK136" i="24"/>
  <c r="BK135" i="24"/>
  <c r="BK134" i="24"/>
  <c r="J133" i="24"/>
  <c r="J132" i="24"/>
  <c r="BK131" i="24"/>
  <c r="J129" i="24"/>
  <c r="BK128" i="24"/>
  <c r="BK125" i="24"/>
  <c r="BK127" i="23"/>
  <c r="J247" i="22"/>
  <c r="BK243" i="22"/>
  <c r="BK241" i="22"/>
  <c r="J239" i="22"/>
  <c r="BK238" i="22"/>
  <c r="J237" i="22"/>
  <c r="BK233" i="22"/>
  <c r="J225" i="22"/>
  <c r="J224" i="22"/>
  <c r="J222" i="22"/>
  <c r="BK221" i="22"/>
  <c r="J220" i="22"/>
  <c r="BK218" i="22"/>
  <c r="J213" i="22"/>
  <c r="J211" i="22"/>
  <c r="BK208" i="22"/>
  <c r="BK206" i="22"/>
  <c r="J205" i="22"/>
  <c r="BK201" i="22"/>
  <c r="BK200" i="22"/>
  <c r="BK199" i="22"/>
  <c r="BK198" i="22"/>
  <c r="BK197" i="22"/>
  <c r="J196" i="22"/>
  <c r="BK195" i="22"/>
  <c r="BK193" i="22"/>
  <c r="BK192" i="22"/>
  <c r="BK188" i="22"/>
  <c r="BK187" i="22"/>
  <c r="J184" i="22"/>
  <c r="J182" i="22"/>
  <c r="BK181" i="22"/>
  <c r="J179" i="22"/>
  <c r="BK178" i="22"/>
  <c r="BK176" i="22"/>
  <c r="J174" i="22"/>
  <c r="BK173" i="22"/>
  <c r="BK172" i="22"/>
  <c r="BK170" i="22"/>
  <c r="J168" i="22"/>
  <c r="BK165" i="22"/>
  <c r="J164" i="22"/>
  <c r="BK163" i="22"/>
  <c r="BK161" i="22"/>
  <c r="J160" i="22"/>
  <c r="J159" i="22"/>
  <c r="BK156" i="22"/>
  <c r="J155" i="22"/>
  <c r="BK153" i="22"/>
  <c r="BK150" i="22"/>
  <c r="BK148" i="22"/>
  <c r="BK147" i="22"/>
  <c r="J146" i="22"/>
  <c r="J143" i="22"/>
  <c r="BK137" i="22"/>
  <c r="J136" i="22"/>
  <c r="J135" i="22"/>
  <c r="J130" i="22"/>
  <c r="J129" i="22"/>
  <c r="J128" i="22"/>
  <c r="BK246" i="21"/>
  <c r="BK241" i="21"/>
  <c r="BK240" i="21"/>
  <c r="BK238" i="21"/>
  <c r="J235" i="21"/>
  <c r="BK233" i="21"/>
  <c r="J231" i="21"/>
  <c r="J229" i="21"/>
  <c r="J227" i="21"/>
  <c r="BK226" i="21"/>
  <c r="J225" i="21"/>
  <c r="J224" i="21"/>
  <c r="BK223" i="21"/>
  <c r="J221" i="21"/>
  <c r="J217" i="21"/>
  <c r="J215" i="21"/>
  <c r="J210" i="21"/>
  <c r="J207" i="21"/>
  <c r="J206" i="21"/>
  <c r="BK203" i="21"/>
  <c r="BK202" i="21"/>
  <c r="BK199" i="21"/>
  <c r="J192" i="21"/>
  <c r="J190" i="21"/>
  <c r="BK189" i="21"/>
  <c r="BK188" i="21"/>
  <c r="J187" i="21"/>
  <c r="BK182" i="21"/>
  <c r="BK181" i="21"/>
  <c r="BK178" i="21"/>
  <c r="BK176" i="21"/>
  <c r="J175" i="21"/>
  <c r="BK174" i="21"/>
  <c r="J172" i="21"/>
  <c r="J170" i="21"/>
  <c r="BK168" i="21"/>
  <c r="J167" i="21"/>
  <c r="J163" i="21"/>
  <c r="J162" i="21"/>
  <c r="BK160" i="21"/>
  <c r="BK154" i="21"/>
  <c r="BK151" i="21"/>
  <c r="J150" i="21"/>
  <c r="BK148" i="21"/>
  <c r="J146" i="21"/>
  <c r="J142" i="21"/>
  <c r="BK141" i="21"/>
  <c r="J140" i="21"/>
  <c r="J139" i="21"/>
  <c r="J138" i="21"/>
  <c r="BK136" i="21"/>
  <c r="J134" i="21"/>
  <c r="J132" i="20"/>
  <c r="BK130" i="20"/>
  <c r="BK129" i="20"/>
  <c r="J128" i="20"/>
  <c r="J127" i="20"/>
  <c r="BK126" i="20"/>
  <c r="BK130" i="19"/>
  <c r="BK129" i="19"/>
  <c r="J128" i="19"/>
  <c r="BK127" i="19"/>
  <c r="J125" i="19"/>
  <c r="BK152" i="18"/>
  <c r="J149" i="18"/>
  <c r="BK147" i="18"/>
  <c r="J145" i="18"/>
  <c r="J143" i="18"/>
  <c r="BK139" i="18"/>
  <c r="BK138" i="18"/>
  <c r="BK133" i="18"/>
  <c r="BK129" i="18"/>
  <c r="J128" i="18"/>
  <c r="BK144" i="17"/>
  <c r="BK139" i="17"/>
  <c r="J137" i="17"/>
  <c r="J128" i="17"/>
  <c r="BK135" i="16"/>
  <c r="BK134" i="16"/>
  <c r="BK133" i="16"/>
  <c r="J132" i="16"/>
  <c r="BK127" i="16"/>
  <c r="J136" i="15"/>
  <c r="J135" i="15"/>
  <c r="BK132" i="15"/>
  <c r="J133" i="14"/>
  <c r="J131" i="14"/>
  <c r="BK129" i="14"/>
  <c r="J128" i="14"/>
  <c r="BK127" i="14"/>
  <c r="BK139" i="13"/>
  <c r="J138" i="13"/>
  <c r="J136" i="13"/>
  <c r="BK131" i="13"/>
  <c r="BK130" i="13"/>
  <c r="BK128" i="13"/>
  <c r="J127" i="13"/>
  <c r="J132" i="12"/>
  <c r="J130" i="12"/>
  <c r="BK149" i="11"/>
  <c r="BK147" i="11"/>
  <c r="BK146" i="11"/>
  <c r="BK145" i="11"/>
  <c r="J144" i="11"/>
  <c r="BK142" i="11"/>
  <c r="BK139" i="11"/>
  <c r="J138" i="11"/>
  <c r="BK137" i="11"/>
  <c r="J136" i="11"/>
  <c r="J135" i="11"/>
  <c r="J134" i="11"/>
  <c r="J133" i="11"/>
  <c r="BK131" i="11"/>
  <c r="BK128" i="11"/>
  <c r="J126" i="11"/>
  <c r="BK138" i="10"/>
  <c r="J134" i="10"/>
  <c r="BK131" i="10"/>
  <c r="J130" i="10"/>
  <c r="J129" i="10"/>
  <c r="J140" i="9"/>
  <c r="BK136" i="9"/>
  <c r="J134" i="9"/>
  <c r="J129" i="9"/>
  <c r="J128" i="9"/>
  <c r="J127" i="9"/>
  <c r="J126" i="9"/>
  <c r="J125" i="9"/>
  <c r="BK147" i="8"/>
  <c r="BK145" i="8"/>
  <c r="BK143" i="8"/>
  <c r="BK142" i="8"/>
  <c r="BK140" i="8"/>
  <c r="J138" i="8"/>
  <c r="BK137" i="8"/>
  <c r="BK136" i="8"/>
  <c r="BK135" i="8"/>
  <c r="BK134" i="8"/>
  <c r="BK132" i="8"/>
  <c r="BK131" i="8"/>
  <c r="J129" i="8"/>
  <c r="J143" i="7"/>
  <c r="J140" i="7"/>
  <c r="BK136" i="7"/>
  <c r="BK135" i="7"/>
  <c r="J133" i="7"/>
  <c r="J132" i="7"/>
  <c r="J130" i="7"/>
  <c r="J129" i="7"/>
  <c r="J127" i="6"/>
  <c r="J129" i="5"/>
  <c r="BK128" i="5"/>
  <c r="BK126" i="5"/>
  <c r="J132" i="4"/>
  <c r="BK130" i="4"/>
  <c r="BK127" i="4"/>
  <c r="BK149" i="3"/>
  <c r="J148" i="3"/>
  <c r="BK147" i="3"/>
  <c r="BK144" i="3"/>
  <c r="J143" i="3"/>
  <c r="J142" i="3"/>
  <c r="J138" i="3"/>
  <c r="BK137" i="3"/>
  <c r="J133" i="3"/>
  <c r="J131" i="3"/>
  <c r="BK130" i="3"/>
  <c r="BK186" i="2"/>
  <c r="J185" i="2"/>
  <c r="BK183" i="2"/>
  <c r="BK182" i="2"/>
  <c r="BK181" i="2"/>
  <c r="BK177" i="2"/>
  <c r="BK172" i="2"/>
  <c r="J170" i="2"/>
  <c r="J168" i="2"/>
  <c r="BK167" i="2"/>
  <c r="BK166" i="2"/>
  <c r="BK161" i="2"/>
  <c r="BK158" i="2"/>
  <c r="J157" i="2"/>
  <c r="J154" i="2"/>
  <c r="J153" i="2"/>
  <c r="BK151" i="2"/>
  <c r="BK150" i="2"/>
  <c r="J147" i="2"/>
  <c r="BK146" i="2"/>
  <c r="J143" i="2"/>
  <c r="BK141" i="2"/>
  <c r="BK140" i="2"/>
  <c r="BK139" i="2"/>
  <c r="BK138" i="2"/>
  <c r="BK136" i="2"/>
  <c r="J134" i="2"/>
  <c r="AS95" i="1"/>
  <c r="J135" i="24"/>
  <c r="J131" i="24"/>
  <c r="J128" i="24"/>
  <c r="BK127" i="24"/>
  <c r="J126" i="24"/>
  <c r="J127" i="23"/>
  <c r="BK249" i="22"/>
  <c r="BK248" i="22"/>
  <c r="BK247" i="22"/>
  <c r="BK244" i="22"/>
  <c r="BK242" i="22"/>
  <c r="J241" i="22"/>
  <c r="BK240" i="22"/>
  <c r="BK239" i="22"/>
  <c r="J238" i="22"/>
  <c r="J235" i="22"/>
  <c r="J232" i="22"/>
  <c r="BK231" i="22"/>
  <c r="J230" i="22"/>
  <c r="BK229" i="22"/>
  <c r="J228" i="22"/>
  <c r="BK226" i="22"/>
  <c r="BK222" i="22"/>
  <c r="J219" i="22"/>
  <c r="J217" i="22"/>
  <c r="BK216" i="22"/>
  <c r="J214" i="22"/>
  <c r="BK213" i="22"/>
  <c r="BK212" i="22"/>
  <c r="J207" i="22"/>
  <c r="BK205" i="22"/>
  <c r="BK204" i="22"/>
  <c r="BK203" i="22"/>
  <c r="BK202" i="22"/>
  <c r="BK189" i="22"/>
  <c r="J186" i="22"/>
  <c r="BK185" i="22"/>
  <c r="BK180" i="22"/>
  <c r="J178" i="22"/>
  <c r="J175" i="22"/>
  <c r="BK174" i="22"/>
  <c r="BK169" i="22"/>
  <c r="J167" i="22"/>
  <c r="BK166" i="22"/>
  <c r="BK164" i="22"/>
  <c r="J162" i="22"/>
  <c r="J161" i="22"/>
  <c r="BK158" i="22"/>
  <c r="J152" i="22"/>
  <c r="J151" i="22"/>
  <c r="J147" i="22"/>
  <c r="BK146" i="22"/>
  <c r="BK145" i="22"/>
  <c r="BK144" i="22"/>
  <c r="J141" i="22"/>
  <c r="BK140" i="22"/>
  <c r="J139" i="22"/>
  <c r="J138" i="22"/>
  <c r="J137" i="22"/>
  <c r="BK135" i="22"/>
  <c r="J134" i="22"/>
  <c r="BK132" i="22"/>
  <c r="BK128" i="22"/>
  <c r="BK248" i="21"/>
  <c r="BK247" i="21"/>
  <c r="J246" i="21"/>
  <c r="J242" i="21"/>
  <c r="J241" i="21"/>
  <c r="BK236" i="21"/>
  <c r="BK235" i="21"/>
  <c r="BK234" i="21"/>
  <c r="J232" i="21"/>
  <c r="J230" i="21"/>
  <c r="BK229" i="21"/>
  <c r="BK225" i="21"/>
  <c r="J222" i="21"/>
  <c r="BK221" i="21"/>
  <c r="J218" i="21"/>
  <c r="BK217" i="21"/>
  <c r="J216" i="21"/>
  <c r="J213" i="21"/>
  <c r="BK212" i="21"/>
  <c r="BK211" i="21"/>
  <c r="BK209" i="21"/>
  <c r="BK208" i="21"/>
  <c r="BK207" i="21"/>
  <c r="BK206" i="21"/>
  <c r="BK201" i="21"/>
  <c r="J198" i="21"/>
  <c r="J197" i="21"/>
  <c r="BK196" i="21"/>
  <c r="J194" i="21"/>
  <c r="J191" i="21"/>
  <c r="J189" i="21"/>
  <c r="J188" i="21"/>
  <c r="BK187" i="21"/>
  <c r="BK186" i="21"/>
  <c r="J185" i="21"/>
  <c r="J182" i="21"/>
  <c r="J181" i="21"/>
  <c r="BK180" i="21"/>
  <c r="BK179" i="21"/>
  <c r="J178" i="21"/>
  <c r="J176" i="21"/>
  <c r="J174" i="21"/>
  <c r="BK172" i="21"/>
  <c r="BK171" i="21"/>
  <c r="J168" i="21"/>
  <c r="J166" i="21"/>
  <c r="J165" i="21"/>
  <c r="BK164" i="21"/>
  <c r="BK163" i="21"/>
  <c r="J161" i="21"/>
  <c r="J160" i="21"/>
  <c r="J159" i="21"/>
  <c r="J158" i="21"/>
  <c r="BK157" i="21"/>
  <c r="J156" i="21"/>
  <c r="BK153" i="21"/>
  <c r="J151" i="21"/>
  <c r="J149" i="21"/>
  <c r="J148" i="21"/>
  <c r="BK142" i="21"/>
  <c r="BK138" i="21"/>
  <c r="J136" i="21"/>
  <c r="J135" i="21"/>
  <c r="J132" i="21"/>
  <c r="J129" i="20"/>
  <c r="J126" i="20"/>
  <c r="BK150" i="18"/>
  <c r="J147" i="18"/>
  <c r="BK146" i="18"/>
  <c r="BK140" i="18"/>
  <c r="J137" i="18"/>
  <c r="J136" i="18"/>
  <c r="J133" i="18"/>
  <c r="J129" i="18"/>
  <c r="BK128" i="18"/>
  <c r="J144" i="17"/>
  <c r="BK143" i="17"/>
  <c r="BK142" i="17"/>
  <c r="J138" i="17"/>
  <c r="BK137" i="17"/>
  <c r="J135" i="17"/>
  <c r="J134" i="17"/>
  <c r="J133" i="17"/>
  <c r="J130" i="17"/>
  <c r="BK127" i="17"/>
  <c r="J139" i="16"/>
  <c r="J137" i="16"/>
  <c r="J135" i="16"/>
  <c r="J134" i="16"/>
  <c r="J133" i="16"/>
  <c r="BK131" i="16"/>
  <c r="BK130" i="16"/>
  <c r="J126" i="16"/>
  <c r="BK135" i="15"/>
  <c r="J134" i="15"/>
  <c r="J133" i="15"/>
  <c r="BK128" i="15"/>
  <c r="J127" i="15"/>
  <c r="BK130" i="14"/>
  <c r="J129" i="14"/>
  <c r="BK128" i="14"/>
  <c r="J127" i="14"/>
  <c r="J126" i="14"/>
  <c r="J145" i="13"/>
  <c r="J144" i="13"/>
  <c r="BK142" i="13"/>
  <c r="BK138" i="13"/>
  <c r="BK136" i="13"/>
  <c r="J135" i="13"/>
  <c r="J134" i="13"/>
  <c r="J133" i="13"/>
  <c r="J131" i="13"/>
  <c r="J130" i="13"/>
  <c r="BK127" i="13"/>
  <c r="J126" i="13"/>
  <c r="J148" i="11"/>
  <c r="J147" i="11"/>
  <c r="BK144" i="11"/>
  <c r="J143" i="11"/>
  <c r="BK140" i="11"/>
  <c r="BK136" i="11"/>
  <c r="BK135" i="11"/>
  <c r="BK134" i="11"/>
  <c r="BK133" i="11"/>
  <c r="J132" i="11"/>
  <c r="J131" i="11"/>
  <c r="J130" i="11"/>
  <c r="J129" i="11"/>
  <c r="J127" i="11"/>
  <c r="J132" i="10"/>
  <c r="BK130" i="10"/>
  <c r="J128" i="10"/>
  <c r="BK140" i="9"/>
  <c r="BK139" i="9"/>
  <c r="J138" i="9"/>
  <c r="BK137" i="9"/>
  <c r="BK134" i="9"/>
  <c r="J133" i="9"/>
  <c r="J132" i="9"/>
  <c r="BK131" i="9"/>
  <c r="J131" i="9"/>
  <c r="J130" i="9"/>
  <c r="BK129" i="9"/>
  <c r="BK128" i="9"/>
  <c r="BK127" i="9"/>
  <c r="J147" i="8"/>
  <c r="J143" i="8"/>
  <c r="J142" i="8"/>
  <c r="J141" i="8"/>
  <c r="J137" i="8"/>
  <c r="J136" i="8"/>
  <c r="J135" i="8"/>
  <c r="J134" i="8"/>
  <c r="BK133" i="8"/>
  <c r="J131" i="8"/>
  <c r="BK129" i="8"/>
  <c r="BK140" i="7"/>
  <c r="J138" i="7"/>
  <c r="J136" i="7"/>
  <c r="J131" i="7"/>
  <c r="J130" i="5"/>
  <c r="J127" i="5"/>
  <c r="J126" i="5"/>
  <c r="J125" i="5"/>
  <c r="BK132" i="4"/>
  <c r="J152" i="3"/>
  <c r="J147" i="3"/>
  <c r="J146" i="3"/>
  <c r="BK143" i="3"/>
  <c r="BK142" i="3"/>
  <c r="J141" i="3"/>
  <c r="BK139" i="3"/>
  <c r="J137" i="3"/>
  <c r="BK136" i="3"/>
  <c r="J135" i="3"/>
  <c r="BK133" i="3"/>
  <c r="BK132" i="3"/>
  <c r="BK129" i="3"/>
  <c r="J183" i="2"/>
  <c r="BK170" i="2"/>
  <c r="BK164" i="2"/>
  <c r="J162" i="2"/>
  <c r="J158" i="2"/>
  <c r="J156" i="2"/>
  <c r="BK152" i="2"/>
  <c r="J146" i="2"/>
  <c r="BK145" i="2"/>
  <c r="J144" i="2"/>
  <c r="J142" i="2"/>
  <c r="J141" i="2"/>
  <c r="J140" i="2"/>
  <c r="J139" i="2"/>
  <c r="BK137" i="2"/>
  <c r="J136" i="2"/>
  <c r="BK134" i="2"/>
  <c r="R133" i="2" l="1"/>
  <c r="R132" i="2" s="1"/>
  <c r="P149" i="2"/>
  <c r="P160" i="2"/>
  <c r="P163" i="2"/>
  <c r="R176" i="2"/>
  <c r="R175" i="2" s="1"/>
  <c r="BK128" i="3"/>
  <c r="J128" i="3" s="1"/>
  <c r="J100" i="3" s="1"/>
  <c r="R128" i="3"/>
  <c r="T134" i="3"/>
  <c r="R140" i="3"/>
  <c r="P145" i="3"/>
  <c r="P129" i="4"/>
  <c r="P128" i="4"/>
  <c r="P124" i="4" s="1"/>
  <c r="AU98" i="1" s="1"/>
  <c r="R124" i="5"/>
  <c r="R123" i="5" s="1"/>
  <c r="R122" i="5" s="1"/>
  <c r="BK124" i="6"/>
  <c r="J124" i="6" s="1"/>
  <c r="J100" i="6" s="1"/>
  <c r="R128" i="7"/>
  <c r="R127" i="7" s="1"/>
  <c r="R126" i="7" s="1"/>
  <c r="R130" i="8"/>
  <c r="R139" i="8"/>
  <c r="P124" i="9"/>
  <c r="P123" i="9" s="1"/>
  <c r="P122" i="9" s="1"/>
  <c r="AU104" i="1" s="1"/>
  <c r="T127" i="10"/>
  <c r="T126" i="10" s="1"/>
  <c r="T136" i="10"/>
  <c r="T135" i="10"/>
  <c r="BK125" i="11"/>
  <c r="T129" i="12"/>
  <c r="T128" i="12" s="1"/>
  <c r="T124" i="12" s="1"/>
  <c r="P125" i="13"/>
  <c r="P140" i="13"/>
  <c r="BK125" i="14"/>
  <c r="P126" i="15"/>
  <c r="P125" i="15" s="1"/>
  <c r="BK131" i="15"/>
  <c r="BK130" i="15" s="1"/>
  <c r="J130" i="15" s="1"/>
  <c r="J101" i="15" s="1"/>
  <c r="T125" i="16"/>
  <c r="P136" i="16"/>
  <c r="R126" i="17"/>
  <c r="R129" i="17"/>
  <c r="BK141" i="17"/>
  <c r="T127" i="18"/>
  <c r="T126" i="18" s="1"/>
  <c r="P135" i="18"/>
  <c r="P134" i="18" s="1"/>
  <c r="P124" i="19"/>
  <c r="P123" i="19" s="1"/>
  <c r="P122" i="19" s="1"/>
  <c r="AU114" i="1" s="1"/>
  <c r="P125" i="20"/>
  <c r="P124" i="20"/>
  <c r="P123" i="20" s="1"/>
  <c r="AU115" i="1" s="1"/>
  <c r="R131" i="21"/>
  <c r="BK137" i="21"/>
  <c r="J137" i="21" s="1"/>
  <c r="J101" i="21" s="1"/>
  <c r="R137" i="21"/>
  <c r="P152" i="21"/>
  <c r="P145" i="21" s="1"/>
  <c r="P144" i="21" s="1"/>
  <c r="BK177" i="21"/>
  <c r="J177" i="21" s="1"/>
  <c r="J105" i="21" s="1"/>
  <c r="BK214" i="21"/>
  <c r="J214" i="21" s="1"/>
  <c r="J106" i="21" s="1"/>
  <c r="P245" i="21"/>
  <c r="P127" i="22"/>
  <c r="R227" i="22"/>
  <c r="BK250" i="22"/>
  <c r="J250" i="22" s="1"/>
  <c r="J103" i="22" s="1"/>
  <c r="BK124" i="23"/>
  <c r="BK123" i="23" s="1"/>
  <c r="BK122" i="23" s="1"/>
  <c r="J122" i="23" s="1"/>
  <c r="J32" i="23" s="1"/>
  <c r="AG118" i="1" s="1"/>
  <c r="R130" i="24"/>
  <c r="P133" i="2"/>
  <c r="P132" i="2" s="1"/>
  <c r="T149" i="2"/>
  <c r="BK163" i="2"/>
  <c r="J163" i="2" s="1"/>
  <c r="J104" i="2" s="1"/>
  <c r="T176" i="2"/>
  <c r="T175" i="2" s="1"/>
  <c r="T128" i="3"/>
  <c r="BK140" i="3"/>
  <c r="J140" i="3"/>
  <c r="J102" i="3" s="1"/>
  <c r="T140" i="3"/>
  <c r="T145" i="3"/>
  <c r="R129" i="4"/>
  <c r="R128" i="4" s="1"/>
  <c r="R124" i="4"/>
  <c r="BK124" i="5"/>
  <c r="BK123" i="5" s="1"/>
  <c r="J123" i="5" s="1"/>
  <c r="J99" i="5" s="1"/>
  <c r="T124" i="6"/>
  <c r="T123" i="6" s="1"/>
  <c r="T122" i="6" s="1"/>
  <c r="T128" i="7"/>
  <c r="T127" i="7" s="1"/>
  <c r="T126" i="7" s="1"/>
  <c r="BK130" i="8"/>
  <c r="J130" i="8"/>
  <c r="J101" i="8" s="1"/>
  <c r="T130" i="8"/>
  <c r="T127" i="8" s="1"/>
  <c r="T126" i="8" s="1"/>
  <c r="T139" i="8"/>
  <c r="R124" i="9"/>
  <c r="R123" i="9" s="1"/>
  <c r="R122" i="9" s="1"/>
  <c r="R127" i="10"/>
  <c r="R126" i="10" s="1"/>
  <c r="BK136" i="10"/>
  <c r="J136" i="10" s="1"/>
  <c r="J103" i="10" s="1"/>
  <c r="R125" i="11"/>
  <c r="R124" i="11" s="1"/>
  <c r="R123" i="11" s="1"/>
  <c r="BK129" i="12"/>
  <c r="BK128" i="12"/>
  <c r="J128" i="12" s="1"/>
  <c r="J101" i="12" s="1"/>
  <c r="BK125" i="13"/>
  <c r="J125" i="13" s="1"/>
  <c r="J100" i="13" s="1"/>
  <c r="BK140" i="13"/>
  <c r="J140" i="13" s="1"/>
  <c r="J101" i="13" s="1"/>
  <c r="P125" i="14"/>
  <c r="P124" i="14"/>
  <c r="P123" i="14" s="1"/>
  <c r="AU109" i="1" s="1"/>
  <c r="R126" i="15"/>
  <c r="R125" i="15" s="1"/>
  <c r="R131" i="15"/>
  <c r="R130" i="15"/>
  <c r="R125" i="16"/>
  <c r="R124" i="16" s="1"/>
  <c r="R123" i="16" s="1"/>
  <c r="R136" i="16"/>
  <c r="BK129" i="17"/>
  <c r="J129" i="17" s="1"/>
  <c r="J101" i="17" s="1"/>
  <c r="T129" i="17"/>
  <c r="P141" i="17"/>
  <c r="BK124" i="19"/>
  <c r="J124" i="19" s="1"/>
  <c r="J100" i="19" s="1"/>
  <c r="T125" i="20"/>
  <c r="T124" i="20" s="1"/>
  <c r="T123" i="20" s="1"/>
  <c r="P131" i="21"/>
  <c r="T131" i="21"/>
  <c r="P137" i="21"/>
  <c r="T137" i="21"/>
  <c r="R152" i="21"/>
  <c r="R145" i="21" s="1"/>
  <c r="R144" i="21"/>
  <c r="P177" i="21"/>
  <c r="P214" i="21"/>
  <c r="T245" i="21"/>
  <c r="R127" i="22"/>
  <c r="P227" i="22"/>
  <c r="P246" i="22"/>
  <c r="P250" i="22"/>
  <c r="P124" i="23"/>
  <c r="P123" i="23" s="1"/>
  <c r="P122" i="23" s="1"/>
  <c r="AU118" i="1" s="1"/>
  <c r="P124" i="24"/>
  <c r="P139" i="24"/>
  <c r="P138" i="24"/>
  <c r="P137" i="24" s="1"/>
  <c r="T133" i="2"/>
  <c r="T132" i="2" s="1"/>
  <c r="R149" i="2"/>
  <c r="R160" i="2"/>
  <c r="R163" i="2"/>
  <c r="BK176" i="2"/>
  <c r="J176" i="2" s="1"/>
  <c r="J109" i="2" s="1"/>
  <c r="BK134" i="3"/>
  <c r="J134" i="3" s="1"/>
  <c r="J101" i="3" s="1"/>
  <c r="R134" i="3"/>
  <c r="BK145" i="3"/>
  <c r="J145" i="3" s="1"/>
  <c r="J103" i="3" s="1"/>
  <c r="BK129" i="4"/>
  <c r="BK128" i="4" s="1"/>
  <c r="J128" i="4" s="1"/>
  <c r="J101" i="4" s="1"/>
  <c r="P124" i="5"/>
  <c r="P123" i="5"/>
  <c r="P122" i="5" s="1"/>
  <c r="AU99" i="1" s="1"/>
  <c r="R124" i="6"/>
  <c r="R123" i="6" s="1"/>
  <c r="R122" i="6" s="1"/>
  <c r="BK128" i="7"/>
  <c r="J128" i="7" s="1"/>
  <c r="J100" i="7" s="1"/>
  <c r="P128" i="7"/>
  <c r="P127" i="7" s="1"/>
  <c r="P126" i="7" s="1"/>
  <c r="AU102" i="1" s="1"/>
  <c r="P130" i="8"/>
  <c r="AU103" i="1"/>
  <c r="BK139" i="8"/>
  <c r="J139" i="8" s="1"/>
  <c r="J102" i="8" s="1"/>
  <c r="P139" i="8"/>
  <c r="P127" i="8" s="1"/>
  <c r="P126" i="8" s="1"/>
  <c r="T124" i="9"/>
  <c r="T123" i="9" s="1"/>
  <c r="T122" i="9" s="1"/>
  <c r="BK127" i="10"/>
  <c r="J127" i="10" s="1"/>
  <c r="J100" i="10" s="1"/>
  <c r="P136" i="10"/>
  <c r="P135" i="10"/>
  <c r="T125" i="11"/>
  <c r="T124" i="11" s="1"/>
  <c r="T123" i="11" s="1"/>
  <c r="P129" i="12"/>
  <c r="P128" i="12" s="1"/>
  <c r="P124" i="12" s="1"/>
  <c r="AU107" i="1" s="1"/>
  <c r="R125" i="13"/>
  <c r="R124" i="13" s="1"/>
  <c r="R123" i="13" s="1"/>
  <c r="R140" i="13"/>
  <c r="R125" i="14"/>
  <c r="R124" i="14" s="1"/>
  <c r="R123" i="14" s="1"/>
  <c r="T126" i="15"/>
  <c r="T125" i="15"/>
  <c r="T131" i="15"/>
  <c r="T130" i="15" s="1"/>
  <c r="BK125" i="16"/>
  <c r="J125" i="16" s="1"/>
  <c r="J100" i="16" s="1"/>
  <c r="BK136" i="16"/>
  <c r="J136" i="16" s="1"/>
  <c r="J101" i="16" s="1"/>
  <c r="BK126" i="17"/>
  <c r="P129" i="17"/>
  <c r="R141" i="17"/>
  <c r="BK127" i="18"/>
  <c r="P127" i="18"/>
  <c r="P126" i="18" s="1"/>
  <c r="BK135" i="18"/>
  <c r="J135" i="18" s="1"/>
  <c r="J103" i="18" s="1"/>
  <c r="R135" i="18"/>
  <c r="R134" i="18" s="1"/>
  <c r="R124" i="19"/>
  <c r="R123" i="19"/>
  <c r="R122" i="19" s="1"/>
  <c r="BK125" i="20"/>
  <c r="J125" i="20" s="1"/>
  <c r="J100" i="20" s="1"/>
  <c r="BK131" i="21"/>
  <c r="T152" i="21"/>
  <c r="T145" i="21"/>
  <c r="T144" i="21" s="1"/>
  <c r="R177" i="21"/>
  <c r="R214" i="21"/>
  <c r="BK245" i="21"/>
  <c r="T127" i="22"/>
  <c r="T126" i="22" s="1"/>
  <c r="T125" i="22" s="1"/>
  <c r="T227" i="22"/>
  <c r="T246" i="22"/>
  <c r="T250" i="22"/>
  <c r="R124" i="23"/>
  <c r="R123" i="23" s="1"/>
  <c r="R122" i="23" s="1"/>
  <c r="R124" i="24"/>
  <c r="R123" i="24" s="1"/>
  <c r="R139" i="24"/>
  <c r="R138" i="24" s="1"/>
  <c r="R137" i="24" s="1"/>
  <c r="BK133" i="2"/>
  <c r="J133" i="2" s="1"/>
  <c r="J100" i="2" s="1"/>
  <c r="BK149" i="2"/>
  <c r="J149" i="2" s="1"/>
  <c r="J102" i="2" s="1"/>
  <c r="BK160" i="2"/>
  <c r="J160" i="2" s="1"/>
  <c r="J103" i="2" s="1"/>
  <c r="T160" i="2"/>
  <c r="T163" i="2"/>
  <c r="P176" i="2"/>
  <c r="P175" i="2" s="1"/>
  <c r="P128" i="3"/>
  <c r="P134" i="3"/>
  <c r="P140" i="3"/>
  <c r="R145" i="3"/>
  <c r="T129" i="4"/>
  <c r="T128" i="4" s="1"/>
  <c r="T124" i="4" s="1"/>
  <c r="T124" i="5"/>
  <c r="T123" i="5" s="1"/>
  <c r="T122" i="5" s="1"/>
  <c r="P124" i="6"/>
  <c r="P123" i="6" s="1"/>
  <c r="P122" i="6" s="1"/>
  <c r="AU100" i="1" s="1"/>
  <c r="BK124" i="9"/>
  <c r="J124" i="9" s="1"/>
  <c r="J100" i="9" s="1"/>
  <c r="P127" i="10"/>
  <c r="P126" i="10" s="1"/>
  <c r="P125" i="10" s="1"/>
  <c r="AU105" i="1" s="1"/>
  <c r="R136" i="10"/>
  <c r="R135" i="10"/>
  <c r="P125" i="11"/>
  <c r="P124" i="11" s="1"/>
  <c r="P123" i="11" s="1"/>
  <c r="AU106" i="1" s="1"/>
  <c r="R129" i="12"/>
  <c r="R128" i="12" s="1"/>
  <c r="R124" i="12" s="1"/>
  <c r="T125" i="13"/>
  <c r="T124" i="13" s="1"/>
  <c r="T123" i="13" s="1"/>
  <c r="T140" i="13"/>
  <c r="T125" i="14"/>
  <c r="T124" i="14" s="1"/>
  <c r="T123" i="14" s="1"/>
  <c r="BK126" i="15"/>
  <c r="J126" i="15" s="1"/>
  <c r="J100" i="15" s="1"/>
  <c r="P131" i="15"/>
  <c r="P130" i="15" s="1"/>
  <c r="P125" i="16"/>
  <c r="P124" i="16" s="1"/>
  <c r="P123" i="16" s="1"/>
  <c r="AU111" i="1" s="1"/>
  <c r="T136" i="16"/>
  <c r="P126" i="17"/>
  <c r="P125" i="17" s="1"/>
  <c r="P124" i="17" s="1"/>
  <c r="AU112" i="1" s="1"/>
  <c r="T126" i="17"/>
  <c r="T141" i="17"/>
  <c r="R127" i="18"/>
  <c r="R126" i="18"/>
  <c r="T135" i="18"/>
  <c r="T134" i="18" s="1"/>
  <c r="T124" i="19"/>
  <c r="T123" i="19" s="1"/>
  <c r="T122" i="19" s="1"/>
  <c r="R125" i="20"/>
  <c r="R124" i="20" s="1"/>
  <c r="R123" i="20" s="1"/>
  <c r="BK152" i="21"/>
  <c r="J152" i="21" s="1"/>
  <c r="J104" i="21" s="1"/>
  <c r="T177" i="21"/>
  <c r="T214" i="21"/>
  <c r="R245" i="21"/>
  <c r="BK127" i="22"/>
  <c r="J127" i="22" s="1"/>
  <c r="J100" i="22" s="1"/>
  <c r="BK227" i="22"/>
  <c r="J227" i="22" s="1"/>
  <c r="J101" i="22" s="1"/>
  <c r="BK246" i="22"/>
  <c r="J246" i="22" s="1"/>
  <c r="J102" i="22" s="1"/>
  <c r="R246" i="22"/>
  <c r="R250" i="22"/>
  <c r="T124" i="23"/>
  <c r="T123" i="23" s="1"/>
  <c r="T122" i="23" s="1"/>
  <c r="BK124" i="24"/>
  <c r="J124" i="24" s="1"/>
  <c r="J98" i="24" s="1"/>
  <c r="T124" i="24"/>
  <c r="BK130" i="24"/>
  <c r="J130" i="24"/>
  <c r="J99" i="24" s="1"/>
  <c r="P130" i="24"/>
  <c r="T130" i="24"/>
  <c r="BK139" i="24"/>
  <c r="J139" i="24"/>
  <c r="J102" i="24" s="1"/>
  <c r="T139" i="24"/>
  <c r="T138" i="24" s="1"/>
  <c r="T137" i="24" s="1"/>
  <c r="J125" i="2"/>
  <c r="BF138" i="2"/>
  <c r="BF139" i="2"/>
  <c r="BF140" i="2"/>
  <c r="BF145" i="2"/>
  <c r="BF146" i="2"/>
  <c r="BF155" i="2"/>
  <c r="BF156" i="2"/>
  <c r="BF157" i="2"/>
  <c r="BF166" i="2"/>
  <c r="BF182" i="2"/>
  <c r="J91" i="3"/>
  <c r="E114" i="3"/>
  <c r="BF129" i="3"/>
  <c r="BF133" i="3"/>
  <c r="BF136" i="3"/>
  <c r="BF139" i="3"/>
  <c r="BF144" i="3"/>
  <c r="BK151" i="3"/>
  <c r="J151" i="3" s="1"/>
  <c r="J104" i="3" s="1"/>
  <c r="F94" i="4"/>
  <c r="BF127" i="4"/>
  <c r="BF132" i="4"/>
  <c r="F94" i="5"/>
  <c r="BF125" i="5"/>
  <c r="BF126" i="5"/>
  <c r="BF128" i="5"/>
  <c r="BF129" i="5"/>
  <c r="F119" i="6"/>
  <c r="BF127" i="6"/>
  <c r="BF136" i="7"/>
  <c r="BF138" i="7"/>
  <c r="BF131" i="8"/>
  <c r="BF133" i="8"/>
  <c r="BF134" i="8"/>
  <c r="BF136" i="8"/>
  <c r="BF137" i="8"/>
  <c r="BF140" i="8"/>
  <c r="BF147" i="8"/>
  <c r="J91" i="9"/>
  <c r="F94" i="9"/>
  <c r="BF125" i="9"/>
  <c r="BF126" i="9"/>
  <c r="BF127" i="9"/>
  <c r="BF132" i="9"/>
  <c r="BF135" i="9"/>
  <c r="E85" i="10"/>
  <c r="BF129" i="10"/>
  <c r="BF131" i="10"/>
  <c r="BF134" i="10"/>
  <c r="BF137" i="10"/>
  <c r="BF138" i="10"/>
  <c r="J91" i="11"/>
  <c r="BF126" i="11"/>
  <c r="BF129" i="11"/>
  <c r="BF143" i="11"/>
  <c r="BF148" i="11"/>
  <c r="E85" i="13"/>
  <c r="F120" i="13"/>
  <c r="BF126" i="13"/>
  <c r="BF127" i="13"/>
  <c r="BF129" i="13"/>
  <c r="BF135" i="13"/>
  <c r="BF139" i="13"/>
  <c r="BF143" i="13"/>
  <c r="J91" i="14"/>
  <c r="E111" i="14"/>
  <c r="F120" i="14"/>
  <c r="BF126" i="14"/>
  <c r="BF128" i="14"/>
  <c r="BF131" i="14"/>
  <c r="J91" i="15"/>
  <c r="E112" i="15"/>
  <c r="BF132" i="15"/>
  <c r="BF133" i="15"/>
  <c r="F120" i="16"/>
  <c r="BF127" i="16"/>
  <c r="BF129" i="16"/>
  <c r="BF137" i="16"/>
  <c r="J118" i="17"/>
  <c r="BF132" i="17"/>
  <c r="BF134" i="17"/>
  <c r="BF137" i="17"/>
  <c r="BF140" i="17"/>
  <c r="E113" i="18"/>
  <c r="J119" i="18"/>
  <c r="BF130" i="18"/>
  <c r="BF136" i="18"/>
  <c r="BF144" i="18"/>
  <c r="BF145" i="18"/>
  <c r="BF146" i="18"/>
  <c r="J116" i="19"/>
  <c r="F119" i="19"/>
  <c r="E85" i="20"/>
  <c r="F94" i="20"/>
  <c r="BF127" i="20"/>
  <c r="BF132" i="20"/>
  <c r="BK131" i="20"/>
  <c r="J131" i="20" s="1"/>
  <c r="J101" i="20" s="1"/>
  <c r="J94" i="21"/>
  <c r="J123" i="21"/>
  <c r="J125" i="21"/>
  <c r="BF133" i="21"/>
  <c r="BF135" i="21"/>
  <c r="BF150" i="21"/>
  <c r="BF155" i="21"/>
  <c r="BF158" i="21"/>
  <c r="BF164" i="21"/>
  <c r="BF165" i="21"/>
  <c r="BF169" i="21"/>
  <c r="BF171" i="21"/>
  <c r="BF175" i="21"/>
  <c r="BF178" i="21"/>
  <c r="BF187" i="21"/>
  <c r="BF196" i="21"/>
  <c r="BF197" i="21"/>
  <c r="BF199" i="21"/>
  <c r="BF207" i="21"/>
  <c r="BF212" i="21"/>
  <c r="BF215" i="21"/>
  <c r="BF216" i="21"/>
  <c r="BF217" i="21"/>
  <c r="BF221" i="21"/>
  <c r="BF224" i="21"/>
  <c r="BF226" i="21"/>
  <c r="BF229" i="21"/>
  <c r="BF231" i="21"/>
  <c r="BF235" i="21"/>
  <c r="BF237" i="21"/>
  <c r="BF246" i="21"/>
  <c r="BF248" i="21"/>
  <c r="E85" i="22"/>
  <c r="J93" i="22"/>
  <c r="BF133" i="22"/>
  <c r="BF136" i="22"/>
  <c r="BF137" i="22"/>
  <c r="BF143" i="22"/>
  <c r="BF150" i="22"/>
  <c r="BF151" i="22"/>
  <c r="BF155" i="22"/>
  <c r="BF160" i="22"/>
  <c r="BF166" i="22"/>
  <c r="BF169" i="22"/>
  <c r="BF174" i="22"/>
  <c r="BF182" i="22"/>
  <c r="BF185" i="22"/>
  <c r="BF196" i="22"/>
  <c r="BF199" i="22"/>
  <c r="BF206" i="22"/>
  <c r="BF211" i="22"/>
  <c r="BF218" i="22"/>
  <c r="BF219" i="22"/>
  <c r="BF222" i="22"/>
  <c r="BF229" i="22"/>
  <c r="BF233" i="22"/>
  <c r="BF236" i="22"/>
  <c r="BF238" i="22"/>
  <c r="BF240" i="22"/>
  <c r="BF241" i="22"/>
  <c r="BF248" i="22"/>
  <c r="BF249" i="22"/>
  <c r="E85" i="23"/>
  <c r="J116" i="23"/>
  <c r="F119" i="23"/>
  <c r="BF126" i="23"/>
  <c r="J89" i="24"/>
  <c r="F119" i="24"/>
  <c r="BF129" i="24"/>
  <c r="BF133" i="24"/>
  <c r="BF135" i="2"/>
  <c r="BF142" i="2"/>
  <c r="BF147" i="2"/>
  <c r="BF152" i="2"/>
  <c r="BF154" i="2"/>
  <c r="BF167" i="2"/>
  <c r="BF178" i="2"/>
  <c r="BF184" i="2"/>
  <c r="BK169" i="2"/>
  <c r="J169" i="2" s="1"/>
  <c r="J105" i="2" s="1"/>
  <c r="BK173" i="2"/>
  <c r="J173" i="2" s="1"/>
  <c r="J107" i="2" s="1"/>
  <c r="BF130" i="3"/>
  <c r="BF135" i="3"/>
  <c r="BF137" i="3"/>
  <c r="BF141" i="3"/>
  <c r="BF142" i="3"/>
  <c r="BF146" i="3"/>
  <c r="BF152" i="3"/>
  <c r="J91" i="4"/>
  <c r="BF131" i="4"/>
  <c r="BF127" i="5"/>
  <c r="J91" i="6"/>
  <c r="E110" i="6"/>
  <c r="E85" i="7"/>
  <c r="F94" i="7"/>
  <c r="J120" i="7"/>
  <c r="BF131" i="7"/>
  <c r="BF132" i="7"/>
  <c r="BF135" i="7"/>
  <c r="BK139" i="7"/>
  <c r="J139" i="7" s="1"/>
  <c r="J102" i="7" s="1"/>
  <c r="BK142" i="7"/>
  <c r="J142" i="7" s="1"/>
  <c r="J104" i="7" s="1"/>
  <c r="E85" i="8"/>
  <c r="F94" i="8"/>
  <c r="BF129" i="8"/>
  <c r="BF138" i="8"/>
  <c r="BF143" i="8"/>
  <c r="BF145" i="8"/>
  <c r="BK146" i="8"/>
  <c r="J146" i="8" s="1"/>
  <c r="J104" i="8" s="1"/>
  <c r="E110" i="9"/>
  <c r="BF128" i="9"/>
  <c r="BF129" i="9"/>
  <c r="BF131" i="9"/>
  <c r="BF133" i="9"/>
  <c r="BF139" i="9"/>
  <c r="J91" i="10"/>
  <c r="F94" i="10"/>
  <c r="BF128" i="10"/>
  <c r="F94" i="11"/>
  <c r="E111" i="11"/>
  <c r="BF128" i="11"/>
  <c r="BF133" i="11"/>
  <c r="BF134" i="11"/>
  <c r="BF135" i="11"/>
  <c r="BF139" i="11"/>
  <c r="BF146" i="11"/>
  <c r="BF147" i="11"/>
  <c r="BF151" i="11"/>
  <c r="J118" i="12"/>
  <c r="BF131" i="12"/>
  <c r="BF133" i="13"/>
  <c r="BF137" i="13"/>
  <c r="BF127" i="14"/>
  <c r="BF130" i="14"/>
  <c r="BK132" i="14"/>
  <c r="J132" i="14" s="1"/>
  <c r="J101" i="14" s="1"/>
  <c r="BF134" i="15"/>
  <c r="BF135" i="15"/>
  <c r="BF136" i="15"/>
  <c r="E85" i="16"/>
  <c r="J91" i="16"/>
  <c r="BF126" i="16"/>
  <c r="BF130" i="16"/>
  <c r="BF131" i="16"/>
  <c r="BF138" i="16"/>
  <c r="E85" i="17"/>
  <c r="F121" i="17"/>
  <c r="BF127" i="17"/>
  <c r="BF131" i="17"/>
  <c r="BF136" i="17"/>
  <c r="BF142" i="17"/>
  <c r="BF143" i="17"/>
  <c r="BF144" i="17"/>
  <c r="F122" i="18"/>
  <c r="BF131" i="18"/>
  <c r="BF133" i="18"/>
  <c r="BF138" i="18"/>
  <c r="BF140" i="18"/>
  <c r="BF142" i="18"/>
  <c r="BF143" i="18"/>
  <c r="BF149" i="18"/>
  <c r="BF127" i="19"/>
  <c r="J91" i="20"/>
  <c r="BF126" i="20"/>
  <c r="BF130" i="20"/>
  <c r="F126" i="21"/>
  <c r="BF134" i="21"/>
  <c r="BF139" i="21"/>
  <c r="BF141" i="21"/>
  <c r="BF143" i="21"/>
  <c r="BF146" i="21"/>
  <c r="BF147" i="21"/>
  <c r="BF153" i="21"/>
  <c r="BF159" i="21"/>
  <c r="BF162" i="21"/>
  <c r="BF166" i="21"/>
  <c r="BF167" i="21"/>
  <c r="BF174" i="21"/>
  <c r="BF176" i="21"/>
  <c r="BF180" i="21"/>
  <c r="BF184" i="21"/>
  <c r="BF188" i="21"/>
  <c r="BF190" i="21"/>
  <c r="BF194" i="21"/>
  <c r="BF195" i="21"/>
  <c r="BF200" i="21"/>
  <c r="BF201" i="21"/>
  <c r="BF202" i="21"/>
  <c r="BF203" i="21"/>
  <c r="BF208" i="21"/>
  <c r="BF210" i="21"/>
  <c r="BF213" i="21"/>
  <c r="BF219" i="21"/>
  <c r="BF223" i="21"/>
  <c r="BF228" i="21"/>
  <c r="BF230" i="21"/>
  <c r="BF232" i="21"/>
  <c r="BF234" i="21"/>
  <c r="BF241" i="21"/>
  <c r="BF242" i="21"/>
  <c r="BF243" i="21"/>
  <c r="J91" i="22"/>
  <c r="J94" i="22"/>
  <c r="F122" i="22"/>
  <c r="BF128" i="22"/>
  <c r="BF129" i="22"/>
  <c r="BF134" i="22"/>
  <c r="BF138" i="22"/>
  <c r="BF140" i="22"/>
  <c r="BF142" i="22"/>
  <c r="BF145" i="22"/>
  <c r="BF147" i="22"/>
  <c r="BF152" i="22"/>
  <c r="BF159" i="22"/>
  <c r="BF163" i="22"/>
  <c r="BF165" i="22"/>
  <c r="BF167" i="22"/>
  <c r="BF170" i="22"/>
  <c r="BF177" i="22"/>
  <c r="BF180" i="22"/>
  <c r="BF183" i="22"/>
  <c r="BF191" i="22"/>
  <c r="BF195" i="22"/>
  <c r="BF202" i="22"/>
  <c r="BF212" i="22"/>
  <c r="BF217" i="22"/>
  <c r="BF221" i="22"/>
  <c r="BF223" i="22"/>
  <c r="BF224" i="22"/>
  <c r="BF225" i="22"/>
  <c r="BF231" i="22"/>
  <c r="BF234" i="22"/>
  <c r="BF237" i="22"/>
  <c r="BF247" i="22"/>
  <c r="J93" i="23"/>
  <c r="BF127" i="24"/>
  <c r="BF135" i="24"/>
  <c r="BF140" i="24"/>
  <c r="BF142" i="24"/>
  <c r="E119" i="2"/>
  <c r="BF134" i="2"/>
  <c r="BF136" i="2"/>
  <c r="BF141" i="2"/>
  <c r="BF144" i="2"/>
  <c r="BF151" i="2"/>
  <c r="BF153" i="2"/>
  <c r="BF158" i="2"/>
  <c r="BF159" i="2"/>
  <c r="BF161" i="2"/>
  <c r="BF162" i="2"/>
  <c r="BF168" i="2"/>
  <c r="BF172" i="2"/>
  <c r="BF174" i="2"/>
  <c r="BF180" i="2"/>
  <c r="BF183" i="2"/>
  <c r="BF185" i="2"/>
  <c r="BK171" i="2"/>
  <c r="J171" i="2" s="1"/>
  <c r="J106" i="2" s="1"/>
  <c r="BF131" i="3"/>
  <c r="BF147" i="3"/>
  <c r="BF148" i="3"/>
  <c r="BF150" i="3"/>
  <c r="E85" i="4"/>
  <c r="BK126" i="4"/>
  <c r="J126" i="4" s="1"/>
  <c r="J100" i="4" s="1"/>
  <c r="J91" i="5"/>
  <c r="E110" i="5"/>
  <c r="BF130" i="5"/>
  <c r="BF125" i="6"/>
  <c r="BF126" i="6"/>
  <c r="BF129" i="7"/>
  <c r="BF130" i="7"/>
  <c r="BF133" i="7"/>
  <c r="BF134" i="7"/>
  <c r="BF140" i="7"/>
  <c r="BK137" i="7"/>
  <c r="J137" i="7" s="1"/>
  <c r="J101" i="7" s="1"/>
  <c r="J91" i="8"/>
  <c r="BF132" i="8"/>
  <c r="BF135" i="8"/>
  <c r="BF141" i="8"/>
  <c r="BF142" i="8"/>
  <c r="BK128" i="8"/>
  <c r="BK144" i="8"/>
  <c r="J144" i="8" s="1"/>
  <c r="J103" i="8" s="1"/>
  <c r="BF130" i="9"/>
  <c r="BF134" i="9"/>
  <c r="BF136" i="9"/>
  <c r="BF137" i="9"/>
  <c r="BF138" i="9"/>
  <c r="BF140" i="9"/>
  <c r="BK133" i="10"/>
  <c r="J133" i="10" s="1"/>
  <c r="J101" i="10" s="1"/>
  <c r="BF127" i="11"/>
  <c r="BF131" i="11"/>
  <c r="BF132" i="11"/>
  <c r="BF137" i="11"/>
  <c r="BF140" i="11"/>
  <c r="BF141" i="11"/>
  <c r="BF142" i="11"/>
  <c r="BF144" i="11"/>
  <c r="BF149" i="11"/>
  <c r="E85" i="12"/>
  <c r="F94" i="12"/>
  <c r="BF130" i="12"/>
  <c r="BF132" i="12"/>
  <c r="BK126" i="12"/>
  <c r="J126" i="12" s="1"/>
  <c r="J100" i="12" s="1"/>
  <c r="J91" i="13"/>
  <c r="BF131" i="13"/>
  <c r="BF132" i="13"/>
  <c r="BF134" i="13"/>
  <c r="BF138" i="13"/>
  <c r="BF141" i="13"/>
  <c r="BF142" i="13"/>
  <c r="BF145" i="13"/>
  <c r="BF133" i="14"/>
  <c r="F94" i="15"/>
  <c r="BF129" i="15"/>
  <c r="BF128" i="16"/>
  <c r="BF132" i="16"/>
  <c r="BF133" i="16"/>
  <c r="BF135" i="16"/>
  <c r="BF128" i="17"/>
  <c r="BF130" i="17"/>
  <c r="BF133" i="17"/>
  <c r="BF138" i="17"/>
  <c r="BF139" i="17"/>
  <c r="BF128" i="18"/>
  <c r="BF139" i="18"/>
  <c r="BF141" i="18"/>
  <c r="BF148" i="18"/>
  <c r="BF150" i="18"/>
  <c r="BF151" i="18"/>
  <c r="BF152" i="18"/>
  <c r="E85" i="19"/>
  <c r="BF126" i="19"/>
  <c r="BF128" i="19"/>
  <c r="BF130" i="19"/>
  <c r="BF128" i="20"/>
  <c r="E85" i="21"/>
  <c r="BF138" i="21"/>
  <c r="BF140" i="21"/>
  <c r="BF142" i="21"/>
  <c r="BF148" i="21"/>
  <c r="BF154" i="21"/>
  <c r="BF156" i="21"/>
  <c r="BF160" i="21"/>
  <c r="BF163" i="21"/>
  <c r="BF170" i="21"/>
  <c r="BF173" i="21"/>
  <c r="BF179" i="21"/>
  <c r="BF181" i="21"/>
  <c r="BF185" i="21"/>
  <c r="BF186" i="21"/>
  <c r="BF193" i="21"/>
  <c r="BF198" i="21"/>
  <c r="BF211" i="21"/>
  <c r="BF222" i="21"/>
  <c r="BF227" i="21"/>
  <c r="BF236" i="21"/>
  <c r="BF239" i="21"/>
  <c r="BF240" i="21"/>
  <c r="BF244" i="21"/>
  <c r="BF247" i="21"/>
  <c r="BK145" i="21"/>
  <c r="BF135" i="22"/>
  <c r="BF146" i="22"/>
  <c r="BF153" i="22"/>
  <c r="BF154" i="22"/>
  <c r="BF156" i="22"/>
  <c r="BF158" i="22"/>
  <c r="BF162" i="22"/>
  <c r="BF171" i="22"/>
  <c r="BF172" i="22"/>
  <c r="BF175" i="22"/>
  <c r="BF176" i="22"/>
  <c r="BF179" i="22"/>
  <c r="BF184" i="22"/>
  <c r="BF186" i="22"/>
  <c r="BF190" i="22"/>
  <c r="BF192" i="22"/>
  <c r="BF194" i="22"/>
  <c r="BF197" i="22"/>
  <c r="BF198" i="22"/>
  <c r="BF201" i="22"/>
  <c r="BF204" i="22"/>
  <c r="BF205" i="22"/>
  <c r="BF207" i="22"/>
  <c r="BF208" i="22"/>
  <c r="BF209" i="22"/>
  <c r="BF213" i="22"/>
  <c r="BF214" i="22"/>
  <c r="BF226" i="22"/>
  <c r="BF230" i="22"/>
  <c r="BF235" i="22"/>
  <c r="BF239" i="22"/>
  <c r="BF245" i="22"/>
  <c r="BF253" i="22"/>
  <c r="J94" i="23"/>
  <c r="BF127" i="23"/>
  <c r="E112" i="24"/>
  <c r="BF126" i="24"/>
  <c r="BF131" i="24"/>
  <c r="F94" i="2"/>
  <c r="BF137" i="2"/>
  <c r="BF143" i="2"/>
  <c r="BF150" i="2"/>
  <c r="BF164" i="2"/>
  <c r="BF165" i="2"/>
  <c r="BF170" i="2"/>
  <c r="BF177" i="2"/>
  <c r="BF179" i="2"/>
  <c r="BF181" i="2"/>
  <c r="BF186" i="2"/>
  <c r="F94" i="3"/>
  <c r="BF132" i="3"/>
  <c r="BF138" i="3"/>
  <c r="BF143" i="3"/>
  <c r="BF149" i="3"/>
  <c r="BF130" i="4"/>
  <c r="BF143" i="7"/>
  <c r="BF130" i="10"/>
  <c r="BF132" i="10"/>
  <c r="BF130" i="11"/>
  <c r="BF136" i="11"/>
  <c r="BF138" i="11"/>
  <c r="BF145" i="11"/>
  <c r="BK150" i="11"/>
  <c r="J150" i="11" s="1"/>
  <c r="J101" i="11" s="1"/>
  <c r="BF127" i="12"/>
  <c r="BF128" i="13"/>
  <c r="BF130" i="13"/>
  <c r="BF136" i="13"/>
  <c r="BF144" i="13"/>
  <c r="BF129" i="14"/>
  <c r="BF127" i="15"/>
  <c r="BF128" i="15"/>
  <c r="BF134" i="16"/>
  <c r="BF139" i="16"/>
  <c r="BF135" i="17"/>
  <c r="BF129" i="18"/>
  <c r="BF137" i="18"/>
  <c r="BF147" i="18"/>
  <c r="BK132" i="18"/>
  <c r="J132" i="18" s="1"/>
  <c r="J101" i="18" s="1"/>
  <c r="BF125" i="19"/>
  <c r="BF129" i="19"/>
  <c r="BF131" i="19"/>
  <c r="BF129" i="20"/>
  <c r="BF132" i="21"/>
  <c r="BF136" i="21"/>
  <c r="BF149" i="21"/>
  <c r="BF151" i="21"/>
  <c r="BF157" i="21"/>
  <c r="BF161" i="21"/>
  <c r="BF168" i="21"/>
  <c r="BF172" i="21"/>
  <c r="BF182" i="21"/>
  <c r="BF183" i="21"/>
  <c r="BF189" i="21"/>
  <c r="BF191" i="21"/>
  <c r="BF192" i="21"/>
  <c r="BF204" i="21"/>
  <c r="BF205" i="21"/>
  <c r="BF206" i="21"/>
  <c r="BF209" i="21"/>
  <c r="BF218" i="21"/>
  <c r="BF220" i="21"/>
  <c r="BF225" i="21"/>
  <c r="BF233" i="21"/>
  <c r="BF238" i="21"/>
  <c r="BF130" i="22"/>
  <c r="BF131" i="22"/>
  <c r="BF132" i="22"/>
  <c r="BF139" i="22"/>
  <c r="BF141" i="22"/>
  <c r="BF144" i="22"/>
  <c r="BF148" i="22"/>
  <c r="BF149" i="22"/>
  <c r="BF157" i="22"/>
  <c r="BF161" i="22"/>
  <c r="BF164" i="22"/>
  <c r="BF168" i="22"/>
  <c r="BF173" i="22"/>
  <c r="BF178" i="22"/>
  <c r="BF181" i="22"/>
  <c r="BF187" i="22"/>
  <c r="BF188" i="22"/>
  <c r="BF189" i="22"/>
  <c r="BF193" i="22"/>
  <c r="BF200" i="22"/>
  <c r="BF203" i="22"/>
  <c r="BF210" i="22"/>
  <c r="BF215" i="22"/>
  <c r="BF216" i="22"/>
  <c r="BF220" i="22"/>
  <c r="BF228" i="22"/>
  <c r="BF232" i="22"/>
  <c r="BF242" i="22"/>
  <c r="BF243" i="22"/>
  <c r="BF244" i="22"/>
  <c r="BF251" i="22"/>
  <c r="BF252" i="22"/>
  <c r="BF125" i="23"/>
  <c r="BF125" i="24"/>
  <c r="BF128" i="24"/>
  <c r="BF132" i="24"/>
  <c r="BF134" i="24"/>
  <c r="BF136" i="24"/>
  <c r="BF141" i="24"/>
  <c r="F35" i="2"/>
  <c r="AZ96" i="1" s="1"/>
  <c r="F35" i="3"/>
  <c r="AZ97" i="1" s="1"/>
  <c r="F37" i="6"/>
  <c r="BB100" i="1" s="1"/>
  <c r="J35" i="7"/>
  <c r="AV102" i="1" s="1"/>
  <c r="F38" i="8"/>
  <c r="BC103" i="1" s="1"/>
  <c r="F38" i="12"/>
  <c r="BC107" i="1" s="1"/>
  <c r="F38" i="15"/>
  <c r="BC110" i="1" s="1"/>
  <c r="F35" i="18"/>
  <c r="AZ113" i="1" s="1"/>
  <c r="F38" i="19"/>
  <c r="BC114" i="1" s="1"/>
  <c r="F39" i="21"/>
  <c r="BD116" i="1" s="1"/>
  <c r="F38" i="22"/>
  <c r="BC117" i="1" s="1"/>
  <c r="F38" i="4"/>
  <c r="BC98" i="1" s="1"/>
  <c r="F35" i="5"/>
  <c r="AZ99" i="1" s="1"/>
  <c r="F39" i="6"/>
  <c r="BD100" i="1" s="1"/>
  <c r="F35" i="13"/>
  <c r="AZ108" i="1" s="1"/>
  <c r="F38" i="17"/>
  <c r="BC112" i="1" s="1"/>
  <c r="F39" i="19"/>
  <c r="BD114" i="1" s="1"/>
  <c r="F38" i="20"/>
  <c r="BC115" i="1" s="1"/>
  <c r="F38" i="2"/>
  <c r="BC96" i="1" s="1"/>
  <c r="J35" i="3"/>
  <c r="AV97" i="1" s="1"/>
  <c r="F39" i="5"/>
  <c r="BD99" i="1" s="1"/>
  <c r="F38" i="6"/>
  <c r="BC100" i="1" s="1"/>
  <c r="F37" i="7"/>
  <c r="BB102" i="1" s="1"/>
  <c r="F39" i="10"/>
  <c r="BD105" i="1" s="1"/>
  <c r="J35" i="14"/>
  <c r="AV109" i="1" s="1"/>
  <c r="F35" i="16"/>
  <c r="AZ111" i="1" s="1"/>
  <c r="F39" i="17"/>
  <c r="BD112" i="1" s="1"/>
  <c r="F37" i="20"/>
  <c r="BB115" i="1" s="1"/>
  <c r="F38" i="21"/>
  <c r="BC116" i="1" s="1"/>
  <c r="F38" i="23"/>
  <c r="BC118" i="1" s="1"/>
  <c r="F36" i="24"/>
  <c r="BC119" i="1" s="1"/>
  <c r="F35" i="4"/>
  <c r="AZ98" i="1" s="1"/>
  <c r="F38" i="5"/>
  <c r="BC99" i="1" s="1"/>
  <c r="J35" i="9"/>
  <c r="AV104" i="1" s="1"/>
  <c r="F37" i="10"/>
  <c r="BB105" i="1" s="1"/>
  <c r="F35" i="14"/>
  <c r="AZ109" i="1" s="1"/>
  <c r="F35" i="15"/>
  <c r="AZ110" i="1" s="1"/>
  <c r="F39" i="16"/>
  <c r="BD111" i="1" s="1"/>
  <c r="F37" i="19"/>
  <c r="BB114" i="1" s="1"/>
  <c r="F39" i="20"/>
  <c r="BD115" i="1" s="1"/>
  <c r="F37" i="23"/>
  <c r="BB118" i="1"/>
  <c r="F33" i="24"/>
  <c r="AZ119" i="1" s="1"/>
  <c r="F35" i="9"/>
  <c r="AZ104" i="1" s="1"/>
  <c r="F38" i="10"/>
  <c r="BC105" i="1" s="1"/>
  <c r="J35" i="11"/>
  <c r="AV106" i="1" s="1"/>
  <c r="F35" i="12"/>
  <c r="AZ107" i="1" s="1"/>
  <c r="F39" i="13"/>
  <c r="BD108" i="1" s="1"/>
  <c r="J35" i="15"/>
  <c r="AV110" i="1" s="1"/>
  <c r="J35" i="16"/>
  <c r="AV111" i="1" s="1"/>
  <c r="F37" i="18"/>
  <c r="BB113" i="1" s="1"/>
  <c r="J35" i="19"/>
  <c r="AV114" i="1" s="1"/>
  <c r="F37" i="2"/>
  <c r="BB96" i="1" s="1"/>
  <c r="F39" i="7"/>
  <c r="BD102" i="1" s="1"/>
  <c r="F37" i="11"/>
  <c r="BB106" i="1"/>
  <c r="F37" i="16"/>
  <c r="BB111" i="1" s="1"/>
  <c r="J35" i="20"/>
  <c r="AV115" i="1" s="1"/>
  <c r="F37" i="21"/>
  <c r="BB116" i="1" s="1"/>
  <c r="J33" i="24"/>
  <c r="AV119" i="1" s="1"/>
  <c r="F39" i="4"/>
  <c r="BD98" i="1" s="1"/>
  <c r="F39" i="8"/>
  <c r="BD103" i="1" s="1"/>
  <c r="F39" i="11"/>
  <c r="BD106" i="1" s="1"/>
  <c r="F38" i="14"/>
  <c r="BC109" i="1" s="1"/>
  <c r="J35" i="18"/>
  <c r="AV113" i="1" s="1"/>
  <c r="F35" i="20"/>
  <c r="AZ115" i="1" s="1"/>
  <c r="J35" i="23"/>
  <c r="AV118" i="1" s="1"/>
  <c r="F37" i="4"/>
  <c r="BB98" i="1" s="1"/>
  <c r="F38" i="9"/>
  <c r="BC104" i="1" s="1"/>
  <c r="F37" i="15"/>
  <c r="BB110" i="1" s="1"/>
  <c r="F37" i="17"/>
  <c r="BB112" i="1" s="1"/>
  <c r="F35" i="23"/>
  <c r="AZ118" i="1" s="1"/>
  <c r="F37" i="24"/>
  <c r="BD119" i="1" s="1"/>
  <c r="AS94" i="1"/>
  <c r="F38" i="3"/>
  <c r="BC97" i="1" s="1"/>
  <c r="J35" i="6"/>
  <c r="AV100" i="1" s="1"/>
  <c r="F38" i="7"/>
  <c r="BC102" i="1" s="1"/>
  <c r="J35" i="8"/>
  <c r="AV103" i="1"/>
  <c r="F35" i="10"/>
  <c r="AZ105" i="1" s="1"/>
  <c r="F38" i="11"/>
  <c r="BC106" i="1" s="1"/>
  <c r="F39" i="14"/>
  <c r="BD109" i="1" s="1"/>
  <c r="F38" i="16"/>
  <c r="BC111" i="1" s="1"/>
  <c r="J35" i="21"/>
  <c r="AV116" i="1" s="1"/>
  <c r="J35" i="22"/>
  <c r="AV117" i="1" s="1"/>
  <c r="F39" i="3"/>
  <c r="BD97" i="1" s="1"/>
  <c r="J35" i="4"/>
  <c r="AV98" i="1" s="1"/>
  <c r="F37" i="5"/>
  <c r="BB99" i="1" s="1"/>
  <c r="F37" i="8"/>
  <c r="BB103" i="1" s="1"/>
  <c r="F39" i="9"/>
  <c r="BD104" i="1" s="1"/>
  <c r="F35" i="22"/>
  <c r="AZ117" i="1" s="1"/>
  <c r="F39" i="23"/>
  <c r="BD118" i="1" s="1"/>
  <c r="F35" i="24"/>
  <c r="BB119" i="1" s="1"/>
  <c r="J35" i="2"/>
  <c r="AV96" i="1" s="1"/>
  <c r="F37" i="9"/>
  <c r="BB104" i="1" s="1"/>
  <c r="F39" i="15"/>
  <c r="BD110" i="1" s="1"/>
  <c r="F38" i="18"/>
  <c r="BC113" i="1" s="1"/>
  <c r="F35" i="21"/>
  <c r="AZ116" i="1" s="1"/>
  <c r="F37" i="22"/>
  <c r="BB117" i="1" s="1"/>
  <c r="F37" i="3"/>
  <c r="BB97" i="1" s="1"/>
  <c r="J35" i="10"/>
  <c r="AV105" i="1" s="1"/>
  <c r="J35" i="12"/>
  <c r="AV107" i="1" s="1"/>
  <c r="J35" i="13"/>
  <c r="AV108" i="1" s="1"/>
  <c r="F37" i="14"/>
  <c r="BB109" i="1" s="1"/>
  <c r="F39" i="22"/>
  <c r="BD117" i="1" s="1"/>
  <c r="F35" i="6"/>
  <c r="AZ100" i="1" s="1"/>
  <c r="F35" i="7"/>
  <c r="AZ102" i="1" s="1"/>
  <c r="F35" i="8"/>
  <c r="AZ103" i="1" s="1"/>
  <c r="F39" i="12"/>
  <c r="BD107" i="1" s="1"/>
  <c r="F37" i="13"/>
  <c r="BB108" i="1" s="1"/>
  <c r="J35" i="17"/>
  <c r="AV112" i="1" s="1"/>
  <c r="F35" i="19"/>
  <c r="AZ114" i="1" s="1"/>
  <c r="F39" i="2"/>
  <c r="BD96" i="1" s="1"/>
  <c r="J35" i="5"/>
  <c r="AV99" i="1" s="1"/>
  <c r="F35" i="11"/>
  <c r="AZ106" i="1" s="1"/>
  <c r="F37" i="12"/>
  <c r="BB107" i="1" s="1"/>
  <c r="F38" i="13"/>
  <c r="BC108" i="1" s="1"/>
  <c r="F35" i="17"/>
  <c r="AZ112" i="1" s="1"/>
  <c r="F39" i="18"/>
  <c r="BD113" i="1" s="1"/>
  <c r="BK130" i="21" l="1"/>
  <c r="J130" i="21" s="1"/>
  <c r="J99" i="21" s="1"/>
  <c r="R125" i="18"/>
  <c r="BK127" i="8"/>
  <c r="J127" i="8" s="1"/>
  <c r="J99" i="8" s="1"/>
  <c r="R127" i="8"/>
  <c r="R126" i="8" s="1"/>
  <c r="P125" i="18"/>
  <c r="AU113" i="1" s="1"/>
  <c r="P124" i="13"/>
  <c r="P123" i="13" s="1"/>
  <c r="AU108" i="1" s="1"/>
  <c r="J245" i="21"/>
  <c r="J107" i="21" s="1"/>
  <c r="BK144" i="21"/>
  <c r="J144" i="21" s="1"/>
  <c r="J102" i="21" s="1"/>
  <c r="J141" i="17"/>
  <c r="J102" i="17" s="1"/>
  <c r="BK125" i="17"/>
  <c r="J125" i="17" s="1"/>
  <c r="J99" i="17" s="1"/>
  <c r="T125" i="17"/>
  <c r="T124" i="17" s="1"/>
  <c r="R122" i="24"/>
  <c r="R126" i="22"/>
  <c r="R125" i="22" s="1"/>
  <c r="T148" i="2"/>
  <c r="R148" i="2"/>
  <c r="T130" i="21"/>
  <c r="T129" i="21" s="1"/>
  <c r="T125" i="18"/>
  <c r="P124" i="15"/>
  <c r="AU110" i="1" s="1"/>
  <c r="BK124" i="14"/>
  <c r="J124" i="14" s="1"/>
  <c r="J99" i="14" s="1"/>
  <c r="T125" i="10"/>
  <c r="P148" i="2"/>
  <c r="P131" i="2" s="1"/>
  <c r="AU96" i="1" s="1"/>
  <c r="R131" i="2"/>
  <c r="T123" i="24"/>
  <c r="T122" i="24" s="1"/>
  <c r="P127" i="3"/>
  <c r="P126" i="3" s="1"/>
  <c r="AU97" i="1" s="1"/>
  <c r="T131" i="2"/>
  <c r="R124" i="15"/>
  <c r="P126" i="22"/>
  <c r="P125" i="22" s="1"/>
  <c r="AU117" i="1" s="1"/>
  <c r="R130" i="21"/>
  <c r="R129" i="21" s="1"/>
  <c r="R125" i="17"/>
  <c r="R124" i="17" s="1"/>
  <c r="BK126" i="18"/>
  <c r="T124" i="15"/>
  <c r="P123" i="24"/>
  <c r="P122" i="24" s="1"/>
  <c r="AU119" i="1" s="1"/>
  <c r="P130" i="21"/>
  <c r="P129" i="21" s="1"/>
  <c r="AU116" i="1" s="1"/>
  <c r="R125" i="10"/>
  <c r="T127" i="3"/>
  <c r="T126" i="3" s="1"/>
  <c r="T124" i="16"/>
  <c r="T123" i="16"/>
  <c r="BK124" i="11"/>
  <c r="BK123" i="11" s="1"/>
  <c r="J123" i="11" s="1"/>
  <c r="J98" i="11" s="1"/>
  <c r="R127" i="3"/>
  <c r="R126" i="3" s="1"/>
  <c r="BK175" i="2"/>
  <c r="J175" i="2" s="1"/>
  <c r="J108" i="2" s="1"/>
  <c r="BK125" i="4"/>
  <c r="J125" i="4" s="1"/>
  <c r="J99" i="4" s="1"/>
  <c r="BK123" i="6"/>
  <c r="J123" i="6" s="1"/>
  <c r="J99" i="6" s="1"/>
  <c r="J128" i="8"/>
  <c r="J100" i="8"/>
  <c r="BK126" i="10"/>
  <c r="BK135" i="10"/>
  <c r="J135" i="10" s="1"/>
  <c r="J102" i="10" s="1"/>
  <c r="J125" i="11"/>
  <c r="J100" i="11" s="1"/>
  <c r="BK125" i="12"/>
  <c r="J125" i="12" s="1"/>
  <c r="J99" i="12" s="1"/>
  <c r="J125" i="14"/>
  <c r="J100" i="14" s="1"/>
  <c r="J131" i="15"/>
  <c r="J102" i="15" s="1"/>
  <c r="J126" i="17"/>
  <c r="J100" i="17" s="1"/>
  <c r="J127" i="18"/>
  <c r="J100" i="18" s="1"/>
  <c r="BK134" i="18"/>
  <c r="J134" i="18" s="1"/>
  <c r="J102" i="18" s="1"/>
  <c r="J131" i="21"/>
  <c r="J100" i="21" s="1"/>
  <c r="J98" i="23"/>
  <c r="J124" i="23"/>
  <c r="J100" i="23" s="1"/>
  <c r="BK132" i="2"/>
  <c r="J132" i="2" s="1"/>
  <c r="J99" i="2" s="1"/>
  <c r="BK148" i="2"/>
  <c r="J148" i="2" s="1"/>
  <c r="J101" i="2" s="1"/>
  <c r="BK127" i="3"/>
  <c r="J127" i="3"/>
  <c r="J99" i="3" s="1"/>
  <c r="J124" i="5"/>
  <c r="J100" i="5" s="1"/>
  <c r="BK127" i="7"/>
  <c r="J127" i="7" s="1"/>
  <c r="J99" i="7" s="1"/>
  <c r="BK141" i="7"/>
  <c r="J141" i="7" s="1"/>
  <c r="J103" i="7" s="1"/>
  <c r="J129" i="12"/>
  <c r="J102" i="12" s="1"/>
  <c r="BK124" i="13"/>
  <c r="BK123" i="13" s="1"/>
  <c r="J123" i="13" s="1"/>
  <c r="J32" i="13" s="1"/>
  <c r="AG108" i="1" s="1"/>
  <c r="BK124" i="16"/>
  <c r="BK123" i="16" s="1"/>
  <c r="J123" i="16" s="1"/>
  <c r="J32" i="16" s="1"/>
  <c r="AG111" i="1" s="1"/>
  <c r="BK124" i="17"/>
  <c r="J124" i="17" s="1"/>
  <c r="J32" i="17" s="1"/>
  <c r="AG112" i="1" s="1"/>
  <c r="BK123" i="19"/>
  <c r="BK122" i="19" s="1"/>
  <c r="J122" i="19" s="1"/>
  <c r="J32" i="19" s="1"/>
  <c r="AG114" i="1" s="1"/>
  <c r="BK124" i="20"/>
  <c r="BK123" i="20" s="1"/>
  <c r="J123" i="20" s="1"/>
  <c r="J98" i="20" s="1"/>
  <c r="J145" i="21"/>
  <c r="J103" i="21" s="1"/>
  <c r="BK123" i="24"/>
  <c r="J123" i="24" s="1"/>
  <c r="J97" i="24" s="1"/>
  <c r="J129" i="4"/>
  <c r="J102" i="4" s="1"/>
  <c r="BK122" i="5"/>
  <c r="J122" i="5" s="1"/>
  <c r="J98" i="5" s="1"/>
  <c r="BK125" i="15"/>
  <c r="J125" i="15" s="1"/>
  <c r="J99" i="15" s="1"/>
  <c r="BK126" i="22"/>
  <c r="J126" i="22" s="1"/>
  <c r="J99" i="22" s="1"/>
  <c r="J123" i="23"/>
  <c r="J99" i="23" s="1"/>
  <c r="BK123" i="9"/>
  <c r="J123" i="9" s="1"/>
  <c r="J99" i="9" s="1"/>
  <c r="BK138" i="24"/>
  <c r="J138" i="24" s="1"/>
  <c r="J101" i="24" s="1"/>
  <c r="BD95" i="1"/>
  <c r="J36" i="9"/>
  <c r="AW104" i="1" s="1"/>
  <c r="AT104" i="1" s="1"/>
  <c r="J36" i="20"/>
  <c r="AW115" i="1" s="1"/>
  <c r="AT115" i="1" s="1"/>
  <c r="AZ95" i="1"/>
  <c r="F36" i="2"/>
  <c r="BA96" i="1" s="1"/>
  <c r="F36" i="9"/>
  <c r="BA104" i="1" s="1"/>
  <c r="J36" i="12"/>
  <c r="AW107" i="1" s="1"/>
  <c r="AT107" i="1" s="1"/>
  <c r="J36" i="15"/>
  <c r="AW110" i="1" s="1"/>
  <c r="AT110" i="1" s="1"/>
  <c r="J36" i="22"/>
  <c r="AW117" i="1" s="1"/>
  <c r="AT117" i="1" s="1"/>
  <c r="BB101" i="1"/>
  <c r="AX101" i="1" s="1"/>
  <c r="F36" i="20"/>
  <c r="BA115" i="1" s="1"/>
  <c r="J36" i="4"/>
  <c r="AW98" i="1" s="1"/>
  <c r="AT98" i="1" s="1"/>
  <c r="F36" i="14"/>
  <c r="BA109" i="1" s="1"/>
  <c r="J36" i="17"/>
  <c r="AW112" i="1" s="1"/>
  <c r="AT112" i="1" s="1"/>
  <c r="BD101" i="1"/>
  <c r="F36" i="7"/>
  <c r="BA102" i="1" s="1"/>
  <c r="J36" i="13"/>
  <c r="AW108" i="1" s="1"/>
  <c r="AT108" i="1" s="1"/>
  <c r="J36" i="18"/>
  <c r="AW113" i="1" s="1"/>
  <c r="AT113" i="1" s="1"/>
  <c r="BC101" i="1"/>
  <c r="AY101" i="1" s="1"/>
  <c r="F36" i="4"/>
  <c r="BA98" i="1" s="1"/>
  <c r="J36" i="8"/>
  <c r="AW103" i="1" s="1"/>
  <c r="AT103" i="1" s="1"/>
  <c r="F36" i="11"/>
  <c r="BA106" i="1" s="1"/>
  <c r="J36" i="16"/>
  <c r="AW111" i="1" s="1"/>
  <c r="AT111" i="1" s="1"/>
  <c r="J36" i="7"/>
  <c r="AW102" i="1" s="1"/>
  <c r="AT102" i="1" s="1"/>
  <c r="F36" i="18"/>
  <c r="BA113" i="1" s="1"/>
  <c r="J34" i="24"/>
  <c r="AW119" i="1" s="1"/>
  <c r="AT119" i="1" s="1"/>
  <c r="J36" i="2"/>
  <c r="AW96" i="1" s="1"/>
  <c r="AT96" i="1" s="1"/>
  <c r="BB95" i="1"/>
  <c r="AX95" i="1" s="1"/>
  <c r="F36" i="6"/>
  <c r="BA100" i="1" s="1"/>
  <c r="F36" i="8"/>
  <c r="BA103" i="1" s="1"/>
  <c r="J36" i="14"/>
  <c r="AW109" i="1" s="1"/>
  <c r="AT109" i="1" s="1"/>
  <c r="F36" i="19"/>
  <c r="BA114" i="1" s="1"/>
  <c r="F36" i="23"/>
  <c r="BA118" i="1" s="1"/>
  <c r="AZ101" i="1"/>
  <c r="AV101" i="1" s="1"/>
  <c r="J36" i="3"/>
  <c r="AW97" i="1" s="1"/>
  <c r="AT97" i="1" s="1"/>
  <c r="F36" i="5"/>
  <c r="BA99" i="1" s="1"/>
  <c r="F36" i="10"/>
  <c r="BA105" i="1" s="1"/>
  <c r="F36" i="12"/>
  <c r="BA107" i="1" s="1"/>
  <c r="F36" i="15"/>
  <c r="BA110" i="1" s="1"/>
  <c r="J36" i="19"/>
  <c r="AW114" i="1" s="1"/>
  <c r="AT114" i="1" s="1"/>
  <c r="F34" i="24"/>
  <c r="BA119" i="1" s="1"/>
  <c r="F36" i="16"/>
  <c r="BA111" i="1" s="1"/>
  <c r="F36" i="22"/>
  <c r="BA117" i="1" s="1"/>
  <c r="J36" i="5"/>
  <c r="AW99" i="1" s="1"/>
  <c r="AT99" i="1" s="1"/>
  <c r="F36" i="13"/>
  <c r="BA108" i="1" s="1"/>
  <c r="J36" i="23"/>
  <c r="AW118" i="1" s="1"/>
  <c r="AT118" i="1" s="1"/>
  <c r="BC95" i="1"/>
  <c r="F36" i="3"/>
  <c r="BA97" i="1" s="1"/>
  <c r="J36" i="10"/>
  <c r="AW105" i="1" s="1"/>
  <c r="AT105" i="1" s="1"/>
  <c r="F36" i="17"/>
  <c r="BA112" i="1" s="1"/>
  <c r="F36" i="21"/>
  <c r="BA116" i="1" s="1"/>
  <c r="J36" i="21"/>
  <c r="AW116" i="1" s="1"/>
  <c r="AT116" i="1" s="1"/>
  <c r="J36" i="6"/>
  <c r="AW100" i="1" s="1"/>
  <c r="AT100" i="1" s="1"/>
  <c r="J36" i="11"/>
  <c r="AW106" i="1"/>
  <c r="AT106" i="1" s="1"/>
  <c r="BK129" i="21" l="1"/>
  <c r="J129" i="21" s="1"/>
  <c r="J98" i="21" s="1"/>
  <c r="BK126" i="8"/>
  <c r="J126" i="8" s="1"/>
  <c r="J98" i="8" s="1"/>
  <c r="BC94" i="1"/>
  <c r="AY94" i="1" s="1"/>
  <c r="AN111" i="1"/>
  <c r="AN108" i="1"/>
  <c r="BK125" i="18"/>
  <c r="J125" i="18" s="1"/>
  <c r="J32" i="18" s="1"/>
  <c r="AG113" i="1" s="1"/>
  <c r="AN113" i="1" s="1"/>
  <c r="BK125" i="10"/>
  <c r="J125" i="10" s="1"/>
  <c r="J98" i="10" s="1"/>
  <c r="J41" i="16"/>
  <c r="J41" i="17"/>
  <c r="J41" i="19"/>
  <c r="J41" i="13"/>
  <c r="BK131" i="2"/>
  <c r="J131" i="2" s="1"/>
  <c r="J32" i="2" s="1"/>
  <c r="AG96" i="1" s="1"/>
  <c r="AN96" i="1" s="1"/>
  <c r="BK126" i="7"/>
  <c r="J126" i="7" s="1"/>
  <c r="J98" i="7" s="1"/>
  <c r="BK122" i="9"/>
  <c r="J122" i="9" s="1"/>
  <c r="J32" i="9" s="1"/>
  <c r="AG104" i="1" s="1"/>
  <c r="AN104" i="1" s="1"/>
  <c r="J98" i="13"/>
  <c r="J124" i="13"/>
  <c r="J99" i="13" s="1"/>
  <c r="BK123" i="14"/>
  <c r="J123" i="14" s="1"/>
  <c r="J32" i="14" s="1"/>
  <c r="AG109" i="1" s="1"/>
  <c r="AN109" i="1" s="1"/>
  <c r="BK124" i="15"/>
  <c r="J124" i="15" s="1"/>
  <c r="J98" i="15" s="1"/>
  <c r="J98" i="16"/>
  <c r="J124" i="16"/>
  <c r="J99" i="16" s="1"/>
  <c r="J126" i="18"/>
  <c r="J99" i="18" s="1"/>
  <c r="J123" i="19"/>
  <c r="J99" i="19" s="1"/>
  <c r="J124" i="20"/>
  <c r="J99" i="20" s="1"/>
  <c r="BK122" i="6"/>
  <c r="J122" i="6"/>
  <c r="J32" i="6" s="1"/>
  <c r="AG100" i="1" s="1"/>
  <c r="AN100" i="1" s="1"/>
  <c r="J126" i="10"/>
  <c r="J99" i="10" s="1"/>
  <c r="J124" i="11"/>
  <c r="J99" i="11" s="1"/>
  <c r="J98" i="19"/>
  <c r="BK126" i="3"/>
  <c r="J126" i="3" s="1"/>
  <c r="J98" i="3" s="1"/>
  <c r="J98" i="17"/>
  <c r="BK125" i="22"/>
  <c r="J125" i="22" s="1"/>
  <c r="J32" i="22" s="1"/>
  <c r="AG117" i="1" s="1"/>
  <c r="AN117" i="1" s="1"/>
  <c r="BK124" i="4"/>
  <c r="J124" i="4" s="1"/>
  <c r="J32" i="4" s="1"/>
  <c r="AG98" i="1" s="1"/>
  <c r="AN98" i="1" s="1"/>
  <c r="BK124" i="12"/>
  <c r="J124" i="12" s="1"/>
  <c r="J98" i="12" s="1"/>
  <c r="J41" i="23"/>
  <c r="BK137" i="24"/>
  <c r="J137" i="24" s="1"/>
  <c r="J100" i="24" s="1"/>
  <c r="AN118" i="1"/>
  <c r="AN114" i="1"/>
  <c r="BD94" i="1"/>
  <c r="W33" i="1" s="1"/>
  <c r="AZ94" i="1"/>
  <c r="W29" i="1" s="1"/>
  <c r="AN112" i="1"/>
  <c r="J32" i="11"/>
  <c r="AG106" i="1" s="1"/>
  <c r="AN106" i="1" s="1"/>
  <c r="J32" i="20"/>
  <c r="AG115" i="1" s="1"/>
  <c r="AN115" i="1" s="1"/>
  <c r="AU95" i="1"/>
  <c r="BA95" i="1"/>
  <c r="AW95" i="1" s="1"/>
  <c r="AU101" i="1"/>
  <c r="J32" i="5"/>
  <c r="AG99" i="1" s="1"/>
  <c r="AN99" i="1" s="1"/>
  <c r="BA101" i="1"/>
  <c r="AW101" i="1" s="1"/>
  <c r="AT101" i="1" s="1"/>
  <c r="BB94" i="1"/>
  <c r="W31" i="1" s="1"/>
  <c r="AY95" i="1"/>
  <c r="AV95" i="1"/>
  <c r="J32" i="8"/>
  <c r="AG103" i="1" s="1"/>
  <c r="AN103" i="1" s="1"/>
  <c r="J32" i="21" l="1"/>
  <c r="AG116" i="1" s="1"/>
  <c r="AN116" i="1" s="1"/>
  <c r="W32" i="1"/>
  <c r="BK122" i="24"/>
  <c r="J122" i="24" s="1"/>
  <c r="J96" i="24" s="1"/>
  <c r="J98" i="9"/>
  <c r="J41" i="18"/>
  <c r="J41" i="4"/>
  <c r="J98" i="4"/>
  <c r="J41" i="5"/>
  <c r="J98" i="6"/>
  <c r="J41" i="9"/>
  <c r="J41" i="11"/>
  <c r="J41" i="14"/>
  <c r="J98" i="14"/>
  <c r="J98" i="22"/>
  <c r="J41" i="2"/>
  <c r="J98" i="2"/>
  <c r="J41" i="6"/>
  <c r="J41" i="8"/>
  <c r="J98" i="18"/>
  <c r="J41" i="20"/>
  <c r="J41" i="22"/>
  <c r="AU94" i="1"/>
  <c r="AX94" i="1"/>
  <c r="J32" i="3"/>
  <c r="AG97" i="1" s="1"/>
  <c r="AN97" i="1" s="1"/>
  <c r="J32" i="10"/>
  <c r="AG105" i="1" s="1"/>
  <c r="AN105" i="1" s="1"/>
  <c r="J32" i="15"/>
  <c r="AG110" i="1" s="1"/>
  <c r="AN110" i="1" s="1"/>
  <c r="J32" i="7"/>
  <c r="AG102" i="1" s="1"/>
  <c r="AN102" i="1" s="1"/>
  <c r="BA94" i="1"/>
  <c r="W30" i="1" s="1"/>
  <c r="AV94" i="1"/>
  <c r="AK29" i="1" s="1"/>
  <c r="J32" i="12"/>
  <c r="AG107" i="1" s="1"/>
  <c r="AN107" i="1" s="1"/>
  <c r="AT95" i="1"/>
  <c r="J41" i="21" l="1"/>
  <c r="J41" i="12"/>
  <c r="J41" i="3"/>
  <c r="J41" i="7"/>
  <c r="J41" i="10"/>
  <c r="J41" i="15"/>
  <c r="AG101" i="1"/>
  <c r="AN101" i="1" s="1"/>
  <c r="AW94" i="1"/>
  <c r="AK30" i="1" s="1"/>
  <c r="AG95" i="1"/>
  <c r="J30" i="24"/>
  <c r="AG119" i="1" s="1"/>
  <c r="AN119" i="1" s="1"/>
  <c r="AN95" i="1" l="1"/>
  <c r="J39" i="24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<sst xmlns="http://schemas.openxmlformats.org/spreadsheetml/2006/main" count="10759" uniqueCount="1656">
  <si>
    <t>Export Komplet</t>
  </si>
  <si>
    <t/>
  </si>
  <si>
    <t>2.0</t>
  </si>
  <si>
    <t>False</t>
  </si>
  <si>
    <t>{de7e3812-bf5e-45a2-aec0-634d703d9dac}</t>
  </si>
  <si>
    <t>&gt;&gt;  skryté stĺpce  &lt;&lt;</t>
  </si>
  <si>
    <t>0,1</t>
  </si>
  <si>
    <t>20</t>
  </si>
  <si>
    <t>0,01</t>
  </si>
  <si>
    <t>REKAPITULÁCIA STAVBY</t>
  </si>
  <si>
    <t>v ---  nižšie sa nachádzajú doplnkové a pomocné údaje k zostavám  --- v</t>
  </si>
  <si>
    <t>0,001</t>
  </si>
  <si>
    <t>Kód:</t>
  </si>
  <si>
    <t>B073-2</t>
  </si>
  <si>
    <t>Stavba:</t>
  </si>
  <si>
    <t>REKONŠTRUKCIA TELOCVIČNE ZŠ V OBCI KAMIENKA</t>
  </si>
  <si>
    <t>JKSO:</t>
  </si>
  <si>
    <t>KS:</t>
  </si>
  <si>
    <t>Miesto:</t>
  </si>
  <si>
    <t>Kamienka</t>
  </si>
  <si>
    <t>Dátum:</t>
  </si>
  <si>
    <t>Objednávateľ:</t>
  </si>
  <si>
    <t>IČO:</t>
  </si>
  <si>
    <t>Obec Kamienka</t>
  </si>
  <si>
    <t>IČ DPH:</t>
  </si>
  <si>
    <t>Zhotoviteľ:</t>
  </si>
  <si>
    <t xml:space="preserve"> </t>
  </si>
  <si>
    <t>Projektant:</t>
  </si>
  <si>
    <t>Ing. Vladislav Slosarčik</t>
  </si>
  <si>
    <t>True</t>
  </si>
  <si>
    <t>Spracovateľ:</t>
  </si>
  <si>
    <t>Ing. Slosarčik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</si>
  <si>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</si>
  <si>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</si>
  <si>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</si>
  <si>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</si>
  <si>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</si>
  <si>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</si>
  <si>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</si>
  <si>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</si>
  <si>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</si>
  <si>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</si>
  <si>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</si>
  <si>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</si>
  <si>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</si>
  <si>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</si>
  <si>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</si>
  <si>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</si>
  <si>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</si>
  <si>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</si>
  <si>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</si>
  <si>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</si>
  <si>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</si>
  <si>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</si>
  <si>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</si>
  <si>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</si>
  <si>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</si>
  <si>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</si>
  <si>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</si>
  <si>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</si>
  <si>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</si>
  <si>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</si>
  <si>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</si>
  <si>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</si>
  <si>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</si>
  <si>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</si>
  <si>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</si>
  <si>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</si>
  <si>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</si>
  <si>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</si>
  <si>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</si>
  <si>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</si>
  <si>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</si>
  <si>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</si>
  <si>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</si>
  <si>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</si>
  <si>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</si>
  <si>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</si>
  <si>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Telocvičňa - stavebné úpravy</t>
  </si>
  <si>
    <t>STA</t>
  </si>
  <si>
    <t>1</t>
  </si>
  <si>
    <t>{091b2cf9-ee8a-4927-9744-3273948ed02b}</t>
  </si>
  <si>
    <t>/</t>
  </si>
  <si>
    <t>101</t>
  </si>
  <si>
    <t>Búracie práce</t>
  </si>
  <si>
    <t>Časť</t>
  </si>
  <si>
    <t>2</t>
  </si>
  <si>
    <t>{3872ebeb-e560-4fa6-a9a2-ec78a9e2fa49}</t>
  </si>
  <si>
    <t>102</t>
  </si>
  <si>
    <t>Stavebné úpravy obvodovej steny</t>
  </si>
  <si>
    <t>{b3f4f441-3f9a-4e95-8cd8-57178d05a293}</t>
  </si>
  <si>
    <t>103</t>
  </si>
  <si>
    <t>Nosník</t>
  </si>
  <si>
    <t>{5774c112-2994-4e4c-8839-35e0b875264c}</t>
  </si>
  <si>
    <t>104</t>
  </si>
  <si>
    <t>Zateplenie stropu telocvične</t>
  </si>
  <si>
    <t>{e524a458-7fcc-435d-87cd-cc99fec888b2}</t>
  </si>
  <si>
    <t>105</t>
  </si>
  <si>
    <t>Lešenie</t>
  </si>
  <si>
    <t>{85cfe854-e529-4584-a187-e68db36ff60a}</t>
  </si>
  <si>
    <t>02</t>
  </si>
  <si>
    <t>Prístavba sociálno-hygienických zariadení s hľadiskom</t>
  </si>
  <si>
    <t>{ea92216c-ce4c-48ce-a168-6c03186d0800}</t>
  </si>
  <si>
    <t>201</t>
  </si>
  <si>
    <t>Zemné práce</t>
  </si>
  <si>
    <t>{5b8bdc9c-19fd-4568-a0ca-aa7e83d9fe50}</t>
  </si>
  <si>
    <t>202</t>
  </si>
  <si>
    <t>Základy</t>
  </si>
  <si>
    <t>{2a97fb79-4fca-4206-8631-3eb7800d5515}</t>
  </si>
  <si>
    <t>203</t>
  </si>
  <si>
    <t>Hydroizolácia</t>
  </si>
  <si>
    <t>{93bcf0f8-ced3-4f2c-a74d-34000483e2b0}</t>
  </si>
  <si>
    <t>204</t>
  </si>
  <si>
    <t>Steny a priečky</t>
  </si>
  <si>
    <t>{5dc3c803-76a4-4d07-89b2-aacfe0ea4c5d}</t>
  </si>
  <si>
    <t>205</t>
  </si>
  <si>
    <t>Stropy (hľadisko), nosník, vence a schodiská</t>
  </si>
  <si>
    <t>{d0fb3613-9a68-428d-a1f9-81e3d0f18014}</t>
  </si>
  <si>
    <t>206</t>
  </si>
  <si>
    <t>Strešná konštrukcia</t>
  </si>
  <si>
    <t>{a3f39e48-69e7-4bb2-973d-eae7f6d7e7f2}</t>
  </si>
  <si>
    <t>207</t>
  </si>
  <si>
    <t>Strecha</t>
  </si>
  <si>
    <t>{0e7f9a7d-650d-432b-8fe2-38c0d25a3b76}</t>
  </si>
  <si>
    <t>208</t>
  </si>
  <si>
    <t>Vnútorné omietky</t>
  </si>
  <si>
    <t>{32451dbb-fc0d-41f2-b8c2-b5210a41612f}</t>
  </si>
  <si>
    <t>209</t>
  </si>
  <si>
    <t>Podlaha</t>
  </si>
  <si>
    <t>{29bbbc30-ae86-4747-a80f-b36e0c80e0e1}</t>
  </si>
  <si>
    <t>210</t>
  </si>
  <si>
    <t>Keramická dlažba a obklad</t>
  </si>
  <si>
    <t>{6f78a4de-0581-45ac-a61c-f08e9b53e224}</t>
  </si>
  <si>
    <t>211</t>
  </si>
  <si>
    <t>Okná a vchodové dvere</t>
  </si>
  <si>
    <t>{0bc3410f-3fc1-46d1-b8df-bc0b929f5df5}</t>
  </si>
  <si>
    <t>212</t>
  </si>
  <si>
    <t>Vnútorné dvere a deliace stienky</t>
  </si>
  <si>
    <t>{baf78f69-f867-4688-a4db-aaf559921722}</t>
  </si>
  <si>
    <t>213</t>
  </si>
  <si>
    <t>Zábradlie</t>
  </si>
  <si>
    <t>{cdc09a51-dbf6-49fa-bbc0-e0235026736a}</t>
  </si>
  <si>
    <t>214</t>
  </si>
  <si>
    <t>Vonkajšie omietky a nátery</t>
  </si>
  <si>
    <t>{0067e7c6-d304-4655-aa97-4d75c854d6fa}</t>
  </si>
  <si>
    <t>301</t>
  </si>
  <si>
    <t>Zdravotnotechnické inštalácie</t>
  </si>
  <si>
    <t>{da0f6818-4874-4805-bd86-ae48d4160cb8}</t>
  </si>
  <si>
    <t>401</t>
  </si>
  <si>
    <t>Elektroinštalácia</t>
  </si>
  <si>
    <t>{0972f501-794d-4b0f-95b2-065323cfe340}</t>
  </si>
  <si>
    <t>501</t>
  </si>
  <si>
    <t>{d8348f10-789b-46bb-b4e2-c2da7f2623aa}</t>
  </si>
  <si>
    <t>03</t>
  </si>
  <si>
    <t>Rozšírenie vonkajšej kanalizácie</t>
  </si>
  <si>
    <t>{41a4f6f7-bb6a-4164-9bb0-222d2934aaa4}</t>
  </si>
  <si>
    <t>KRYCÍ LIST ROZPOČTU</t>
  </si>
  <si>
    <t>Objekt:</t>
  </si>
  <si>
    <t>01 - Telocvičňa - stavebné úpravy</t>
  </si>
  <si>
    <t>Časť:</t>
  </si>
  <si>
    <t>101 -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</si>
  <si>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</si>
  <si>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</si>
  <si>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</si>
  <si>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</si>
  <si>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</si>
  <si>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</si>
  <si>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</si>
  <si>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</si>
  <si>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</si>
  <si>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</si>
  <si>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</si>
  <si>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</si>
  <si>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775 - Podlahy vlysové a parketové</t>
  </si>
  <si>
    <t xml:space="preserve">    784 -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</si>
  <si>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</si>
  <si>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</si>
  <si>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</si>
  <si>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</si>
  <si>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</si>
  <si>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</si>
  <si>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</si>
  <si>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</si>
  <si>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</si>
  <si>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</si>
  <si>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</si>
  <si>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</si>
  <si>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</si>
  <si>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</si>
  <si>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</si>
  <si>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</si>
  <si>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</si>
  <si>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</si>
  <si>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</si>
  <si>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</si>
  <si>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962032231</t>
  </si>
  <si>
    <t>Búranie muriva alebo vybúranie otvorov plochy nad 4 m2 nadzákladového z tehál pálených, vápenopieskových, cementových na maltu,  -1,90500t</t>
  </si>
  <si>
    <t>m3</t>
  </si>
  <si>
    <t>4</t>
  </si>
  <si>
    <t>-1889850894</t>
  </si>
  <si>
    <t>963012510</t>
  </si>
  <si>
    <t>Búranie stropov z dosiek alebo panelov zo železobetónu prefabrikovaných s dutinami hr. do 140 mm,  -2,10000t</t>
  </si>
  <si>
    <t>-1879845748</t>
  </si>
  <si>
    <t>3</t>
  </si>
  <si>
    <t>968081113.S</t>
  </si>
  <si>
    <t>Vyvesenie plastového okenného krídla do suti plochy nad 1, 5 m2, -0,02000t</t>
  </si>
  <si>
    <t>ks</t>
  </si>
  <si>
    <t>1543527757</t>
  </si>
  <si>
    <t>968081115.S</t>
  </si>
  <si>
    <t>Demontáž okien plastových, 1 bm obvodu - 0,007t</t>
  </si>
  <si>
    <t>m</t>
  </si>
  <si>
    <t>26065105</t>
  </si>
  <si>
    <t>5</t>
  </si>
  <si>
    <t>975021211</t>
  </si>
  <si>
    <t>Podchytenie nadzákladného muriva pod stropom nad vybúraným otvorom pri hr. muriva do 450 mm</t>
  </si>
  <si>
    <t>163537603</t>
  </si>
  <si>
    <t>6</t>
  </si>
  <si>
    <t>975022371</t>
  </si>
  <si>
    <t>Podchytenie nadzákladného muriva drevenou výstuhou pri hr. muriva nad 450 do 600 mm dľžky podchytenia nad 5 m</t>
  </si>
  <si>
    <t>711681756</t>
  </si>
  <si>
    <t>7</t>
  </si>
  <si>
    <t>975022671</t>
  </si>
  <si>
    <t>Príplatok za každý ďalší 1 m výšky podch., pri hr. muriva do 450 mm a dľžky podchytenia nad 5 m</t>
  </si>
  <si>
    <t>760955991</t>
  </si>
  <si>
    <t>8</t>
  </si>
  <si>
    <t>975073131</t>
  </si>
  <si>
    <t>Jednostranné podchytenie strešných väzníkov do výšky 3,50 m a pri jeho zaťažení nad 1500 do 2500 kg/m</t>
  </si>
  <si>
    <t>-1462609600</t>
  </si>
  <si>
    <t>975078131</t>
  </si>
  <si>
    <t>Príplatok za každý ďalší 1 m výšky podchytenia nad 3,50 m a pri jeho zaťažení hmotnosťou nad 1500 do 2500 kg/m</t>
  </si>
  <si>
    <t>-1844313033</t>
  </si>
  <si>
    <t>10</t>
  </si>
  <si>
    <t>978065011</t>
  </si>
  <si>
    <t>Odstránenie kontaktného zateplenia vrátane povrchovej úpravy z polystyrénových dosiek hrúbky nad 80-120 mm, -0,01841t</t>
  </si>
  <si>
    <t>m2</t>
  </si>
  <si>
    <t>1782622749</t>
  </si>
  <si>
    <t>11</t>
  </si>
  <si>
    <t>979081111</t>
  </si>
  <si>
    <t>Odvoz sutiny a vybúraných hmôt na skládku do 1 km</t>
  </si>
  <si>
    <t>t</t>
  </si>
  <si>
    <t>-871559388</t>
  </si>
  <si>
    <t>12</t>
  </si>
  <si>
    <t>979081121</t>
  </si>
  <si>
    <t>Odvoz sutiny a vybúraných hmôt na skládku za každý ďalší 1 km</t>
  </si>
  <si>
    <t>-1855112537</t>
  </si>
  <si>
    <t>13</t>
  </si>
  <si>
    <t>979082111</t>
  </si>
  <si>
    <t>Vnútrostavenisková doprava sutiny a vybúraných hmôt do 10 m</t>
  </si>
  <si>
    <t>-1160056918</t>
  </si>
  <si>
    <t>14</t>
  </si>
  <si>
    <t>979089612</t>
  </si>
  <si>
    <t>Poplatok za skladovanie - iné odpady zo stavieb a demolácií (17 09), ostatné</t>
  </si>
  <si>
    <t>-849396979</t>
  </si>
  <si>
    <t>PSV</t>
  </si>
  <si>
    <t>Práce a dodávky PSV</t>
  </si>
  <si>
    <t>762</t>
  </si>
  <si>
    <t>Konštrukcie tesárske</t>
  </si>
  <si>
    <t>15</t>
  </si>
  <si>
    <t>762112110.S</t>
  </si>
  <si>
    <t>Montáž konštr.stien a priečok na hladko z hraneného a polohraneného reziva prierezovej plochy do 120 cm2</t>
  </si>
  <si>
    <t>16</t>
  </si>
  <si>
    <t>1276539143</t>
  </si>
  <si>
    <t>M</t>
  </si>
  <si>
    <t>605120007100.S</t>
  </si>
  <si>
    <t>Hranoly zo smrekovca neopracované hranené akosť I dĺ. 4000-6500 mm, hr. 100 mm, š. 120, 140 mm</t>
  </si>
  <si>
    <t>32</t>
  </si>
  <si>
    <t>-1828984050</t>
  </si>
  <si>
    <t>17</t>
  </si>
  <si>
    <t>762431220.S</t>
  </si>
  <si>
    <t>Montáž obloženia stien doskami z drevovláknitých hmôt tvrdými drevotrieskovými na zraz</t>
  </si>
  <si>
    <t>-1615946006</t>
  </si>
  <si>
    <t>18</t>
  </si>
  <si>
    <t>607260000100</t>
  </si>
  <si>
    <t>Doska OSB 3 Superfinish nebrúsené hrxlxš 10x2500x1250 mm</t>
  </si>
  <si>
    <t>-1842018326</t>
  </si>
  <si>
    <t>19</t>
  </si>
  <si>
    <t>762512235.S</t>
  </si>
  <si>
    <t>Položenie podláh pod PVC na drevený podklad z drevotrieskových dosiek pribíjaním</t>
  </si>
  <si>
    <t>528144287</t>
  </si>
  <si>
    <t>607260000100.S</t>
  </si>
  <si>
    <t>Doska OSB nebrúsená hr. 10 mm</t>
  </si>
  <si>
    <t>-573767600</t>
  </si>
  <si>
    <t>21</t>
  </si>
  <si>
    <t>762526110.S</t>
  </si>
  <si>
    <t>Položenie vankúšov pod podlahy osovej vzdialenosti do 650 mm</t>
  </si>
  <si>
    <t>1183835170</t>
  </si>
  <si>
    <t>22</t>
  </si>
  <si>
    <t>605110000700.S</t>
  </si>
  <si>
    <t>Dosky a fošne zo smreku neopracované neomietané akosť I hr. 38-50 mm, š. 100-160 mm</t>
  </si>
  <si>
    <t>-891254100</t>
  </si>
  <si>
    <t>23</t>
  </si>
  <si>
    <t>762841811.S</t>
  </si>
  <si>
    <t>Demontáž podbíjania obkladov stropov a striech sklonu do 60° z dosiek hr.do 35 mm bez omietky, -0,01400 t</t>
  </si>
  <si>
    <t>1797398064</t>
  </si>
  <si>
    <t>24</t>
  </si>
  <si>
    <t>998762102.S</t>
  </si>
  <si>
    <t>Presun hmôt pre konštrukcie tesárske v objektoch výšky do 12 m</t>
  </si>
  <si>
    <t>-1980402116</t>
  </si>
  <si>
    <t>764</t>
  </si>
  <si>
    <t>Konštrukcie klampiarske</t>
  </si>
  <si>
    <t>25</t>
  </si>
  <si>
    <t>764410850</t>
  </si>
  <si>
    <t>Demontáž oplechovania parapetov rš od 100 do 330 mm,  -0,00135t</t>
  </si>
  <si>
    <t>-1924554099</t>
  </si>
  <si>
    <t>26</t>
  </si>
  <si>
    <t>764454802</t>
  </si>
  <si>
    <t>Demontáž odpadových rúr kruhových, s priemerom 120 mm,  -0,00285t</t>
  </si>
  <si>
    <t>1250519388</t>
  </si>
  <si>
    <t>766</t>
  </si>
  <si>
    <t>Konštrukcie stolárske</t>
  </si>
  <si>
    <t>27</t>
  </si>
  <si>
    <t>766411821.S</t>
  </si>
  <si>
    <t>Demontáž obloženia stien panelmi, palub. doskami,  -0,01098t</t>
  </si>
  <si>
    <t>966133688</t>
  </si>
  <si>
    <t>28</t>
  </si>
  <si>
    <t>766411822.S</t>
  </si>
  <si>
    <t>Demontáž obloženia stien panelmi, podkladových roštov,  -0,00800t</t>
  </si>
  <si>
    <t>935453648</t>
  </si>
  <si>
    <t>29</t>
  </si>
  <si>
    <t>766421821.S</t>
  </si>
  <si>
    <t>Demontáž obloženia podhľadu stien, palub.doskami,  -0,01000t</t>
  </si>
  <si>
    <t>-888436469</t>
  </si>
  <si>
    <t>30</t>
  </si>
  <si>
    <t>766421822.S</t>
  </si>
  <si>
    <t>Demontáž obloženia podhľadu stien, podkladových roštov,  -0,00800t</t>
  </si>
  <si>
    <t>1416436921</t>
  </si>
  <si>
    <t>31</t>
  </si>
  <si>
    <t>766694987.S</t>
  </si>
  <si>
    <t>Demontáž parapetnej dosky plastovej šírky nad 300 mm, dĺžky do 1600 mm, -0,004t</t>
  </si>
  <si>
    <t>-782899336</t>
  </si>
  <si>
    <t>767</t>
  </si>
  <si>
    <t>Konštrukcie doplnkové kovové</t>
  </si>
  <si>
    <t>767996801</t>
  </si>
  <si>
    <t>Demontáž ostatných doplnkov stavieb s hmotnosťou jednotlivých dielov konštrukcií do 50 kg,  -0,00100t</t>
  </si>
  <si>
    <t>kg</t>
  </si>
  <si>
    <t>181890903</t>
  </si>
  <si>
    <t>775</t>
  </si>
  <si>
    <t>Podlahy vlysové a parketové</t>
  </si>
  <si>
    <t>33</t>
  </si>
  <si>
    <t>775511800</t>
  </si>
  <si>
    <t>Demontáž lepených drevených podláh vlysových, mozaikových, parketových, vrátane líšt -0,0150t</t>
  </si>
  <si>
    <t>1958521191</t>
  </si>
  <si>
    <t>784</t>
  </si>
  <si>
    <t>Maľby</t>
  </si>
  <si>
    <t>34</t>
  </si>
  <si>
    <t>784418013</t>
  </si>
  <si>
    <t>Zakrývanie podláh a zariadení plachtou v miestnostiach alebo na schodisku</t>
  </si>
  <si>
    <t>-731130951</t>
  </si>
  <si>
    <t>Práce a dodávky M</t>
  </si>
  <si>
    <t>21-M</t>
  </si>
  <si>
    <t>Elektromontáže</t>
  </si>
  <si>
    <t>35</t>
  </si>
  <si>
    <t>210964315</t>
  </si>
  <si>
    <t>Demontáž na spätnú montáž - svietidla interiérového na stenu do 10 kg vrátane odpojenia</t>
  </si>
  <si>
    <t>64</t>
  </si>
  <si>
    <t>-1574471586</t>
  </si>
  <si>
    <t>36</t>
  </si>
  <si>
    <t>210964801</t>
  </si>
  <si>
    <t>Demontáž - uzemňovacie vedenie na povrchu FeZn drôz zvodový   -0,00063 t</t>
  </si>
  <si>
    <t>-1823313607</t>
  </si>
  <si>
    <t>37</t>
  </si>
  <si>
    <t>210964811</t>
  </si>
  <si>
    <t>Demontáž - ekvipotenciálna svorkovnica EPS 3 v krabici KO 100 E   -0,00035 t</t>
  </si>
  <si>
    <t>-1562512294</t>
  </si>
  <si>
    <t>38</t>
  </si>
  <si>
    <t>210964825</t>
  </si>
  <si>
    <t>Demontáž - podpery vedenia FeZn do muriva PV 01h a PV01-03   -0,00020 t</t>
  </si>
  <si>
    <t>2132739486</t>
  </si>
  <si>
    <t>39</t>
  </si>
  <si>
    <t>210964827</t>
  </si>
  <si>
    <t>Demontáž - podpery vedenia FeZn PV17 na zateplené fasády   -0,00011 t</t>
  </si>
  <si>
    <t>-31756146</t>
  </si>
  <si>
    <t>40</t>
  </si>
  <si>
    <t>210964861</t>
  </si>
  <si>
    <t>Demontáž - svorka FeZn k uzemňovacej tyči SJ   -0,00040 t</t>
  </si>
  <si>
    <t>-729637676</t>
  </si>
  <si>
    <t>41</t>
  </si>
  <si>
    <t>210964868</t>
  </si>
  <si>
    <t>Demontáž - svorka FeZn skúšobná SZ   -0,00024 t</t>
  </si>
  <si>
    <t>1422965234</t>
  </si>
  <si>
    <t>42</t>
  </si>
  <si>
    <t>210964870</t>
  </si>
  <si>
    <t>Demontáž - svorka FeZn na odkvapové potrubie ST10-11, SU a SUP   -0,00084 t</t>
  </si>
  <si>
    <t>708013628</t>
  </si>
  <si>
    <t>43</t>
  </si>
  <si>
    <t>210964881</t>
  </si>
  <si>
    <t>Demontáž - ochranný uholník FeZn OU   -0,00163 t</t>
  </si>
  <si>
    <t>-467625854</t>
  </si>
  <si>
    <t>44</t>
  </si>
  <si>
    <t>210964883</t>
  </si>
  <si>
    <t>Demontáž - držiak ochranného uholníka FeZn DU-Z, D a DOU   -0,00040 t</t>
  </si>
  <si>
    <t>177682102</t>
  </si>
  <si>
    <t>102 - Stavebné úpravy obvodovej steny</t>
  </si>
  <si>
    <t xml:space="preserve">    1 - Zemné práce</t>
  </si>
  <si>
    <t xml:space="preserve">    2 - Zakladanie</t>
  </si>
  <si>
    <t xml:space="preserve">    3 - Zvislé a kompletné konštrukcie</t>
  </si>
  <si>
    <t xml:space="preserve">    99 - Presun hmôt HSV</t>
  </si>
  <si>
    <t>132201201.S</t>
  </si>
  <si>
    <t>Výkop ryhy šírky 600-2000mm horn.3 do 100m3</t>
  </si>
  <si>
    <t>482853779</t>
  </si>
  <si>
    <t>132201209.S</t>
  </si>
  <si>
    <t>Príplatok k cenám za lepivosť pri hĺbení rýh š. nad 600 do 2 000 mm zapaž. i nezapažených, s urovnaním dna v hornine 3</t>
  </si>
  <si>
    <t>960100117</t>
  </si>
  <si>
    <t>161101601.S</t>
  </si>
  <si>
    <t>Vytiahnutie výkopku z priestoru pod základmi z horn. 1-4 z hĺbky nad 1 do 2 m</t>
  </si>
  <si>
    <t>-2042220671</t>
  </si>
  <si>
    <t>162201101.S</t>
  </si>
  <si>
    <t>Vodorovné premiestnenie výkopku z horniny 1-4 do 20m</t>
  </si>
  <si>
    <t>1216403799</t>
  </si>
  <si>
    <t>162401122.S</t>
  </si>
  <si>
    <t>Vodorovné premiestnenie výkopku  po spevnenej ceste z  horniny tr.1-4, nad 100 do 1000 m3 na vzdialenosť do 2000 m</t>
  </si>
  <si>
    <t>-1104215648</t>
  </si>
  <si>
    <t>Zakladanie</t>
  </si>
  <si>
    <t>215901101.S</t>
  </si>
  <si>
    <t>Zhutnenie podložia z rastlej horniny 1 až 4 pod násypy, z hornina súdržných do 92 % PS a nesúdržných</t>
  </si>
  <si>
    <t>-1352329082</t>
  </si>
  <si>
    <t>271573001.S</t>
  </si>
  <si>
    <t>Násyp pod základové konštrukcie so zhutnením zo štrkopiesku fr.0-32 mm</t>
  </si>
  <si>
    <t>626598561</t>
  </si>
  <si>
    <t>275321312.S</t>
  </si>
  <si>
    <t>Betón základových pätiek, železový (bez výstuže), tr. C 20/25</t>
  </si>
  <si>
    <t>1999683393</t>
  </si>
  <si>
    <t>275351215.S</t>
  </si>
  <si>
    <t>Debnenie stien základových pätiek, zhotovenie-dielce</t>
  </si>
  <si>
    <t>993772768</t>
  </si>
  <si>
    <t>275351216.S</t>
  </si>
  <si>
    <t>Debnenie stien základovýcb pätiek, odstránenie-dielce</t>
  </si>
  <si>
    <t>1484129755</t>
  </si>
  <si>
    <t>Zvislé a kompletné konštrukcie</t>
  </si>
  <si>
    <t>311321315.S</t>
  </si>
  <si>
    <t>Betón nadzákladových múrov, železový (bez výstuže) tr. C 20/25</t>
  </si>
  <si>
    <t>-1378738653</t>
  </si>
  <si>
    <t>311351101.S</t>
  </si>
  <si>
    <t>Debnenie nadzákladových múrov jednostranné, zhotovenie-dielce</t>
  </si>
  <si>
    <t>-147361372</t>
  </si>
  <si>
    <t>311351102.S</t>
  </si>
  <si>
    <t>Debnenie nadzákladových múrov jednostranné, odstránenie-dielce</t>
  </si>
  <si>
    <t>1514899304</t>
  </si>
  <si>
    <t>311361821.S</t>
  </si>
  <si>
    <t>Výstuž nadzákladových múrov 10505</t>
  </si>
  <si>
    <t>854100088</t>
  </si>
  <si>
    <t>961043111</t>
  </si>
  <si>
    <t>Búranie základov alebo vybúranie otvorov plochy nad 4 m2 z betónu prostého alebo preloženého kameňom,  -2,20000t</t>
  </si>
  <si>
    <t>-2101662998</t>
  </si>
  <si>
    <t>1406887963</t>
  </si>
  <si>
    <t>-1133874380</t>
  </si>
  <si>
    <t>167722277</t>
  </si>
  <si>
    <t>-54808410</t>
  </si>
  <si>
    <t>99</t>
  </si>
  <si>
    <t>Presun hmôt HSV</t>
  </si>
  <si>
    <t>998011001.S</t>
  </si>
  <si>
    <t>Presun hmôt pre budovy (801, 803, 812), zvislá konštr. z tehál, tvárnic, z kovu výšky do 6 m</t>
  </si>
  <si>
    <t>1571478531</t>
  </si>
  <si>
    <t>103 - Nosník</t>
  </si>
  <si>
    <t xml:space="preserve">    783 - Nátery</t>
  </si>
  <si>
    <t xml:space="preserve">    43-M - Montáž oceľových konštrukcií</t>
  </si>
  <si>
    <t>783</t>
  </si>
  <si>
    <t>Nátery</t>
  </si>
  <si>
    <t>783120420</t>
  </si>
  <si>
    <t>Syntetický náter - M41 oceľových konštrukcií A ťažkých a obkladov, štvorvrstvových, bez masky</t>
  </si>
  <si>
    <t>1911314343</t>
  </si>
  <si>
    <t>43-M</t>
  </si>
  <si>
    <t>Montáž oceľových konštrukcií</t>
  </si>
  <si>
    <t>430863003</t>
  </si>
  <si>
    <t>Montáž rôznych dielov OK - tretia cenová krivka do 2 500 kg vrátane</t>
  </si>
  <si>
    <t>-539712451</t>
  </si>
  <si>
    <t>553850000200</t>
  </si>
  <si>
    <t>Prvky pre oceľovú nosnú konštrukciu - stĺpy, väzniky prierez do 100-300 mm</t>
  </si>
  <si>
    <t>128</t>
  </si>
  <si>
    <t>-1630446225</t>
  </si>
  <si>
    <t>430865105</t>
  </si>
  <si>
    <t>Výroba segmentov pre ľahké, jednoduché, dlhé oceľové konštrukcie a prvky, celkovej hmotnosti nad 300 od 1000 kg</t>
  </si>
  <si>
    <t>-1056929127</t>
  </si>
  <si>
    <t>104 - Zateplenie stropu telocvične</t>
  </si>
  <si>
    <t xml:space="preserve">    713 - Izolácie tepelné</t>
  </si>
  <si>
    <t>713</t>
  </si>
  <si>
    <t>Izolácie tepelné</t>
  </si>
  <si>
    <t>713111111</t>
  </si>
  <si>
    <t>Montáž tepelnej izolácie stropov minerálnou vlnou, vrchom kladenou voľne</t>
  </si>
  <si>
    <t>1554257349</t>
  </si>
  <si>
    <t>631640001600</t>
  </si>
  <si>
    <t>Pás ISOVER DOMO PLUS 22, 220x1200x8400 mm, izolácia zo sklenej vlny vhodná pre šikmé strechy, podkrovia, stropy a ľahké podlahy</t>
  </si>
  <si>
    <t>1430652014</t>
  </si>
  <si>
    <t>713120010</t>
  </si>
  <si>
    <t>Zakrývanie tepelnej izolácie podláh fóliou</t>
  </si>
  <si>
    <t>-774671901</t>
  </si>
  <si>
    <t>283230005700</t>
  </si>
  <si>
    <t>Poistná hydroizolačná PE fólia DELTA-MAXX PLUS, šxl 1,5x50 m, energeticky úsporná membrána, s vodotesným a paropriepustným polyuretánovým povrstvením a integrovaným samolepiacim okrajom, DORKEN</t>
  </si>
  <si>
    <t>-129987646</t>
  </si>
  <si>
    <t>283290004200</t>
  </si>
  <si>
    <t>Parozábrana PO JUTAFOL REFLEX N 150, šxl 1,5x50 m, plošná hmotnosť 150 g/m2, s reflexnou hliníkovou vrstvou</t>
  </si>
  <si>
    <t>673592451</t>
  </si>
  <si>
    <t>998713101</t>
  </si>
  <si>
    <t>Presun hmôt pre izolácie tepelné v objektoch výšky do 6 m</t>
  </si>
  <si>
    <t>-2075949692</t>
  </si>
  <si>
    <t>105 - Lešenie</t>
  </si>
  <si>
    <t>941941031.S</t>
  </si>
  <si>
    <t>Montáž lešenia ľahkého pracovného radového s podlahami šírky od 0,80 do 1,00 m, výšky do 10 m</t>
  </si>
  <si>
    <t>-664365613</t>
  </si>
  <si>
    <t>941941191.S</t>
  </si>
  <si>
    <t>Príplatok za prvý a každý ďalší i začatý mesiac použitia lešenia ľahkého pracovného radového s podlahami šírky od 0,80 do 1,00 m, výšky do 10 m</t>
  </si>
  <si>
    <t>-209554002</t>
  </si>
  <si>
    <t>941941831.S</t>
  </si>
  <si>
    <t>Demontáž lešenia ľahkého pracovného radového s podlahami šírky nad 0,80 do 1,00 m, výšky do 10 m</t>
  </si>
  <si>
    <t>864673817</t>
  </si>
  <si>
    <t>02 - Prístavba sociálno-hygienických zariadení s hľadiskom</t>
  </si>
  <si>
    <t>201 - Zemné práce</t>
  </si>
  <si>
    <t>113106612.S</t>
  </si>
  <si>
    <t>Rozoberanie zámkovej dlažby všetkých druhov v ploche nad 20 m2,  -0,26000t</t>
  </si>
  <si>
    <t>837346500</t>
  </si>
  <si>
    <t>119001422.S</t>
  </si>
  <si>
    <t>Dočasné zaistenie káblov a káblových tratí do 6 káblov</t>
  </si>
  <si>
    <t>-295130728</t>
  </si>
  <si>
    <t>122201102.S</t>
  </si>
  <si>
    <t>Odkopávka a prekopávka nezapažená v hornine 3, nad 100 do 1000 m3</t>
  </si>
  <si>
    <t>1383531002</t>
  </si>
  <si>
    <t>122201109.S</t>
  </si>
  <si>
    <t>Odkopávky a prekopávky nezapažené. Príplatok k cenám za lepivosť horniny 3</t>
  </si>
  <si>
    <t>-906415132</t>
  </si>
  <si>
    <t>1487775031</t>
  </si>
  <si>
    <t>393424436</t>
  </si>
  <si>
    <t>1625946268</t>
  </si>
  <si>
    <t>-918876910</t>
  </si>
  <si>
    <t>32067741</t>
  </si>
  <si>
    <t>388111111</t>
  </si>
  <si>
    <t>Teleso kábelovodu z betónových tvárnic na maltu cementovú v otvorenom výkope dvojotvorových</t>
  </si>
  <si>
    <t>1883739453</t>
  </si>
  <si>
    <t>-1200235623</t>
  </si>
  <si>
    <t>202 - Základy</t>
  </si>
  <si>
    <t xml:space="preserve">    6 - Úpravy povrchov, podlahy, osadenie</t>
  </si>
  <si>
    <t>-1116648297</t>
  </si>
  <si>
    <t>192064767</t>
  </si>
  <si>
    <t>-1095991316</t>
  </si>
  <si>
    <t>273313711.S</t>
  </si>
  <si>
    <t>Betón základových dosiek, prostý tr. C 25/30</t>
  </si>
  <si>
    <t>983374375</t>
  </si>
  <si>
    <t>274321311.S</t>
  </si>
  <si>
    <t>Betón základových pásov, železový (bez výstuže), tr. C 16/20</t>
  </si>
  <si>
    <t>-591913804</t>
  </si>
  <si>
    <t>274351215.S</t>
  </si>
  <si>
    <t>Debnenie stien základových pásov, zhotovenie-dielce</t>
  </si>
  <si>
    <t>1547051544</t>
  </si>
  <si>
    <t>274351216.S</t>
  </si>
  <si>
    <t>Debnenie stien základových pásov, odstránenie-dielce</t>
  </si>
  <si>
    <t>550451082</t>
  </si>
  <si>
    <t>275362442.S</t>
  </si>
  <si>
    <t>Výstuž základových pätiek zo zvár. sietí KARI, priemer drôtu 8/8 mm, veľkosť oka 150x150 mm</t>
  </si>
  <si>
    <t>1533531397</t>
  </si>
  <si>
    <t>279100064.S</t>
  </si>
  <si>
    <t>Prestup v základoch z vláknocem. rúr dĺžky do 500 mm, DN 300, potrubie vonk.pr. 181-230 mm (bez tesniacej sady)</t>
  </si>
  <si>
    <t>1352282336</t>
  </si>
  <si>
    <t>311321411.S</t>
  </si>
  <si>
    <t>Betón nadzákladových múrov, železový (bez výstuže) tr. C 25/30</t>
  </si>
  <si>
    <t>189294682</t>
  </si>
  <si>
    <t>311351105.S</t>
  </si>
  <si>
    <t>Debnenie nadzákladových múrov obojstranné zhotovenie-dielce</t>
  </si>
  <si>
    <t>967684115</t>
  </si>
  <si>
    <t>311351106.S</t>
  </si>
  <si>
    <t>Debnenie nadzákladových múrov obojstranné odstránenie-dielce</t>
  </si>
  <si>
    <t>1713784916</t>
  </si>
  <si>
    <t>311362021.S</t>
  </si>
  <si>
    <t>Výstuž nadzákladových múrov, stien a priečok zo zváraných sietí KARI KY51 8/8-200/200</t>
  </si>
  <si>
    <t>-1678033258</t>
  </si>
  <si>
    <t>Úpravy povrchov, podlahy, osadenie</t>
  </si>
  <si>
    <t>625251383</t>
  </si>
  <si>
    <t>Kontaktný zatepľovací systém hr. 60 mm BAUMIT STAR - riešenie pre sokel (XPS), skrutkovacie kotvy</t>
  </si>
  <si>
    <t>32121890</t>
  </si>
  <si>
    <t>806804070</t>
  </si>
  <si>
    <t>203 - Hydroizolácia</t>
  </si>
  <si>
    <t xml:space="preserve">    711 - Izolácie proti vode a vlhkosti</t>
  </si>
  <si>
    <t>711</t>
  </si>
  <si>
    <t>Izolácie proti vode a vlhkosti</t>
  </si>
  <si>
    <t>711471051.S</t>
  </si>
  <si>
    <t>Zhotovenie izolácie proti tlakovej vode PVC fóliou položenou voľne na vodorovnej ploche so zvarením spoju</t>
  </si>
  <si>
    <t>1211113868</t>
  </si>
  <si>
    <t>283220000300</t>
  </si>
  <si>
    <t>Hydroizolačná fólia PVC-P FATRAFOL 803, hr. 1,5 mm, š. 1,3 m, izolácia základov proti zemnej vlhkosti, tlakovej vode, radónu, hnedá, FATRA IZOLFA</t>
  </si>
  <si>
    <t>107585921</t>
  </si>
  <si>
    <t>711472051.S</t>
  </si>
  <si>
    <t>Zhotovenie izolácie proti tlakovej vode PVC fóliou položenou voľne na ploche zvislej so zvarením spoju</t>
  </si>
  <si>
    <t>-1284322828</t>
  </si>
  <si>
    <t>95309335</t>
  </si>
  <si>
    <t>711491171.S</t>
  </si>
  <si>
    <t>Zhotovenie podkladnej vrstvy izolácie z textílie na ploche vodorovnej, pre izolácie proti zemnej vlhkosti, podpovrchovej a tlakovej vode</t>
  </si>
  <si>
    <t>-139997972</t>
  </si>
  <si>
    <t>693110004600</t>
  </si>
  <si>
    <t>Netkaná textília FATRAFOL zo 100% PP TIPPTEX B200F- 200 g/m2 filtračná ochranná separačná š. 2 m, balenie: 100 m2 čiernej farby, FATRA IZOLFA</t>
  </si>
  <si>
    <t>-644015343</t>
  </si>
  <si>
    <t>711491172.S</t>
  </si>
  <si>
    <t>Zhotovenie ochrannej vrstvy izolácie z textílie na ploche vodorovnej, pre izolácie proti zemnej vlhkosti, podpovrchovej a tlakovej vode</t>
  </si>
  <si>
    <t>2128547974</t>
  </si>
  <si>
    <t>464422138</t>
  </si>
  <si>
    <t>711491271.S</t>
  </si>
  <si>
    <t>Zhotovenie podkladnej vrstvy izolácie z textílie na ploche zvislej, pre izolácie proti zemnej vlhkosti, podpovrchovej a tlakovej vode</t>
  </si>
  <si>
    <t>847563811</t>
  </si>
  <si>
    <t>-424479321</t>
  </si>
  <si>
    <t>711491272.S</t>
  </si>
  <si>
    <t>Zhotovenie ochrannej vrstvy izolácie z textílie na ploche zvislej, pre izolácie proti zemnej vlhkosti, podpovrchovej a tlakovej vode</t>
  </si>
  <si>
    <t>-134451531</t>
  </si>
  <si>
    <t>-259367196</t>
  </si>
  <si>
    <t>711491275.S</t>
  </si>
  <si>
    <t>Pripevnenie textílie na plochy zvislé kotviacimi páskami</t>
  </si>
  <si>
    <t>-1999391046</t>
  </si>
  <si>
    <t>283550018800.S</t>
  </si>
  <si>
    <t>Profil tesniaci SG-701</t>
  </si>
  <si>
    <t>415639636</t>
  </si>
  <si>
    <t>553430004400</t>
  </si>
  <si>
    <t>Pásik z poplastovaného plechu FATRAFOL, PVC š. 50 mm, dĺ. 2 m, FATRA IZOLFA</t>
  </si>
  <si>
    <t>-1313958354</t>
  </si>
  <si>
    <t>998711101.S</t>
  </si>
  <si>
    <t>Presun hmôt pre izoláciu proti vode v objektoch výšky do 6 m</t>
  </si>
  <si>
    <t>384716453</t>
  </si>
  <si>
    <t>204 - Steny a priečky</t>
  </si>
  <si>
    <t xml:space="preserve">    763 - Konštrukcie - drevostavby</t>
  </si>
  <si>
    <t>311273116</t>
  </si>
  <si>
    <t>Murivo nosné (m3) z tvárnic YTONG Standard hr. 300 mm P2-400 PDK, na MVC a maltu YTONG (300x249x599)</t>
  </si>
  <si>
    <t>-2027092930</t>
  </si>
  <si>
    <t>311273123</t>
  </si>
  <si>
    <t>Murivo nosné (m3) z tvárnic YTONG Lambda YQ hr. 375 mm P2-300 PDK, na MVC a maltu YTONG (375x249x599)</t>
  </si>
  <si>
    <t>-225128565</t>
  </si>
  <si>
    <t>311273124</t>
  </si>
  <si>
    <t>Murivo nosné (m3) z tvárnic YTONG Lambda YQ hr. 450 mm P2-300 PDK, na MVC a maltu YTONG (450x249x499)</t>
  </si>
  <si>
    <t>-1253187455</t>
  </si>
  <si>
    <t>317165101</t>
  </si>
  <si>
    <t>Prekladový trámec YTONG šírky 125 mm, výšky 124 mm, dĺžky 1150 mm</t>
  </si>
  <si>
    <t>-1282182888</t>
  </si>
  <si>
    <t>342272103</t>
  </si>
  <si>
    <t>Priečky z tvárnic YTONG hr. 125 mm P2-500 hladkých, na MVC a maltu YTONG (125x249x599)</t>
  </si>
  <si>
    <t>-1951315997</t>
  </si>
  <si>
    <t>2034010572</t>
  </si>
  <si>
    <t>763</t>
  </si>
  <si>
    <t>Konštrukcie - drevostavby</t>
  </si>
  <si>
    <t>763114135</t>
  </si>
  <si>
    <t>Inštalačná priečka SDK KNAUF W116, dvojitá kca 2xCW 50, 2xUW 50, dosky 2x GKBI hr. 12,5 mm s TI 2x50 mm</t>
  </si>
  <si>
    <t>1431982800</t>
  </si>
  <si>
    <t>998763101</t>
  </si>
  <si>
    <t>Presun hmôt pre drevostavby v objektoch výšky do 12 m</t>
  </si>
  <si>
    <t>1295907409</t>
  </si>
  <si>
    <t>205 - Stropy (hľadisko), nosník, vence a schodiská</t>
  </si>
  <si>
    <t xml:space="preserve">    4 - Vodorovné konštrukcie</t>
  </si>
  <si>
    <t>Vodorovné konštrukcie</t>
  </si>
  <si>
    <t>411321314.S</t>
  </si>
  <si>
    <t>Betón stropov doskových a trámových,  železový tr. C 20/25</t>
  </si>
  <si>
    <t>1015819841</t>
  </si>
  <si>
    <t>411351101.S</t>
  </si>
  <si>
    <t>Debnenie stropov doskových zhotovenie-dielce</t>
  </si>
  <si>
    <t>2092928080</t>
  </si>
  <si>
    <t>411351102.S</t>
  </si>
  <si>
    <t>Debnenie stropov doskových odstránenie-dielce</t>
  </si>
  <si>
    <t>-2131466749</t>
  </si>
  <si>
    <t>411354173.S</t>
  </si>
  <si>
    <t>Podporná konštrukcia stropov výšky do 4 m pre zaťaženie do 12 kPa zhotovenie</t>
  </si>
  <si>
    <t>-64306684</t>
  </si>
  <si>
    <t>411354174.S</t>
  </si>
  <si>
    <t>Podporná konštrukcia stropov výšky do 4 m pre zaťaženie do 12 kPa odstránenie</t>
  </si>
  <si>
    <t>1299461592</t>
  </si>
  <si>
    <t>411361821.S</t>
  </si>
  <si>
    <t>Výstuž stropov doskových, trámových, vložkových,konzolových alebo balkónových, 10505</t>
  </si>
  <si>
    <t>-144645341</t>
  </si>
  <si>
    <t>413321414.S</t>
  </si>
  <si>
    <t>Betón nosníkov, železový tr. C 25/30</t>
  </si>
  <si>
    <t>1016953125</t>
  </si>
  <si>
    <t>413351107.S</t>
  </si>
  <si>
    <t>Debnenie nosníka zhotovenie-dielce</t>
  </si>
  <si>
    <t>1220469904</t>
  </si>
  <si>
    <t>413351108.S</t>
  </si>
  <si>
    <t>Debnenie nosníka odstránenie-dielce</t>
  </si>
  <si>
    <t>-1028302543</t>
  </si>
  <si>
    <t>413351213.S</t>
  </si>
  <si>
    <t>Podporná konštrukcia nosníkov výšky do 4 m zaťaženia do 10 kPa - zhotovenie</t>
  </si>
  <si>
    <t>-723464706</t>
  </si>
  <si>
    <t>413351214.S</t>
  </si>
  <si>
    <t>Podporná konštrukcia nosníkov výšky do 4 m zaťaženia do 10 kPa - odstránenie</t>
  </si>
  <si>
    <t>1911061364</t>
  </si>
  <si>
    <t>413361821.S</t>
  </si>
  <si>
    <t>Výstuž  nosníkov a trámov, bez rozdielu tvaru a uloženia, 10505</t>
  </si>
  <si>
    <t>-1619473857</t>
  </si>
  <si>
    <t>417321414.S</t>
  </si>
  <si>
    <t>Betón stužujúcich pásov a vencov železový tr. C 20/25</t>
  </si>
  <si>
    <t>-238624673</t>
  </si>
  <si>
    <t>417351115.S</t>
  </si>
  <si>
    <t>Debnenie bočníc stužujúcich pásov a vencov vrátane vzpier zhotovenie</t>
  </si>
  <si>
    <t>-246078686</t>
  </si>
  <si>
    <t>417351116.S</t>
  </si>
  <si>
    <t>Debnenie bočníc stužujúcich pásov a vencov vrátane vzpier odstránenie</t>
  </si>
  <si>
    <t>2091249206</t>
  </si>
  <si>
    <t>417361821.S</t>
  </si>
  <si>
    <t>Výstuž stužujúcich pásov a vencov z betonárskej ocele 10505</t>
  </si>
  <si>
    <t>-851547703</t>
  </si>
  <si>
    <t>417391141.S</t>
  </si>
  <si>
    <t>Montáž obkladu betónových konštrukcií vykonaný súčasne s betónovaním expandovaným polystyrénom</t>
  </si>
  <si>
    <t>160821722</t>
  </si>
  <si>
    <t>283750000200.S</t>
  </si>
  <si>
    <t>Doska fasádna XPS hr. 20-100 mm nenasiakavá, pre zateplenie sokla, venca - hr. 50 mm</t>
  </si>
  <si>
    <t>158860436</t>
  </si>
  <si>
    <t>430321414.S</t>
  </si>
  <si>
    <t>Schodiskové konštrukcie, betón železový tr. C 25/30</t>
  </si>
  <si>
    <t>-719507349</t>
  </si>
  <si>
    <t>430361821.S</t>
  </si>
  <si>
    <t>Výstuž schodiskových konštrukcií z betonárskej ocele 10505</t>
  </si>
  <si>
    <t>1557129461</t>
  </si>
  <si>
    <t>431351121.S</t>
  </si>
  <si>
    <t>Debnenie do 4 m výšky - podest a podstupňových dosiek pôdorysne priamočiarych zhotovenie</t>
  </si>
  <si>
    <t>646069837</t>
  </si>
  <si>
    <t>431351122.S</t>
  </si>
  <si>
    <t>Debnenie do 4 m výšky - podest a podstupňových dosiek pôdorysne priamočiarych odstránenie</t>
  </si>
  <si>
    <t>-1214109846</t>
  </si>
  <si>
    <t>434351141.S</t>
  </si>
  <si>
    <t>Debnenie stupňov na podstupňovej doske alebo na teréne pôdorysne priamočiarych zhotovenie</t>
  </si>
  <si>
    <t>-1433451836</t>
  </si>
  <si>
    <t>434351142.S</t>
  </si>
  <si>
    <t>Debnenie stupňov na podstupňovej doske alebo na teréne pôdorysne priamočiarych odstránenie</t>
  </si>
  <si>
    <t>1566716266</t>
  </si>
  <si>
    <t>1550445977</t>
  </si>
  <si>
    <t>206 - Strešná konštrukcia</t>
  </si>
  <si>
    <t>1883733508</t>
  </si>
  <si>
    <t>430861004</t>
  </si>
  <si>
    <t>Montáž rôznych dielov OK - prvá cenová krivka do 1 000 kg vrátane</t>
  </si>
  <si>
    <t>-1710556992</t>
  </si>
  <si>
    <t>-525392224</t>
  </si>
  <si>
    <t>-284218917</t>
  </si>
  <si>
    <t>207 - Strecha</t>
  </si>
  <si>
    <t>764327220</t>
  </si>
  <si>
    <t>Oplechovanie z pozinkovaného farbeného PZf plechu, odkvapov na strechách s tvrdou krytinou r.š. 330 mm</t>
  </si>
  <si>
    <t>-188589447</t>
  </si>
  <si>
    <t>764327240-01</t>
  </si>
  <si>
    <t>Oplechovanie z pozinkovaného farbeného PZf plechu, odkvapov na strechách s tvrdou krytinou r.š. 500 mm</t>
  </si>
  <si>
    <t>1204479549</t>
  </si>
  <si>
    <t>764331420-01</t>
  </si>
  <si>
    <t>Lemovanie z pozinkovaného farbeného PZf plechu, kútov r.š. 250 mm</t>
  </si>
  <si>
    <t>-1197320324</t>
  </si>
  <si>
    <t>764331430</t>
  </si>
  <si>
    <t>Lemovanie z pozinkovaného farbeného PZf plechu, múrov na strechách s tvrdou krytinou r.š. 330 mm</t>
  </si>
  <si>
    <t>918540927</t>
  </si>
  <si>
    <t>764341420</t>
  </si>
  <si>
    <t>Lemovanie z pozinkovaného farbeného PZf plechu, rúr, konzol alebo držiakov na vlnitej, hladkej, drážk. krytine, D 75-100 mm</t>
  </si>
  <si>
    <t>-1721594450</t>
  </si>
  <si>
    <t>764348401</t>
  </si>
  <si>
    <t>Snehové zachytávače z pozinkovaného farebného PZf plechu, jednoradové - Z14</t>
  </si>
  <si>
    <t>-1296642204</t>
  </si>
  <si>
    <t>764352427</t>
  </si>
  <si>
    <t>Žľaby z pozinkovaného farbeného PZf plechu, pododkvapové polkruhové r.š. 330 mm</t>
  </si>
  <si>
    <t>763927233</t>
  </si>
  <si>
    <t>764359413</t>
  </si>
  <si>
    <t>Kotlík kónický z pozinkovaného farbeného PZf plechu, pre rúry s priemerom od 125 do 150 mm</t>
  </si>
  <si>
    <t>-704885506</t>
  </si>
  <si>
    <t>764359441</t>
  </si>
  <si>
    <t>Ochranný kôš strešného vpustu pre rúry s priemerom do 150 mm</t>
  </si>
  <si>
    <t>-47814468</t>
  </si>
  <si>
    <t>764391410</t>
  </si>
  <si>
    <t>Záveterná lišta z pozinkovaného farbeného PZf plechu, r.š. 250 mm</t>
  </si>
  <si>
    <t>1194794282</t>
  </si>
  <si>
    <t>764394250</t>
  </si>
  <si>
    <t>Podkladový pás z pozinkovaného farbeného PZf plechu, r.š. 200 mm</t>
  </si>
  <si>
    <t>849677852</t>
  </si>
  <si>
    <t>764394252</t>
  </si>
  <si>
    <t>Podkladový pás z pozinkovaného farbeného PZf plechu, r.š. 330 mm</t>
  </si>
  <si>
    <t>650186623</t>
  </si>
  <si>
    <t>764454454</t>
  </si>
  <si>
    <t>Zvodové rúry z pozinkovaného farbeného PZf plechu, kruhové priemer 120 mm</t>
  </si>
  <si>
    <t>788014008</t>
  </si>
  <si>
    <t>998764101</t>
  </si>
  <si>
    <t>Presun hmôt pre konštrukcie klampiarske v objektoch výšky do 6 m</t>
  </si>
  <si>
    <t>310910560</t>
  </si>
  <si>
    <t>767330307</t>
  </si>
  <si>
    <t>Montáž oblej alebo plochej striešky od steny nad vchodové dvere z komorového polykarbonátu resp. akrylátu nad 1500 do 1900 mm</t>
  </si>
  <si>
    <t>-1916600509</t>
  </si>
  <si>
    <t>553580018500</t>
  </si>
  <si>
    <t>Strieška rovná nerezová s akrylátom hr. 4 mm LIGHTLINE L, šxhĺ 1900x950 mm, farba transparentná</t>
  </si>
  <si>
    <t>-961724606</t>
  </si>
  <si>
    <t>767397102</t>
  </si>
  <si>
    <t>Montáž strešných sendvičových panelov s viditeľným spojom na OK, hrúbky nad 80 do 120 mm</t>
  </si>
  <si>
    <t>-872208145</t>
  </si>
  <si>
    <t>553260001800-01</t>
  </si>
  <si>
    <t>Panel sendvičový PUR strešný oceľový plášť š. 1000 mm hr. jadra 120 mm</t>
  </si>
  <si>
    <t>-1482573035</t>
  </si>
  <si>
    <t>998767101</t>
  </si>
  <si>
    <t>Presun hmôt pre kovové stavebné doplnkové konštrukcie v objektoch výšky do 6 m</t>
  </si>
  <si>
    <t>-821445442</t>
  </si>
  <si>
    <t>208 - Vnútorné omietky</t>
  </si>
  <si>
    <t>611460112.S</t>
  </si>
  <si>
    <t>Príprava vnútorného podkladu stropov na betónové podklady kontaktným mostíkom</t>
  </si>
  <si>
    <t>-321451896</t>
  </si>
  <si>
    <t>611468552</t>
  </si>
  <si>
    <t>Vnútorná omietka stropov YTONG tepelnoizolačná ľahčená, hr. 10 mm</t>
  </si>
  <si>
    <t>899847617</t>
  </si>
  <si>
    <t>611481119.S</t>
  </si>
  <si>
    <t>Potiahnutie vnútorných stropov sklotextílnou mriežkou s celoplošným prilepením</t>
  </si>
  <si>
    <t>-80616315</t>
  </si>
  <si>
    <t>612460112.S</t>
  </si>
  <si>
    <t>Príprava vnútorného podkladu stien na betónové podklady kontaktným mostíkom</t>
  </si>
  <si>
    <t>755649368</t>
  </si>
  <si>
    <t>612468552</t>
  </si>
  <si>
    <t>Vnútorná omietka stien YTONG tepelnoizolačná ľahčená, hr. 10 mm</t>
  </si>
  <si>
    <t>1488664073</t>
  </si>
  <si>
    <t>612481119.S</t>
  </si>
  <si>
    <t>Potiahnutie vnútorných stien sklotextílnou mriežkou s celoplošným prilepením</t>
  </si>
  <si>
    <t>1062495955</t>
  </si>
  <si>
    <t>398545587</t>
  </si>
  <si>
    <t>209 - Podlaha</t>
  </si>
  <si>
    <t>632440016</t>
  </si>
  <si>
    <t>Anhydritový samonivelizačný liaty poter BAUMIT Alpha 2000, triedy CA-C20-F5, hr. 50 mm</t>
  </si>
  <si>
    <t>-295322878</t>
  </si>
  <si>
    <t>632440065</t>
  </si>
  <si>
    <t>Anhydritová samonivelizačná stierka BAUMIT Nivello Quatro, triedy CA-C20-F6, hr. 5 mm</t>
  </si>
  <si>
    <t>-89309433</t>
  </si>
  <si>
    <t>632440075</t>
  </si>
  <si>
    <t>Anhydritová samonivelizačná stierka BAUMIT Nivello Quatro, triedy CA-C20-F6, hr. 15 mm</t>
  </si>
  <si>
    <t>261704476</t>
  </si>
  <si>
    <t>1047060737</t>
  </si>
  <si>
    <t>283230011400</t>
  </si>
  <si>
    <t>Krycia PE fólia hr. 0,12 mm, š. 2 m, pre podlahové vykurovanie, balenie 100 m2, UNIVENTA</t>
  </si>
  <si>
    <t>960514385</t>
  </si>
  <si>
    <t>713122121</t>
  </si>
  <si>
    <t>Montáž tepelnej izolácie podláh polystyrénom, kladeným voľne v dvoch vrstvách</t>
  </si>
  <si>
    <t>467715471</t>
  </si>
  <si>
    <t>283720007800.S</t>
  </si>
  <si>
    <t>Doska EPS hr. 60 mm, pevnosť v tlaku 100 kPa, na zateplenie podláh a plochých striech</t>
  </si>
  <si>
    <t>-1016328376</t>
  </si>
  <si>
    <t>-1937908323</t>
  </si>
  <si>
    <t>210 - Keramická dlažba a obklad</t>
  </si>
  <si>
    <t xml:space="preserve">    771 - Podlahy z dlaždíc</t>
  </si>
  <si>
    <t xml:space="preserve">    781 - Obklady</t>
  </si>
  <si>
    <t>771</t>
  </si>
  <si>
    <t>Podlahy z dlaždíc</t>
  </si>
  <si>
    <t>771275308</t>
  </si>
  <si>
    <t>Montáž obkladov schodiskových stupňov dlaždicami do flexibilného tmelu veľ. 300 x 600 mm</t>
  </si>
  <si>
    <t>-779934960</t>
  </si>
  <si>
    <t>597640007800-01</t>
  </si>
  <si>
    <t>Schodovka keramická CEMENTO lxvxhr 298x598x10 mm, farba sivá, RAKO</t>
  </si>
  <si>
    <t>133381526</t>
  </si>
  <si>
    <t>597640001800-01</t>
  </si>
  <si>
    <t>Obkladačky keramické CEMENTO, lxvxhr 298x598x10 mm, farba sivá, RAKO</t>
  </si>
  <si>
    <t>-972500118</t>
  </si>
  <si>
    <t>771415008</t>
  </si>
  <si>
    <t>Montáž soklíkov z obkladačiek do tmelu veľ. 600 x 95 mm</t>
  </si>
  <si>
    <t>2094053556</t>
  </si>
  <si>
    <t>597640005500-01</t>
  </si>
  <si>
    <t>Sokel keramický CEMENTO lxvxhr 600x95x10 mm, farba SIVá, RAKO</t>
  </si>
  <si>
    <t>1585952427</t>
  </si>
  <si>
    <t>771541220</t>
  </si>
  <si>
    <t>Montáž podláh z dlaždíc gres kladených do tmelu flexibil. mrazuvzdorného veľ. 300 x 600 mm</t>
  </si>
  <si>
    <t>1502395524</t>
  </si>
  <si>
    <t>597740002110-01</t>
  </si>
  <si>
    <t>Dlaždice keramické CEMENTO, lxvxhr 298x598x11 mm, farba 61S tunis, RAKO</t>
  </si>
  <si>
    <t>1003535512</t>
  </si>
  <si>
    <t>771576107</t>
  </si>
  <si>
    <t>Montáž podláh z dlaždíc keramických do tmelu flexibilného mrazuvzdorného veľ. 200 x 200 mm</t>
  </si>
  <si>
    <t>-1955580197</t>
  </si>
  <si>
    <t>597740001500</t>
  </si>
  <si>
    <t>Dlaždice keramické COLOR TWO, lxvxhr 197x197x7 mm, farba RAL 2408015, RAKO</t>
  </si>
  <si>
    <t>-1414510502</t>
  </si>
  <si>
    <t>998771101</t>
  </si>
  <si>
    <t>Presun hmôt pre podlahy z dlaždíc v objektoch výšky do 6m</t>
  </si>
  <si>
    <t>1384930121</t>
  </si>
  <si>
    <t>781</t>
  </si>
  <si>
    <t>Obklady</t>
  </si>
  <si>
    <t>781445208</t>
  </si>
  <si>
    <t>Montáž obkladov vnútor. stien z obkladačiek kladených do tmelu flexibilného veľ. 200x200 mm</t>
  </si>
  <si>
    <t>2071520863</t>
  </si>
  <si>
    <t>597640002300-01</t>
  </si>
  <si>
    <t>Obkladačky keramické COLOR ONE, lxvxhr 198x198x6 mm, farba béžová, RAKO</t>
  </si>
  <si>
    <t>1380786009</t>
  </si>
  <si>
    <t>998781101</t>
  </si>
  <si>
    <t>Presun hmôt pre obklady keramické v objektoch výšky do 6 m</t>
  </si>
  <si>
    <t>710895928</t>
  </si>
  <si>
    <t>211 - Okná a vchodové dvere</t>
  </si>
  <si>
    <t>764410420</t>
  </si>
  <si>
    <t>Oplechovanie parapetov z pozinkovaného farbeného PZf plechu, vrátane rohov r.š. 160 mm</t>
  </si>
  <si>
    <t>-672284423</t>
  </si>
  <si>
    <t>-2024493572</t>
  </si>
  <si>
    <t>766621401.S</t>
  </si>
  <si>
    <t>Montáž okien plastových s hydroizolačnými expanznými ISO páskami (expanzná)</t>
  </si>
  <si>
    <t>94681065</t>
  </si>
  <si>
    <t>283550011300.S</t>
  </si>
  <si>
    <t>Komprimovaná parotesná PUR expanzná páska 5-30x74 mm, pre okenné a fasádne konštrukcie</t>
  </si>
  <si>
    <t>-2114386464</t>
  </si>
  <si>
    <t>611410-01</t>
  </si>
  <si>
    <t>Plastové okno jednokrídlové OS, vxš 900x900 mm, izolačné dvojsklo, 6 komorový profil</t>
  </si>
  <si>
    <t>-1237280456</t>
  </si>
  <si>
    <t>611410-02</t>
  </si>
  <si>
    <t>Plastové okno jednokrídlové OS, vxš 900x1600 mm, izolačné dvojsklo, 6 komorový profil</t>
  </si>
  <si>
    <t>297322339</t>
  </si>
  <si>
    <t>611410-03</t>
  </si>
  <si>
    <t>Plastové okno jednokrídlové OS, vxš 1250x900 mm, izolačné dvojsklo, 6 komorový profil</t>
  </si>
  <si>
    <t>1416389692</t>
  </si>
  <si>
    <t>611410-04</t>
  </si>
  <si>
    <t>Plastové okno dvojkrídlové P+OS, vxš 1800x1600 mm, izolačné dvojsklo, 6 komorový profil - vlastné</t>
  </si>
  <si>
    <t>350515120</t>
  </si>
  <si>
    <t>766669117</t>
  </si>
  <si>
    <t>Montáž samozatvárača pre dverné krídla s hmotnosťou do 50 kg</t>
  </si>
  <si>
    <t>1036013875</t>
  </si>
  <si>
    <t>5491701020</t>
  </si>
  <si>
    <t xml:space="preserve">Hydraulický samozatvárač - váha dverí do 70 kg </t>
  </si>
  <si>
    <t>671040030</t>
  </si>
  <si>
    <t>766694151.S</t>
  </si>
  <si>
    <t>Montáž parapetnej dosky plastovej šírky nad 300 mm, dĺžky do 1000 mm</t>
  </si>
  <si>
    <t>-2119491744</t>
  </si>
  <si>
    <t>611560000600.S</t>
  </si>
  <si>
    <t>Parapetná doska plastová, šírka 400 mm, komôrková vnútorná, zlatý dub, mramor, mahagon, svetlý buk, orech</t>
  </si>
  <si>
    <t>1989423190</t>
  </si>
  <si>
    <t>998766101.S</t>
  </si>
  <si>
    <t>Presun hmot pre konštrukcie stolárske v objektoch výšky do 6 m</t>
  </si>
  <si>
    <t>1110245363</t>
  </si>
  <si>
    <t>767646520.S</t>
  </si>
  <si>
    <t>Montáž dverí kovových - hliníkových, vchodových, 1 m obvodu dverí</t>
  </si>
  <si>
    <t>-843242423</t>
  </si>
  <si>
    <t>5534100-05</t>
  </si>
  <si>
    <t>Dvere hliníkové vchodové dvojkrídlové otočné 1450x2050 mm</t>
  </si>
  <si>
    <t>1062178758</t>
  </si>
  <si>
    <t>1522099902</t>
  </si>
  <si>
    <t>212 - Vnútorné dvere a deliace stienky</t>
  </si>
  <si>
    <t>642942111.S</t>
  </si>
  <si>
    <t>Osadenie oceľovej dverovej zárubne alebo rámu, plochy otvoru do 2,5 m2</t>
  </si>
  <si>
    <t>1235783769</t>
  </si>
  <si>
    <t>553310001700.S</t>
  </si>
  <si>
    <t>Zárubňa kovová šxv 300-1195x500-1970 a 2100 mm, jednodielna zamurovacia</t>
  </si>
  <si>
    <t>969389238</t>
  </si>
  <si>
    <t>642945111.S</t>
  </si>
  <si>
    <t>Osadenie oceľ. zárubní protipož. dverí s obetónov. jednokrídlové do 2,5 m2</t>
  </si>
  <si>
    <t>-416472479</t>
  </si>
  <si>
    <t>553310010316</t>
  </si>
  <si>
    <t>Zárubňa požiarna oceľová, bezpečnostná MRB šxvxhr 900x1970x170 mm, šedá,</t>
  </si>
  <si>
    <t>1507698917</t>
  </si>
  <si>
    <t>293525913</t>
  </si>
  <si>
    <t>766124100</t>
  </si>
  <si>
    <t xml:space="preserve">Montáž drevených stien záchodových (inštalačný blok WC) s dvoma krídlami alebo s jedným krídlom a dvierkami   </t>
  </si>
  <si>
    <t>-542240576</t>
  </si>
  <si>
    <t>6156687000-91</t>
  </si>
  <si>
    <t>Dodávka WC deliacich stien kompletizovaných ABS laminodoska s povrchom melamín hr. 28 mm, ABS hrana, farba silver, dvere 700 mm, nastav nohy</t>
  </si>
  <si>
    <t>-350339473</t>
  </si>
  <si>
    <t>766662112.S</t>
  </si>
  <si>
    <t>Montáž dverového krídla otočného jednokrídlového poldrážkového, do existujúcej zárubne, vrátane kovania</t>
  </si>
  <si>
    <t>-1345812228</t>
  </si>
  <si>
    <t>549150000600</t>
  </si>
  <si>
    <t>Kľučka dverová 2x, 2x rozeta BB, FAB, nehrdzavejúca oceľ, povrch nerez brúsený, SAPELI</t>
  </si>
  <si>
    <t>179425897</t>
  </si>
  <si>
    <t>549150000600.S</t>
  </si>
  <si>
    <t>Kľučka dverová a rozeta 2x, nehrdzavejúca oceľ, povrch nerez brúsený</t>
  </si>
  <si>
    <t>-693538911</t>
  </si>
  <si>
    <t>611610000400</t>
  </si>
  <si>
    <t>Dvere vnútorné jednokrídlové, šírka 600-900 mm, výplň papierová voština, povrch fólia M10, plné, SAPELI</t>
  </si>
  <si>
    <t>-621714273</t>
  </si>
  <si>
    <t>766662114.S</t>
  </si>
  <si>
    <t>Montáž dverového krídla otočného jednokrídlového špeciálneho, do existujúcej zárubne, vrátane kovania</t>
  </si>
  <si>
    <t>-1605714326</t>
  </si>
  <si>
    <t>1273972127</t>
  </si>
  <si>
    <t>2100549902</t>
  </si>
  <si>
    <t>611650001100.S</t>
  </si>
  <si>
    <t>Dvere vnútorné protipožiarne drevené EI EW 30 D3, šxv 900x1970 mm, požiarna výplň DTD, SK certifikát, CPL lamino 0,2 mm</t>
  </si>
  <si>
    <t>-771748019</t>
  </si>
  <si>
    <t>-1678101043</t>
  </si>
  <si>
    <t>-313786611</t>
  </si>
  <si>
    <t>766695212.S</t>
  </si>
  <si>
    <t>Montáž prahu dverí, jednokrídlových</t>
  </si>
  <si>
    <t>32685354</t>
  </si>
  <si>
    <t>611890003500.S</t>
  </si>
  <si>
    <t>Prah dubový, dĺžka 710 mm, šírka 100 mm</t>
  </si>
  <si>
    <t>-1503466024</t>
  </si>
  <si>
    <t>611890003900.S</t>
  </si>
  <si>
    <t>Prah dubový, dĺžka 810 mm, šírka 100 mm</t>
  </si>
  <si>
    <t>1473549948</t>
  </si>
  <si>
    <t>611890004400.S</t>
  </si>
  <si>
    <t>Prah dubový, dĺžka 910 mm, šírka 150 mm</t>
  </si>
  <si>
    <t>-2074521375</t>
  </si>
  <si>
    <t>-75456203</t>
  </si>
  <si>
    <t>213 - Zábradlie</t>
  </si>
  <si>
    <t>767163100</t>
  </si>
  <si>
    <t>Montáž zábradlia nerezové na terasy a balkóny, výplň rebrovanie, kotvenie do podlahy</t>
  </si>
  <si>
    <t>1157385293</t>
  </si>
  <si>
    <t>553520001300</t>
  </si>
  <si>
    <t>Zábradlie nerezové A/ZVVR100-2000, vertikálna výplň nerez, madlo kruhové, výška 1000 mm, kotvenie do podlahy</t>
  </si>
  <si>
    <t>1326179126</t>
  </si>
  <si>
    <t>767230040</t>
  </si>
  <si>
    <t>Montáž zábradlia nerezové na schody, výplň lanko 4xd5, kotvenie do podlahy</t>
  </si>
  <si>
    <t>-1530788367</t>
  </si>
  <si>
    <t>525889842</t>
  </si>
  <si>
    <t>767230070</t>
  </si>
  <si>
    <t>Montáž schodiskového madla na stenu</t>
  </si>
  <si>
    <t>-79774162</t>
  </si>
  <si>
    <t>553520003500</t>
  </si>
  <si>
    <t>Madlo schodiskové pre kotvenie na stenu, nerezové</t>
  </si>
  <si>
    <t>-1512080671</t>
  </si>
  <si>
    <t>-962921186</t>
  </si>
  <si>
    <t>214 - Vonkajšie omietky a nátery</t>
  </si>
  <si>
    <t>622464310</t>
  </si>
  <si>
    <t>Vonkajšia omietka stien mozaiková BAUMIT, Baumit MosaikTop</t>
  </si>
  <si>
    <t>-798138217</t>
  </si>
  <si>
    <t>622466120</t>
  </si>
  <si>
    <t>Príprava vonkajšieho podkladu stien BAUMIT, základný náter PremiumPrimer</t>
  </si>
  <si>
    <t>768585698</t>
  </si>
  <si>
    <t>622466183</t>
  </si>
  <si>
    <t>Vonkajšia omietka stien štuková BAUMIT, strojné miešanie, ručné nanášanie, VivaExterior, hr. 3 mm</t>
  </si>
  <si>
    <t>1333344714</t>
  </si>
  <si>
    <t>622466201</t>
  </si>
  <si>
    <t>Vonkajšia omietka stien BAUMIT, vápennocementová, strojné nanášanie, Jadrová omietka strojová, hr. 20 mm</t>
  </si>
  <si>
    <t>769802586</t>
  </si>
  <si>
    <t>622491402</t>
  </si>
  <si>
    <t>Fasádny náter silikónový BAUMIT SilikonColor, dvojnásobný</t>
  </si>
  <si>
    <t>-690528464</t>
  </si>
  <si>
    <t>173553931</t>
  </si>
  <si>
    <t>301 - Zdravotnotechnické inštalácie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</si>
  <si>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</si>
  <si>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</si>
  <si>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</si>
  <si>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PSV - Práce a dodávky PSV   </t>
  </si>
  <si>
    <t xml:space="preserve">    713 - Izolácie tepelné   </t>
  </si>
  <si>
    <t xml:space="preserve">      721 - Zdravotech. vnútorná kanalizácia   </t>
  </si>
  <si>
    <t xml:space="preserve">    722 - Zdravotechnika - vnútorný vodovod   </t>
  </si>
  <si>
    <t xml:space="preserve">    725 - Zdravotechnika - zariaď. predmety   </t>
  </si>
  <si>
    <t xml:space="preserve">    735 - Ústredné kúrenie - vykurovacie telesá   </t>
  </si>
  <si>
    <t xml:space="preserve">Práce a dodávky HSV   </t>
  </si>
  <si>
    <t xml:space="preserve">Zemné práce   </t>
  </si>
  <si>
    <t>132201101</t>
  </si>
  <si>
    <t>Výkop ryhy do šírky 600 mm v horn.3 do 100 m3</t>
  </si>
  <si>
    <t>132201109</t>
  </si>
  <si>
    <t>Príplatok k cene za lepivosť horniny 3</t>
  </si>
  <si>
    <t>174101001</t>
  </si>
  <si>
    <t>Zásyp sypaninou so zhutnením jám, šachiet, rýh, zárezov alebo okolo objektov  do 100 m3</t>
  </si>
  <si>
    <t>175101101</t>
  </si>
  <si>
    <t>Obsyp potrubia sypaninou z vhodných hornín 1 až 4 bez prehodenia sypaniny</t>
  </si>
  <si>
    <t>5833714000</t>
  </si>
  <si>
    <t>Štrkopiesok 0-16 N</t>
  </si>
  <si>
    <t xml:space="preserve">Vodorovné konštrukcie   </t>
  </si>
  <si>
    <t>451572111</t>
  </si>
  <si>
    <t>Lôžko pod potrubie, stoky a drobné objekty, v otvorenom výkope z kameniva drobného ťaženého 0-4 mm</t>
  </si>
  <si>
    <t>452311121</t>
  </si>
  <si>
    <t>Dosky z betónu pod šachty v otvorenom výkope tr. C 8/10</t>
  </si>
  <si>
    <t>452386121</t>
  </si>
  <si>
    <t>Vyrovnávací prstenec z prostého betónu tr.C 8/10 pod poklopy a mreže,výška nad 100 do 200 mm</t>
  </si>
  <si>
    <t>5524315000</t>
  </si>
  <si>
    <t>Poklop VS tupný K ruhový plochý-D</t>
  </si>
  <si>
    <t>894810012</t>
  </si>
  <si>
    <t>Montáž plastovej revíznej kanalizačnej šachty 1000 PP, výška šachty 2 m, s roznášacím prstencom a poklopom</t>
  </si>
  <si>
    <t>2866101600</t>
  </si>
  <si>
    <t>Šachta z PE  1000, v. 1500</t>
  </si>
  <si>
    <t xml:space="preserve">Práce a dodávky PSV   </t>
  </si>
  <si>
    <t xml:space="preserve">Izolácie tepelné   </t>
  </si>
  <si>
    <t>713482111</t>
  </si>
  <si>
    <t>Montáž trubíc z PE, hr.do 10 mm,vnút.priemer do 38 mm</t>
  </si>
  <si>
    <t>283310001200</t>
  </si>
  <si>
    <t>Izolačná PE trubica TUBOLIT DG 20x9 mm (d potrubia x hr. izolácie), nadrezaná, AZ FLEX</t>
  </si>
  <si>
    <t>283310001400</t>
  </si>
  <si>
    <t>Izolačná PE trubica TUBOLIT DG 25x9 mm (d potrubia x hr. izolácie), nadrezaná, AZ FLEX</t>
  </si>
  <si>
    <t>283310001600</t>
  </si>
  <si>
    <t>Izolačná PE trubica TUBOLIT DG 35x9 mm (d potrubia x hr. izolácie), nadrezaná, AZ FLEX</t>
  </si>
  <si>
    <t>713482112</t>
  </si>
  <si>
    <t>Montáž trubíc z PE, hr.do 10 mm,vnút.priemer 39-70 mm</t>
  </si>
  <si>
    <t>283310001700</t>
  </si>
  <si>
    <t>Izolačná PE trubica TUBOLIT DG 40x9 mm (d potrubia x hr. izolácie), nadrezaná, AZ FLEX</t>
  </si>
  <si>
    <t>721</t>
  </si>
  <si>
    <t xml:space="preserve">Zdravotech. vnútorná kanalizácia   </t>
  </si>
  <si>
    <t>721171109</t>
  </si>
  <si>
    <t>Potrubie z novodurových rúr TPD 5-177-67 odpadové hrdlové ležaté D 110x2,2</t>
  </si>
  <si>
    <t>721171111</t>
  </si>
  <si>
    <t>Potrubie z PVC - U odpadové ležaté hrdlové D 140x2, 8</t>
  </si>
  <si>
    <t>721171112</t>
  </si>
  <si>
    <t>Potrubie z novodurových rúr odpadové ležaté hrdlové D 160x3,9</t>
  </si>
  <si>
    <t>721172109</t>
  </si>
  <si>
    <t>Potrubie z PVC - U odpadové zvislé hrdlové D 110x2, 2</t>
  </si>
  <si>
    <t>721173205</t>
  </si>
  <si>
    <t>Potrubie z novodurových rúr TPD 5-177-67 zvislé D 50x1,8</t>
  </si>
  <si>
    <t>721173204</t>
  </si>
  <si>
    <t>Potrubie z novodurových rúr TPD 5-177-67 pripájacie D 40x1,8</t>
  </si>
  <si>
    <t>46</t>
  </si>
  <si>
    <t>721173205.1</t>
  </si>
  <si>
    <t>Potrubie z novodurových rúr TPD 5-177-67 pripájacie D 50x1,8</t>
  </si>
  <si>
    <t>48</t>
  </si>
  <si>
    <t>721173206</t>
  </si>
  <si>
    <t>Potrubie z novodurových rúr TPD 5-177-67 pripájacie D 63x1,8</t>
  </si>
  <si>
    <t>50</t>
  </si>
  <si>
    <t>721173207</t>
  </si>
  <si>
    <t>Potrubie z PVC - U odpadné pripájacie D110x2,2</t>
  </si>
  <si>
    <t>52</t>
  </si>
  <si>
    <t>2863120370</t>
  </si>
  <si>
    <t>PE-koleno 88,5°    DN 90/90    WC</t>
  </si>
  <si>
    <t>54</t>
  </si>
  <si>
    <t>286510021600</t>
  </si>
  <si>
    <t>Čistiaci kus na 4 skrutky PVC-U, DN 110 hladký pre gravitačnú kanalizáciu</t>
  </si>
  <si>
    <t>56</t>
  </si>
  <si>
    <t>286510021400</t>
  </si>
  <si>
    <t>Čistiaca tvarovka PVC-U, DN 50 hladká pre gravitačnú kanalizáciu</t>
  </si>
  <si>
    <t>58</t>
  </si>
  <si>
    <t>721194104</t>
  </si>
  <si>
    <t>Zriadenie prípojky na potrubí vyvedenie a upevnenie odpadových výpustiek D 40x1,8</t>
  </si>
  <si>
    <t>60</t>
  </si>
  <si>
    <t>721194105</t>
  </si>
  <si>
    <t>Zriadenie prípojky na potrubí vyvedenie a upevnenie odpadových výpustiek D 50x1,8</t>
  </si>
  <si>
    <t>62</t>
  </si>
  <si>
    <t>721194109</t>
  </si>
  <si>
    <t>Zriadenie prípojky na potrubí vyvedenie a upevnenie odpadových výpustiek D 110x2,3</t>
  </si>
  <si>
    <t>721229020</t>
  </si>
  <si>
    <t>Montáž podlahového odtokového žlabu dĺžky 500 mm pre montáž do k stene</t>
  </si>
  <si>
    <t>66</t>
  </si>
  <si>
    <t>552240020800</t>
  </si>
  <si>
    <t>Žľab kúpeľňový nerezový ku stene, dĺ. 500 mm+rošt</t>
  </si>
  <si>
    <t>68</t>
  </si>
  <si>
    <t>721229021</t>
  </si>
  <si>
    <t>Montáž podlahového odtokového žlabu dĺžky 800 mm pre montáž k stene</t>
  </si>
  <si>
    <t>70</t>
  </si>
  <si>
    <t>5528158015</t>
  </si>
  <si>
    <t>Nerezový sprchový žľab k stene Clasic 80 + rošt</t>
  </si>
  <si>
    <t>72</t>
  </si>
  <si>
    <t>721274101</t>
  </si>
  <si>
    <t>Ventilačné hlavice strešná - plastové DN 50 HUL 805</t>
  </si>
  <si>
    <t>74</t>
  </si>
  <si>
    <t>721274103</t>
  </si>
  <si>
    <t>Ventilačné hlavice strešná - plastové DN 100 HL 810</t>
  </si>
  <si>
    <t>76</t>
  </si>
  <si>
    <t>721290111</t>
  </si>
  <si>
    <t>Ostatné - skúška tesnosti kanalizácie v objektoch vodou do DN 125</t>
  </si>
  <si>
    <t>78</t>
  </si>
  <si>
    <t>721290112</t>
  </si>
  <si>
    <t>Ostatné - skúška tesnosti kanalizácie v objektoch vodou DN 150 alebo DN 200</t>
  </si>
  <si>
    <t>80</t>
  </si>
  <si>
    <t>998721101</t>
  </si>
  <si>
    <t>Presun hmôt pre vnútornú kanalizáciu v objektoch výšky do 6 m</t>
  </si>
  <si>
    <t>82</t>
  </si>
  <si>
    <t>722</t>
  </si>
  <si>
    <t xml:space="preserve">Zdravotechnika - vnútorný vodovod   </t>
  </si>
  <si>
    <t>722130213</t>
  </si>
  <si>
    <t>Potrubie z oceľ.rúr pozink.bezšvík.bežných-11 353.0,10 004.0 zvarov. bežných-11 343.00 DN 25</t>
  </si>
  <si>
    <t>84</t>
  </si>
  <si>
    <t>722172903</t>
  </si>
  <si>
    <t>Montáž vodovodného plasthliníkového potrubia RAUTITAN stabil lisovaním D 20,2x2,9</t>
  </si>
  <si>
    <t>86</t>
  </si>
  <si>
    <t>286210005800</t>
  </si>
  <si>
    <t>Rúra univerzálna RAUTITAN stabil D 20,2x2,9 mm, 100 m kotúč, materiál: plasthliník, REHAU</t>
  </si>
  <si>
    <t>88</t>
  </si>
  <si>
    <t>45</t>
  </si>
  <si>
    <t>286220042500</t>
  </si>
  <si>
    <t>Spojka RAUTITAN PX obojstranne rovnaká D 20 mm , materiál: PPSU, REHAU</t>
  </si>
  <si>
    <t>90</t>
  </si>
  <si>
    <t>722172906</t>
  </si>
  <si>
    <t>Montáž vodovodného plasthliníkového potrubia RAUTITAN stabil lisovaním D 25x3,7</t>
  </si>
  <si>
    <t>92</t>
  </si>
  <si>
    <t>47</t>
  </si>
  <si>
    <t>286210006100</t>
  </si>
  <si>
    <t>Rúra univerzálna RAUTITAN stabil D 25x3,7 mm, 50 m kotúč, materiál: plasthliník, REHAU</t>
  </si>
  <si>
    <t>94</t>
  </si>
  <si>
    <t>286220042600</t>
  </si>
  <si>
    <t>Spojka RAUTITAN PX obojstranne rovnaká D 25 mm , materiál: PPSU, REHAU</t>
  </si>
  <si>
    <t>96</t>
  </si>
  <si>
    <t>49</t>
  </si>
  <si>
    <t>722172909</t>
  </si>
  <si>
    <t>Montáž vodovodného plasthliníkového potrubia RAUTITAN stabil lisovaním D 32x4,7</t>
  </si>
  <si>
    <t>98</t>
  </si>
  <si>
    <t>286210006200</t>
  </si>
  <si>
    <t>Rúra univerzálna RAUTITAN stabil D 32x4,7 mm, 5 m tyč, materiál: plasthliník, REHAU</t>
  </si>
  <si>
    <t>100</t>
  </si>
  <si>
    <t>51</t>
  </si>
  <si>
    <t>286220042700</t>
  </si>
  <si>
    <t>Spojka RAUTITAN PX obojstranne rovnaká D 32 mm , materiál: PPSU, REHAU</t>
  </si>
  <si>
    <t>722172912</t>
  </si>
  <si>
    <t>Montáž vodovodného plasthliníkového potrubia RAUTITAN stabil lisovaním D 40x6,0</t>
  </si>
  <si>
    <t>53</t>
  </si>
  <si>
    <t>286210006300</t>
  </si>
  <si>
    <t>Rúra univerzálna RAUTITAN stabil D 40x6 mm, 5 m tyč, materiál: plasthliník, REHAU</t>
  </si>
  <si>
    <t>106</t>
  </si>
  <si>
    <t>286220042800</t>
  </si>
  <si>
    <t>Spojka RAUTITAN PX obojstranne rovnaká D 40 mm , materiál: PPSU, REHAU</t>
  </si>
  <si>
    <t>108</t>
  </si>
  <si>
    <t>55</t>
  </si>
  <si>
    <t>286220006900</t>
  </si>
  <si>
    <t>Koleno 90° RAUTITAN PX D 20 mm, REHAU</t>
  </si>
  <si>
    <t>110</t>
  </si>
  <si>
    <t>286220007000</t>
  </si>
  <si>
    <t>Koleno 90° RAUTITAN PX D 25 mm, REHAU</t>
  </si>
  <si>
    <t>112</t>
  </si>
  <si>
    <t>57</t>
  </si>
  <si>
    <t>286220007100</t>
  </si>
  <si>
    <t>Koleno 90° RAUTITAN PX D 32 mm, REHAU</t>
  </si>
  <si>
    <t>114</t>
  </si>
  <si>
    <t>286220007200</t>
  </si>
  <si>
    <t>Koleno 90° RAUTITAN PX s centrovacími zarážkami D 40 mm, materiál: PPSU, REHAU</t>
  </si>
  <si>
    <t>116</t>
  </si>
  <si>
    <t>59</t>
  </si>
  <si>
    <t>2862220400</t>
  </si>
  <si>
    <t>násuvná objímka 20, REHAU</t>
  </si>
  <si>
    <t>118</t>
  </si>
  <si>
    <t>2862220500</t>
  </si>
  <si>
    <t>násuvná objímka 25  REHAU</t>
  </si>
  <si>
    <t>120</t>
  </si>
  <si>
    <t>61</t>
  </si>
  <si>
    <t>2862220600</t>
  </si>
  <si>
    <t>násuvná objímka 32  REHAU</t>
  </si>
  <si>
    <t>122</t>
  </si>
  <si>
    <t>722190401</t>
  </si>
  <si>
    <t>Vyvedenie a upevnenie výpustky   DN 15</t>
  </si>
  <si>
    <t>124</t>
  </si>
  <si>
    <t>63</t>
  </si>
  <si>
    <t>722221015</t>
  </si>
  <si>
    <t>Montáž guľového kohúta závitového priameho pre vodu G 3/4</t>
  </si>
  <si>
    <t>126</t>
  </si>
  <si>
    <t>551110013800</t>
  </si>
  <si>
    <t>Guľový uzáver pre vodu Perfecta, 3/4" FF, páčka, niklovaná mosadz, IVAR</t>
  </si>
  <si>
    <t>65</t>
  </si>
  <si>
    <t>722229103</t>
  </si>
  <si>
    <t>Montáž ventilu výtok.,plavák.,vypúšť.,odvodňov.,kohút.plniaceho,vypúšťacieho PN 0.6, ventilov G 1</t>
  </si>
  <si>
    <t>130</t>
  </si>
  <si>
    <t>5510900363</t>
  </si>
  <si>
    <t>Guľový kohút DN 25 s odvodnením</t>
  </si>
  <si>
    <t>132</t>
  </si>
  <si>
    <t>67</t>
  </si>
  <si>
    <t>722229104</t>
  </si>
  <si>
    <t>Montáž ventilu výtok.,plavák.,vypúšť.,odvodňov.,kohút.plniaceho,vypúšťacieho PN 0.6, ventilov G 5/4</t>
  </si>
  <si>
    <t>134</t>
  </si>
  <si>
    <t>5510900364</t>
  </si>
  <si>
    <t>Guľový kohút DN 32</t>
  </si>
  <si>
    <t>136</t>
  </si>
  <si>
    <t>69</t>
  </si>
  <si>
    <t>722231043</t>
  </si>
  <si>
    <t>Montáž armatúry s dvoma závitmi G 1</t>
  </si>
  <si>
    <t>138</t>
  </si>
  <si>
    <t>5518100281</t>
  </si>
  <si>
    <t>Guľový uzáver voda   1", HUV</t>
  </si>
  <si>
    <t>140</t>
  </si>
  <si>
    <t>71</t>
  </si>
  <si>
    <t>722239101</t>
  </si>
  <si>
    <t>Montáž ventilu priameho, spätného,pod omietku,poistného,redukčného,šikmého G 1/2</t>
  </si>
  <si>
    <t>142</t>
  </si>
  <si>
    <t>4845510900407</t>
  </si>
  <si>
    <t>HERZ Poistný ventil PN 6,0  DN 15,</t>
  </si>
  <si>
    <t>144</t>
  </si>
  <si>
    <t>73</t>
  </si>
  <si>
    <t>722250005</t>
  </si>
  <si>
    <t>Montáž hydrantového systému s tvarovo stálou hadicou D 25</t>
  </si>
  <si>
    <t>súb.</t>
  </si>
  <si>
    <t>146</t>
  </si>
  <si>
    <t>4493203220</t>
  </si>
  <si>
    <t>Hydrantový systém s tvarovo stálou hadicou D 25 - 30 bm. Skriňa 650x650x285; plné dvierka; prúdnica ekv.10 PHHP</t>
  </si>
  <si>
    <t>148</t>
  </si>
  <si>
    <t>75</t>
  </si>
  <si>
    <t>722290226</t>
  </si>
  <si>
    <t>Tlaková skúška vodovodného potrubia závitového do DN 50</t>
  </si>
  <si>
    <t>150</t>
  </si>
  <si>
    <t>722290234</t>
  </si>
  <si>
    <t>Prepláchnutie a dezinfekcia vodovodného potrubia do DN 80</t>
  </si>
  <si>
    <t>152</t>
  </si>
  <si>
    <t>77</t>
  </si>
  <si>
    <t>998722101</t>
  </si>
  <si>
    <t>Presun hmôt pre vnútorný vodovod v objektoch výšky do 6 m</t>
  </si>
  <si>
    <t>154</t>
  </si>
  <si>
    <t>725</t>
  </si>
  <si>
    <t xml:space="preserve">Zdravotechnika - zariaď. predmety   </t>
  </si>
  <si>
    <t>725119721</t>
  </si>
  <si>
    <t>Montáž záchoda závesného do ľahkých stien s kovovou konštrukciou</t>
  </si>
  <si>
    <t>súb</t>
  </si>
  <si>
    <t>156</t>
  </si>
  <si>
    <t>79</t>
  </si>
  <si>
    <t>552370000700</t>
  </si>
  <si>
    <t>Predstenový systém DuoFix pre závesné WC, výška 1120 mm so splachovacou podomietkovou nádržou Sigma 12 plast, GEBERIT s misou, sedátkom a tlačidlom, komplet</t>
  </si>
  <si>
    <t>158</t>
  </si>
  <si>
    <t>725129201</t>
  </si>
  <si>
    <t>Montáž pisoárového záchodku z bieleho diturvitu bez splachovacej nádrže</t>
  </si>
  <si>
    <t>160</t>
  </si>
  <si>
    <t>81</t>
  </si>
  <si>
    <t>6425211400</t>
  </si>
  <si>
    <t>Pisoár biely s vnútorným prívodom vody4410 V</t>
  </si>
  <si>
    <t>162</t>
  </si>
  <si>
    <t>5514700630</t>
  </si>
  <si>
    <t>Výtokové armatúry  tlačny ventil pisoarovy</t>
  </si>
  <si>
    <t>164</t>
  </si>
  <si>
    <t>83</t>
  </si>
  <si>
    <t>725219401</t>
  </si>
  <si>
    <t>Montáž umývadla bez výtokovej armatúry z bieleho diturvitu na skrutky do muriva</t>
  </si>
  <si>
    <t>166</t>
  </si>
  <si>
    <t>6420138170</t>
  </si>
  <si>
    <t>Umývadlo Kolo twins 50 cm, s otvorom na batériu</t>
  </si>
  <si>
    <t>168</t>
  </si>
  <si>
    <t>85</t>
  </si>
  <si>
    <t>725332320</t>
  </si>
  <si>
    <t>Montáž výlevky bez výtokovej armatúry a splachovacej nádrže, diturvitová</t>
  </si>
  <si>
    <t>170</t>
  </si>
  <si>
    <t>6420134850</t>
  </si>
  <si>
    <t>Sanitárna keramika výlevka</t>
  </si>
  <si>
    <t>172</t>
  </si>
  <si>
    <t>87</t>
  </si>
  <si>
    <t>725539100</t>
  </si>
  <si>
    <t>Montáž elektrického zásobníka akumulačného stojatého do 30 L</t>
  </si>
  <si>
    <t>174</t>
  </si>
  <si>
    <t>5413000170</t>
  </si>
  <si>
    <t>Akumulačný elektrický tlakový závesný zvislý ohrievač EOV 30, objem 30 l, Tatramat</t>
  </si>
  <si>
    <t>176</t>
  </si>
  <si>
    <t>89</t>
  </si>
  <si>
    <t>725539101</t>
  </si>
  <si>
    <t>Montáž elektrického zásobníka akumulačného stojatého do 50 L</t>
  </si>
  <si>
    <t>178</t>
  </si>
  <si>
    <t>541320005400</t>
  </si>
  <si>
    <t>Ohrievač vody EOV 50 elektrický tlakový závesný zvislý akumulačný, objem 50 l, TATRAMAT</t>
  </si>
  <si>
    <t>180</t>
  </si>
  <si>
    <t>91</t>
  </si>
  <si>
    <t>725539103</t>
  </si>
  <si>
    <t>Montáž elektrického zásobníka akumulačného stojatého do 100 L</t>
  </si>
  <si>
    <t>182</t>
  </si>
  <si>
    <t>541320005600</t>
  </si>
  <si>
    <t>Ohrievač vody EOV 100 elektrický tlakový závesný s rýchloohrevom a elektronickou reguláciou, objem 100 l, TATRAMAT</t>
  </si>
  <si>
    <t>184</t>
  </si>
  <si>
    <t>93</t>
  </si>
  <si>
    <t>725819402</t>
  </si>
  <si>
    <t>Montáž ventilu bez pripojovacej rúrky G 1/2</t>
  </si>
  <si>
    <t>186</t>
  </si>
  <si>
    <t>5518300009</t>
  </si>
  <si>
    <t>Sanitárne armatúry  Rohový ventil -   1/2"</t>
  </si>
  <si>
    <t>188</t>
  </si>
  <si>
    <t>95</t>
  </si>
  <si>
    <t>5517544580</t>
  </si>
  <si>
    <t>Flexi hadica do batérii s pletivom z nehrdzejúcej ocele</t>
  </si>
  <si>
    <t>190</t>
  </si>
  <si>
    <t>725829201</t>
  </si>
  <si>
    <t>Montáž batérie umývadlovej a drezovej nástennej chromovanej pre výlevku</t>
  </si>
  <si>
    <t>192</t>
  </si>
  <si>
    <t>97</t>
  </si>
  <si>
    <t>5514315900</t>
  </si>
  <si>
    <t>Batéria drezová mosadzná s horným výtokom  1/2"x 150 mm</t>
  </si>
  <si>
    <t>194</t>
  </si>
  <si>
    <t>725829206</t>
  </si>
  <si>
    <t>Montáž batérie umývadlovej a drezovej stojankovej s mechanickým ovládaním odpadového ventilu</t>
  </si>
  <si>
    <t>196</t>
  </si>
  <si>
    <t>5514360200</t>
  </si>
  <si>
    <t>Umývadlová batéria s odtokovou súpravou</t>
  </si>
  <si>
    <t>198</t>
  </si>
  <si>
    <t>725849205</t>
  </si>
  <si>
    <t>Montáž batérie sprchovej nástennej,držiak sprchy s nastaviteľnou výškou sprchy</t>
  </si>
  <si>
    <t>200</t>
  </si>
  <si>
    <t>5514640890</t>
  </si>
  <si>
    <t>Výtokové armatúry, vytahovacia sprcha chrom-uslach.matna</t>
  </si>
  <si>
    <t>725869101</t>
  </si>
  <si>
    <t>Montáž zápachovej uzávierky pre zariaďovacie predmety,umývadlová   do D 40</t>
  </si>
  <si>
    <t>5516281001</t>
  </si>
  <si>
    <t>Odpady a sifóny. Uzávierka umývadlová zápachová DN 40</t>
  </si>
  <si>
    <t>725869371</t>
  </si>
  <si>
    <t>Montáž zápachovej uzávierky pre zariaďovacie predmety, pisoárovej do D 50</t>
  </si>
  <si>
    <t>551620010500</t>
  </si>
  <si>
    <t>Zápachová uzávierka kolenová pre výlevku a pisoár, d 50 mm, s nástennou rozetou, s vodorovným odtokom alebo smerom nadol, plast, GEBERIT</t>
  </si>
  <si>
    <t>725590811</t>
  </si>
  <si>
    <t>Vnútrostav. premiestnenie vybúr. hmôt zariaď. predmetov vodorovne do 100 m z budov s výš. do 6 m</t>
  </si>
  <si>
    <t>107</t>
  </si>
  <si>
    <t>998725101</t>
  </si>
  <si>
    <t>Presun hmôt pre zariaďovacie predmety v objektoch výšky do 6 m</t>
  </si>
  <si>
    <t>735</t>
  </si>
  <si>
    <t xml:space="preserve">Ústredné kúrenie - vykurovacie telesá   </t>
  </si>
  <si>
    <t>735162250</t>
  </si>
  <si>
    <t>Montáž vykurovacieho telesa rúrkového elektrického výšky 1650 mm</t>
  </si>
  <si>
    <t>216</t>
  </si>
  <si>
    <t>109</t>
  </si>
  <si>
    <t>484430002900</t>
  </si>
  <si>
    <t>Vykurovacia tyč 600 W pre elektrické vykurovacie teleso</t>
  </si>
  <si>
    <t>218</t>
  </si>
  <si>
    <t>484520003400</t>
  </si>
  <si>
    <t>Teleso vykurovacie rebríkové elektrické EKR 8 s reguláciou teploty a vykurovac lxvxhĺ 600x1650x30 mm, príkon 600W, IP x4</t>
  </si>
  <si>
    <t>220</t>
  </si>
  <si>
    <t>401 - Elektroinštalácia</t>
  </si>
  <si>
    <t xml:space="preserve">    21-M_2 - HLAVNÝ ROZVÁDZAČ HR1</t>
  </si>
  <si>
    <t xml:space="preserve">    46-M - Zemné práce pri extr.mont.prácach</t>
  </si>
  <si>
    <t>HZS - Hodinové zúčtovacie sadzby</t>
  </si>
  <si>
    <t>210010002</t>
  </si>
  <si>
    <t>Rúrka ohybná elektroinštalačná typ 23-16, uložená pod omietkou</t>
  </si>
  <si>
    <t>3450705500</t>
  </si>
  <si>
    <t>I-Rúrka FXP (VRM) 20</t>
  </si>
  <si>
    <t>256</t>
  </si>
  <si>
    <t>210010005</t>
  </si>
  <si>
    <t>Rúrka ohybná elektroinštalačná typ 23-36, uložená pod omietkou</t>
  </si>
  <si>
    <t>3450722700</t>
  </si>
  <si>
    <t>Rúrka PVC 2336</t>
  </si>
  <si>
    <t>210010110</t>
  </si>
  <si>
    <t>Lišta elektroinštalačná z PVC 40x40, uložená pevne, vkladacia</t>
  </si>
  <si>
    <t>3410300902</t>
  </si>
  <si>
    <t>Lišta hranatá HF  HD - biela RAL 9003  LHD 40X40HF HD   KOPOS</t>
  </si>
  <si>
    <t>210010311</t>
  </si>
  <si>
    <t>Krabica odbočná s viečkom, bez zapojenia (1902, KO 68) kruhová</t>
  </si>
  <si>
    <t>3450915500</t>
  </si>
  <si>
    <t>Krabica univerzálna  typ: KU</t>
  </si>
  <si>
    <t>210010313</t>
  </si>
  <si>
    <t>Krabica odbočná s viečkom, bez zapojenia (KO 125) štvorcová</t>
  </si>
  <si>
    <t>3450913500.001</t>
  </si>
  <si>
    <t>Krabica  PZO</t>
  </si>
  <si>
    <t>210010321</t>
  </si>
  <si>
    <t>Krabica (1903, KR 68) odbočná s viečkom, svorkovnicou vrátane zapojenia, kruhová</t>
  </si>
  <si>
    <t>3450917500</t>
  </si>
  <si>
    <t>Krabica odbočná KO, vr. sv. WAGO</t>
  </si>
  <si>
    <t>210010351</t>
  </si>
  <si>
    <t>Škatuľová rozvodka z lisov. izolantu vrátane ukončenia káblov a zapojenia vodičov typ 6455-11 do 4 mm2</t>
  </si>
  <si>
    <t>3450927000</t>
  </si>
  <si>
    <t>Krabica 6455-11 acid</t>
  </si>
  <si>
    <t>210020922</t>
  </si>
  <si>
    <t>Protipožiarna upchávka,priechod stenou - do 50 cm, vr. prot. hmoty HILTY</t>
  </si>
  <si>
    <t>210100001</t>
  </si>
  <si>
    <t>Ukončenie vodičov v rozvádzač. vrátane zapojenia a vodičovej koncovky do 2.5 mm2</t>
  </si>
  <si>
    <t>210100002</t>
  </si>
  <si>
    <t>Ukončenie vodičov v rozvádzač. vrátane zapojenia a vodičovej koncovky do 6 mm2</t>
  </si>
  <si>
    <t>210100003</t>
  </si>
  <si>
    <t>Ukončenie vodičov v rozvádzač. vrátane zapojenia a vodičovej koncovky do 16 mm2</t>
  </si>
  <si>
    <t>210100004</t>
  </si>
  <si>
    <t>Ukončenie vodičov v rozvádzač. vrátane zapojenia a vodičovej koncovky do 25 mm2</t>
  </si>
  <si>
    <t>210110041</t>
  </si>
  <si>
    <t>Spínače polozapustené a zapustené vrátane zapojenia jednopólový - radenie 1</t>
  </si>
  <si>
    <t>3450201270</t>
  </si>
  <si>
    <t>Spínač 1, 230V, 10A, IP20</t>
  </si>
  <si>
    <t>210110043</t>
  </si>
  <si>
    <t>Spínač polozapustený a zapustený vrátane zapojenia sériový prep.stried. - radenie 5 A</t>
  </si>
  <si>
    <t>3450204730</t>
  </si>
  <si>
    <t>Spínač 5, 230V, 10A, IP20</t>
  </si>
  <si>
    <t>210110045</t>
  </si>
  <si>
    <t>Spínač polozapustený a zapustený vrátane zapojenia stried.prep.- radenie 6</t>
  </si>
  <si>
    <t>3450201520</t>
  </si>
  <si>
    <t>Spínač 6, 230V, 10A, IP20</t>
  </si>
  <si>
    <t>210110046</t>
  </si>
  <si>
    <t>Spínač polozapustený a zapustený vrátane zapojenia krížový prep.- radenie 7</t>
  </si>
  <si>
    <t>3450201620</t>
  </si>
  <si>
    <t>Spínač 7, 230V, 10A, IP20</t>
  </si>
  <si>
    <t>210110047</t>
  </si>
  <si>
    <t>Spínač polozapustený a zapustený vrátane zapojenia jednopólový so sig.tlejivkou - radenie 1 S</t>
  </si>
  <si>
    <t>3450201320.1</t>
  </si>
  <si>
    <t>Tl. spínač 230V, 10A, IP20, s kontrolkou</t>
  </si>
  <si>
    <t>210110061</t>
  </si>
  <si>
    <t>Spínač špeciálny vrátane zapojenia</t>
  </si>
  <si>
    <t>3450201710.1</t>
  </si>
  <si>
    <t>PIR snímač 360st. IP20, 10A</t>
  </si>
  <si>
    <t>3450201710.3</t>
  </si>
  <si>
    <t>PIR snímač pohybu, krabicový, 180st, 230V, IP20</t>
  </si>
  <si>
    <t>210111012</t>
  </si>
  <si>
    <t>Domová zásuvka polozapustená alebo zapustená, 10/16 A 250 V 2P + Z 2 x zapojenie</t>
  </si>
  <si>
    <t>3450359300</t>
  </si>
  <si>
    <t>Zásuvka Z 1221 B1 dvojpólová, polozapustená</t>
  </si>
  <si>
    <t>210110067</t>
  </si>
  <si>
    <t>Spínač špeciálny vrátane zapojenia, termostat</t>
  </si>
  <si>
    <t>374350002100</t>
  </si>
  <si>
    <t>Čidlo RT56 snímač teploty PT100 v krabici KR68 (v RP-2 CRT-05)  + KRYT TANGO ZASLEPOVACÍ 3902A-A001 Bsl. krytka s s rámikom, pripojenie PC 3 x 0,34 mm², dĺžka: 1,5 m</t>
  </si>
  <si>
    <t>210290601.001</t>
  </si>
  <si>
    <t>MNT - vykurovacieho telesa</t>
  </si>
  <si>
    <t>EL.345.001</t>
  </si>
  <si>
    <t>Elektronický konvektor, so vstavaným termost. 500W, IP44, tr.II</t>
  </si>
  <si>
    <t>EL.345.002</t>
  </si>
  <si>
    <t>Elektronický konvektor, so vstavaným termost. 750W, IP44, tr.II</t>
  </si>
  <si>
    <t>EL.345.003</t>
  </si>
  <si>
    <t>Elektronický konvektor, so vstavaným termost. 1000W, IP44, tr.II</t>
  </si>
  <si>
    <t>EL.345.004</t>
  </si>
  <si>
    <t>Elektronický konvektor, so vstavaným termost. 2000W, IP44, tr.II</t>
  </si>
  <si>
    <t>210140461</t>
  </si>
  <si>
    <t>STOP TL.</t>
  </si>
  <si>
    <t>3450201950</t>
  </si>
  <si>
    <t>Central STOP (TOTAL) so sklíčkom (Gewiss  42R GW42201, IP55)</t>
  </si>
  <si>
    <t>210190001</t>
  </si>
  <si>
    <t>Montáž oceľolechovej rozvodnice do váhy 20 kg</t>
  </si>
  <si>
    <t>MHUP</t>
  </si>
  <si>
    <t>HUS</t>
  </si>
  <si>
    <t>210200026</t>
  </si>
  <si>
    <t>MNT. svietidiel</t>
  </si>
  <si>
    <t>sv.345690001</t>
  </si>
  <si>
    <t>A -  3x12 LED 830, kryt opál PMMA, 14W, IP44, 1400lm</t>
  </si>
  <si>
    <t>sv.345690002</t>
  </si>
  <si>
    <t>A1 - 3x8 LED 830, kryt opál PMMA, IP44, 9W, IP44,  900lm</t>
  </si>
  <si>
    <t>sv.345690002.02</t>
  </si>
  <si>
    <t>B - Svietidlo Modus Svítidlo BRSB, 6x12 LED 830, kryt opál PMMA, 27W, IP44,  2700lm</t>
  </si>
  <si>
    <t>sv.345690002.12</t>
  </si>
  <si>
    <t>C - Svietidlo MODUS PL 3500, LED 840, korpus PE, 32W, IP65, 4400lm</t>
  </si>
  <si>
    <t>3480010140/6.12</t>
  </si>
  <si>
    <t>E - LED reflektor s PIR snímačom - 20W, IP54</t>
  </si>
  <si>
    <t>3470133600-24</t>
  </si>
  <si>
    <t>N - typ sv. núdzové, LED, strop., nást., 3W, 1hod. IP40, vr. piktogramu</t>
  </si>
  <si>
    <t>VENT-2</t>
  </si>
  <si>
    <t>Napojenie potrubných ventilátorov  (dod. VZT)</t>
  </si>
  <si>
    <t>210220021</t>
  </si>
  <si>
    <t>Uzemňovacie vedenie v zemi včít. svoriek, prepojenia, izolácie spojov FeZn do 120 mm2</t>
  </si>
  <si>
    <t>3544112000</t>
  </si>
  <si>
    <t>Páska uzemňovacia 30x4 mm</t>
  </si>
  <si>
    <t>210220022</t>
  </si>
  <si>
    <t>Uzemňovacie vedenie v zemi včít. svoriek, prepojenia, izolácie spojov FeZn D 8 - 10 mm</t>
  </si>
  <si>
    <t>1561523500</t>
  </si>
  <si>
    <t>Drôt ťahaný nepatentovaný z neušlachtilých ocelí pozinkovaný mäkký ozn. STN 11 343 podľa EN S195T D 10.00mm</t>
  </si>
  <si>
    <t>210220040</t>
  </si>
  <si>
    <t>Svorka na potrubie "BERNARD" vrátane pásika Cu</t>
  </si>
  <si>
    <t>3544247905</t>
  </si>
  <si>
    <t>Bernard svorka zemniaca ZSA 16, obj. č. 72;bleskozvodný a uzemňovací materiál</t>
  </si>
  <si>
    <t>3544247910</t>
  </si>
  <si>
    <t>Páska CU, obj. č. 66;bleskozvodný a uzemňovací materiál, dĺžka 0,5m</t>
  </si>
  <si>
    <t>210220101</t>
  </si>
  <si>
    <t>Zvodový vodič včítane podpery FeZn do D 10 mm, A1 D 10 mm FeZn  D 8 mm</t>
  </si>
  <si>
    <t>1561522500</t>
  </si>
  <si>
    <t>Drôt ťahaný nepatentovaný z neušlachtilých ocelí pozinkovaný mäkký ozn. STN 11 343 podľa EN S195T D   8.00mm</t>
  </si>
  <si>
    <t>354410037300</t>
  </si>
  <si>
    <t>Podpera vedenia FeZn na plechové strechy označenie PV 23</t>
  </si>
  <si>
    <t>210220301</t>
  </si>
  <si>
    <t>Bleskozvodová svorka do 2 skrutiek (SS, SR 03)</t>
  </si>
  <si>
    <t>3540406800</t>
  </si>
  <si>
    <t>HR-Svorka SS</t>
  </si>
  <si>
    <t>210220302</t>
  </si>
  <si>
    <t>Bleskozvodová svorka nad 2 skrutky (ST, SJ, SK, SZ, SR 01, 02)</t>
  </si>
  <si>
    <t>3540408300</t>
  </si>
  <si>
    <t>HR-Svorka SZ</t>
  </si>
  <si>
    <t>354410000600</t>
  </si>
  <si>
    <t>Svorka FeZn odbočovacia spojovacia označenie SR 02 (M8)</t>
  </si>
  <si>
    <t>354410004200</t>
  </si>
  <si>
    <t>Svorka FeZn odkvapová označenie SO</t>
  </si>
  <si>
    <t>210220401</t>
  </si>
  <si>
    <t>Označenie zvodov štítkami smaltované, z umelej hmoty</t>
  </si>
  <si>
    <t>5489511000</t>
  </si>
  <si>
    <t>Štítok ozn. BLZ</t>
  </si>
  <si>
    <t>5489511000,.12</t>
  </si>
  <si>
    <t>Bezpečnostný štítík BLZ, upozorňujúci na krokové napätie v okruhu 3m</t>
  </si>
  <si>
    <t>210220431.1</t>
  </si>
  <si>
    <t>Tvarovanie montáž. dielu- zberača, pomocný zachyt.</t>
  </si>
  <si>
    <t>210800512</t>
  </si>
  <si>
    <t>Vodič medený uložený voľne H07V-U (CY) 450/750 V  4</t>
  </si>
  <si>
    <t>3410350201</t>
  </si>
  <si>
    <t>H07V-U 4    Kábel pre voľne uloženie, medený harmonizovaný</t>
  </si>
  <si>
    <t>210800515</t>
  </si>
  <si>
    <t>Vodič medený uložený voľne H07V-U (CY) 450/750 V  16</t>
  </si>
  <si>
    <t>3410350204</t>
  </si>
  <si>
    <t>H07V-U 16    Kábel pre pevné uloženie, medený harmonizovaný</t>
  </si>
  <si>
    <t>210801088</t>
  </si>
  <si>
    <t>Kábel medený  450/750 V  2x2,5</t>
  </si>
  <si>
    <t>3410350080.1</t>
  </si>
  <si>
    <t>CYKY 2x1,5    Kábel pre pevné uloženie, medený ČSN, STN</t>
  </si>
  <si>
    <t>210801112</t>
  </si>
  <si>
    <t>Kábel medený uložený pevne  ÖLFLEX CALSSIC 100  300/500 V  5x1,5</t>
  </si>
  <si>
    <t>3410350097</t>
  </si>
  <si>
    <t>CYKY 5x1,5    Kábel pre voľne uloženie, medený STN</t>
  </si>
  <si>
    <t>210810045</t>
  </si>
  <si>
    <t>Silový kábel medený 750 - 1000  CYKY-CYKYm 750 V 3x1.5</t>
  </si>
  <si>
    <t>3410350085</t>
  </si>
  <si>
    <t>CYKY 3x1,5    Kábel pre pevné uloženie, medený ČSN, STN</t>
  </si>
  <si>
    <t>210810046</t>
  </si>
  <si>
    <t>Silový kábel medený 750 - 1000 VCYKY-CYKYm 750 V 3x2.5</t>
  </si>
  <si>
    <t>3410106600</t>
  </si>
  <si>
    <t>Kábel silový medený CYKY  3Cx02,5  0,5kV</t>
  </si>
  <si>
    <t>210800118</t>
  </si>
  <si>
    <t>Kábel medený uložený voľne CYKY 450/750 V 4x16</t>
  </si>
  <si>
    <t>341110001800</t>
  </si>
  <si>
    <t>Kábel medený CYKY 4x16 mm2</t>
  </si>
  <si>
    <t>210872102</t>
  </si>
  <si>
    <t>Vodič signálny uložený voľne JYTY 250 V 4x1</t>
  </si>
  <si>
    <t>341240001900</t>
  </si>
  <si>
    <t>Káble medený telefónny SYKFY 2x2x0,5 mm2</t>
  </si>
  <si>
    <t>210950101</t>
  </si>
  <si>
    <t>Označovací štítok na kábel (naviac proti norme)</t>
  </si>
  <si>
    <t>2830028200</t>
  </si>
  <si>
    <t>Označovač káblov 1,5 - 4 mm2 "A"  typ:  J15A</t>
  </si>
  <si>
    <t>211010010</t>
  </si>
  <si>
    <t>Osadenie polyamidovej príchytky do muriva z tvrdého kameňa, jednoduchého betónu a železobetónu HM 8</t>
  </si>
  <si>
    <t>kus</t>
  </si>
  <si>
    <t>2830403500</t>
  </si>
  <si>
    <t>hmoždinka klasická 8 mm T8  typ:  T8-PA</t>
  </si>
  <si>
    <t>OBO_001</t>
  </si>
  <si>
    <t>OBO (nosníkové spony), vr. mnt</t>
  </si>
  <si>
    <t>PM</t>
  </si>
  <si>
    <t>Podružný materiál</t>
  </si>
  <si>
    <t>%</t>
  </si>
  <si>
    <t>PPV</t>
  </si>
  <si>
    <t>Podiel pridružených výkonov</t>
  </si>
  <si>
    <t>R1.2</t>
  </si>
  <si>
    <t>Revízia</t>
  </si>
  <si>
    <t>Rx</t>
  </si>
  <si>
    <t>Ukončenie 230V  - napojenie Exx (IPXXB)</t>
  </si>
  <si>
    <t>Rx.1.002</t>
  </si>
  <si>
    <t>Úprava rozvádzača RH-1 (doplnenie B40/3)</t>
  </si>
  <si>
    <t>21-M_2</t>
  </si>
  <si>
    <t>HLAVNÝ ROZVÁDZAČ HR1</t>
  </si>
  <si>
    <t>210190003</t>
  </si>
  <si>
    <t>Montáž oceľoplechovej rozvodnice do váhy 100 kg</t>
  </si>
  <si>
    <t>357140007200.1</t>
  </si>
  <si>
    <t>OCEP rozvádzač do 120M, IP55, I.tr, IK08</t>
  </si>
  <si>
    <t>358220061000.005</t>
  </si>
  <si>
    <t>Spínač 40/3</t>
  </si>
  <si>
    <t>358220061000.002</t>
  </si>
  <si>
    <t>Vypínacia cievka</t>
  </si>
  <si>
    <t>358220061000.004</t>
  </si>
  <si>
    <t>2B-1</t>
  </si>
  <si>
    <t>358240000800</t>
  </si>
  <si>
    <t>FLP-12,5 V/3</t>
  </si>
  <si>
    <t>358230017300</t>
  </si>
  <si>
    <t>Prúdový chránič RX3 4P, 25 A, 30 mA, typ AC, 4 moduly, LEGRAND</t>
  </si>
  <si>
    <t>358230017300.1</t>
  </si>
  <si>
    <t>Prúdový chránič RX3 4P, 40 A, 30 mA, typ AC, 4 moduly, LEGRAND</t>
  </si>
  <si>
    <t>358230017300.2</t>
  </si>
  <si>
    <t>Prúdový chránič RX3 4P, 63 A, 30 mA, typ AC, 4 moduly, LEGRAND</t>
  </si>
  <si>
    <t>358220042300</t>
  </si>
  <si>
    <t>Istič TX3 3P, charakteristika C, 10 A, 6000 A, 3 moduly, LEGRAND</t>
  </si>
  <si>
    <t>358220011900</t>
  </si>
  <si>
    <t>Istič DX3 1P, charakteristika B, 10 A, 10000 A/16 kA, 1 modul, LEGRAND</t>
  </si>
  <si>
    <t>111</t>
  </si>
  <si>
    <t>358220042500</t>
  </si>
  <si>
    <t>Istič TX3 3P, charakteristika B, 25 A, 6000 A, 3 moduly, LEGRAND</t>
  </si>
  <si>
    <t>222</t>
  </si>
  <si>
    <t>358220013200</t>
  </si>
  <si>
    <t>Istič DX3 1P, charakteristika C, 10 A, 10000 A/16 kA, 1 modul, LEGRAND</t>
  </si>
  <si>
    <t>224</t>
  </si>
  <si>
    <t>113</t>
  </si>
  <si>
    <t>358220011800</t>
  </si>
  <si>
    <t>Istič DX3 1P, charakteristika B, 6 A, 10000 A/16 kA, 1 modul, LEGRAND</t>
  </si>
  <si>
    <t>226</t>
  </si>
  <si>
    <t>358220012100</t>
  </si>
  <si>
    <t>Istič DX3 1P, charakteristika B, 16 A, 10000 A/16 kA, 1 modul, LEGRAND</t>
  </si>
  <si>
    <t>228</t>
  </si>
  <si>
    <t>115</t>
  </si>
  <si>
    <t>358210002400</t>
  </si>
  <si>
    <t>Stýkač inštalačný 4P, 25A, 4 NO, cievka 230 V, 2 moduly, LEGRAND</t>
  </si>
  <si>
    <t>230</t>
  </si>
  <si>
    <t>374410007200</t>
  </si>
  <si>
    <t>CRT-05 programovateľný priemyselný termostat ((-100 ÷ 400 °C)), 230 V AC, 16 A, obmedzenie prístupu do menu prístroja pomocou PIN kódu</t>
  </si>
  <si>
    <t>232</t>
  </si>
  <si>
    <t>117</t>
  </si>
  <si>
    <t>RH_1</t>
  </si>
  <si>
    <t>MNT, vr. spoj. materiálu, vodičov a prepoj. líšt rozvádzača, atesty</t>
  </si>
  <si>
    <t>234</t>
  </si>
  <si>
    <t>46-M</t>
  </si>
  <si>
    <t>Zemné práce pri extr.mont.prácach</t>
  </si>
  <si>
    <t>460200163</t>
  </si>
  <si>
    <t>Hĺbenie káblovej ryhy 35 cm širokej a 80 cm hlbokej, v zemine triedy 3</t>
  </si>
  <si>
    <t>236</t>
  </si>
  <si>
    <t>119</t>
  </si>
  <si>
    <t>460560163</t>
  </si>
  <si>
    <t>Ručný zásyp nezap. káblovej ryhy bez zhutn. zeminy, 35 cm širokej, 80 cm hlbokej v zemine tr. 3</t>
  </si>
  <si>
    <t>238</t>
  </si>
  <si>
    <t>460620014</t>
  </si>
  <si>
    <t>Proviz. úprava terénu v zemine tr. 3, aby nerovnosti terénu neboli väčšie ako 2 cm od vodor.hladiny</t>
  </si>
  <si>
    <t>240</t>
  </si>
  <si>
    <t>HZS</t>
  </si>
  <si>
    <t>Hodinové zúčtovacie sadzby</t>
  </si>
  <si>
    <t>121</t>
  </si>
  <si>
    <t>HZS000111</t>
  </si>
  <si>
    <t>Stavebno montážne práce menej náročne (Tr 1) v rozsahu viac ako 8 hodín - sekacie práce</t>
  </si>
  <si>
    <t>hod</t>
  </si>
  <si>
    <t>262144</t>
  </si>
  <si>
    <t>242</t>
  </si>
  <si>
    <t>HZS000111.001</t>
  </si>
  <si>
    <t>Stavebno montážne práce menej náročne (Tr 1) v rozsahu viac ako 8 hodín - DMT práce</t>
  </si>
  <si>
    <t>244</t>
  </si>
  <si>
    <t>123</t>
  </si>
  <si>
    <t>HZS000113</t>
  </si>
  <si>
    <t>Stavebno montážne práce náročné ucelené - odborné, tvorivé remeselné (Tr 3) v rozsahu viac ako 8 hodín - nešpecifikované práce (koordinaácia s ostatnými profesiami, úprava jestv. vedení)</t>
  </si>
  <si>
    <t>246</t>
  </si>
  <si>
    <t>501 - Lešenie</t>
  </si>
  <si>
    <t>379156727</t>
  </si>
  <si>
    <t>-402318928</t>
  </si>
  <si>
    <t>382293176</t>
  </si>
  <si>
    <t>03 - Rozšírenie vonkajšej kanalizácie</t>
  </si>
  <si>
    <t>1589362440</t>
  </si>
  <si>
    <t>1703907654</t>
  </si>
  <si>
    <t>1034844395</t>
  </si>
  <si>
    <t>-1540030674</t>
  </si>
  <si>
    <t>1698018972</t>
  </si>
  <si>
    <t>-139228666</t>
  </si>
  <si>
    <t>-1425642208</t>
  </si>
  <si>
    <t>-2083359710</t>
  </si>
  <si>
    <t>892395</t>
  </si>
  <si>
    <t>-522486497</t>
  </si>
  <si>
    <t>333146555</t>
  </si>
  <si>
    <t>-40244467</t>
  </si>
  <si>
    <t>263769963</t>
  </si>
  <si>
    <t>2032865020</t>
  </si>
  <si>
    <t>Obec Kamienka, Kamienka 123, 065 32 Kamienka</t>
  </si>
  <si>
    <t>00329941</t>
  </si>
  <si>
    <t xml:space="preserve">neplatca </t>
  </si>
  <si>
    <t>vyplní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</si>
</sst>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49" fontId="2" fillId="5" borderId="0" xfId="0" applyNumberFormat="1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1"/>
  <sheetViews>
    <sheetView showGridLines="0" tabSelected="1" workbookViewId="0">
      <selection activeCell="E23" sqref="E23:AN23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10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7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 x14ac:dyDescent="0.2">
      <c r="B5" s="17"/>
      <c r="D5" s="20" t="s">
        <v>12</v>
      </c>
      <c r="K5" s="196" t="s">
        <v>13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14</v>
      </c>
      <c r="K6" s="198" t="s">
        <v>15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17"/>
      <c r="BS6" s="14" t="s">
        <v>6</v>
      </c>
    </row>
    <row r="7" spans="1:74" s="1" customFormat="1" ht="12" customHeight="1" x14ac:dyDescent="0.2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18</v>
      </c>
      <c r="K8" s="21" t="s">
        <v>19</v>
      </c>
      <c r="AK8" s="23" t="s">
        <v>20</v>
      </c>
      <c r="AN8" s="217" t="s">
        <v>1655</v>
      </c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21</v>
      </c>
      <c r="AK10" s="23" t="s">
        <v>22</v>
      </c>
      <c r="AN10" s="214" t="s">
        <v>1653</v>
      </c>
      <c r="AR10" s="17"/>
      <c r="BS10" s="14" t="s">
        <v>6</v>
      </c>
    </row>
    <row r="11" spans="1:74" s="1" customFormat="1" ht="18.399999999999999" customHeight="1" x14ac:dyDescent="0.2">
      <c r="B11" s="17"/>
      <c r="E11" s="21" t="s">
        <v>1652</v>
      </c>
      <c r="AK11" s="23" t="s">
        <v>24</v>
      </c>
      <c r="AN11" s="21" t="s">
        <v>1654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25</v>
      </c>
      <c r="AK13" s="23" t="s">
        <v>22</v>
      </c>
      <c r="AN13" s="216" t="s">
        <v>1655</v>
      </c>
      <c r="AR13" s="17"/>
      <c r="BS13" s="14" t="s">
        <v>6</v>
      </c>
    </row>
    <row r="14" spans="1:74" ht="12.75" x14ac:dyDescent="0.2">
      <c r="B14" s="17"/>
      <c r="E14" s="215" t="s">
        <v>1655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K14" s="23" t="s">
        <v>24</v>
      </c>
      <c r="AN14" s="216" t="s">
        <v>1655</v>
      </c>
      <c r="AR14" s="17"/>
      <c r="BS14" s="14" t="s">
        <v>6</v>
      </c>
    </row>
    <row r="15" spans="1:74" s="1" customFormat="1" ht="6.95" customHeight="1" x14ac:dyDescent="0.2">
      <c r="B15" s="17"/>
      <c r="AR15" s="17"/>
      <c r="BS15" s="14" t="s">
        <v>3</v>
      </c>
    </row>
    <row r="16" spans="1:74" s="1" customFormat="1" ht="12" customHeight="1" x14ac:dyDescent="0.2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 x14ac:dyDescent="0.2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1:71" s="1" customFormat="1" ht="6.95" customHeight="1" x14ac:dyDescent="0.2">
      <c r="B18" s="17"/>
      <c r="AR18" s="17"/>
      <c r="BS18" s="14" t="s">
        <v>8</v>
      </c>
    </row>
    <row r="19" spans="1:71" s="1" customFormat="1" ht="12" customHeight="1" x14ac:dyDescent="0.2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8</v>
      </c>
    </row>
    <row r="20" spans="1:71" s="1" customFormat="1" ht="18.399999999999999" customHeight="1" x14ac:dyDescent="0.2">
      <c r="B20" s="17"/>
      <c r="E20" s="21" t="s">
        <v>31</v>
      </c>
      <c r="AK20" s="23" t="s">
        <v>24</v>
      </c>
      <c r="AN20" s="21" t="s">
        <v>1</v>
      </c>
      <c r="AR20" s="17"/>
      <c r="BS20" s="14" t="s">
        <v>29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32</v>
      </c>
      <c r="AR22" s="17"/>
    </row>
    <row r="23" spans="1:71" s="1" customFormat="1" ht="16.5" customHeight="1" x14ac:dyDescent="0.2">
      <c r="B23" s="17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0">
        <f>ROUND(AG94,2)</f>
        <v>0</v>
      </c>
      <c r="AL26" s="201"/>
      <c r="AM26" s="201"/>
      <c r="AN26" s="201"/>
      <c r="AO26" s="201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2" t="s">
        <v>34</v>
      </c>
      <c r="M28" s="202"/>
      <c r="N28" s="202"/>
      <c r="O28" s="202"/>
      <c r="P28" s="202"/>
      <c r="Q28" s="26"/>
      <c r="R28" s="26"/>
      <c r="S28" s="26"/>
      <c r="T28" s="26"/>
      <c r="U28" s="26"/>
      <c r="V28" s="26"/>
      <c r="W28" s="202" t="s">
        <v>35</v>
      </c>
      <c r="X28" s="202"/>
      <c r="Y28" s="202"/>
      <c r="Z28" s="202"/>
      <c r="AA28" s="202"/>
      <c r="AB28" s="202"/>
      <c r="AC28" s="202"/>
      <c r="AD28" s="202"/>
      <c r="AE28" s="202"/>
      <c r="AF28" s="26"/>
      <c r="AG28" s="26"/>
      <c r="AH28" s="26"/>
      <c r="AI28" s="26"/>
      <c r="AJ28" s="26"/>
      <c r="AK28" s="202" t="s">
        <v>36</v>
      </c>
      <c r="AL28" s="202"/>
      <c r="AM28" s="202"/>
      <c r="AN28" s="202"/>
      <c r="AO28" s="202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37</v>
      </c>
      <c r="F29" s="23" t="s">
        <v>38</v>
      </c>
      <c r="L29" s="205">
        <v>0.2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1"/>
    </row>
    <row r="30" spans="1:71" s="3" customFormat="1" ht="14.45" customHeight="1" x14ac:dyDescent="0.2">
      <c r="B30" s="31"/>
      <c r="F30" s="23" t="s">
        <v>39</v>
      </c>
      <c r="L30" s="205">
        <v>0.2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1"/>
    </row>
    <row r="31" spans="1:71" s="3" customFormat="1" ht="14.45" hidden="1" customHeight="1" x14ac:dyDescent="0.2">
      <c r="B31" s="31"/>
      <c r="F31" s="23" t="s">
        <v>40</v>
      </c>
      <c r="L31" s="205">
        <v>0.2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1"/>
    </row>
    <row r="32" spans="1:71" s="3" customFormat="1" ht="14.45" hidden="1" customHeight="1" x14ac:dyDescent="0.2">
      <c r="B32" s="31"/>
      <c r="F32" s="23" t="s">
        <v>41</v>
      </c>
      <c r="L32" s="205">
        <v>0.2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1"/>
    </row>
    <row r="33" spans="1:57" s="3" customFormat="1" ht="14.45" hidden="1" customHeight="1" x14ac:dyDescent="0.2">
      <c r="B33" s="31"/>
      <c r="F33" s="23" t="s">
        <v>42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09" t="s">
        <v>45</v>
      </c>
      <c r="Y35" s="207"/>
      <c r="Z35" s="207"/>
      <c r="AA35" s="207"/>
      <c r="AB35" s="207"/>
      <c r="AC35" s="34"/>
      <c r="AD35" s="34"/>
      <c r="AE35" s="34"/>
      <c r="AF35" s="34"/>
      <c r="AG35" s="34"/>
      <c r="AH35" s="34"/>
      <c r="AI35" s="34"/>
      <c r="AJ35" s="34"/>
      <c r="AK35" s="206">
        <f>SUM(AK26:AK33)</f>
        <v>0</v>
      </c>
      <c r="AL35" s="207"/>
      <c r="AM35" s="207"/>
      <c r="AN35" s="207"/>
      <c r="AO35" s="208"/>
      <c r="AP35" s="32"/>
      <c r="AQ35" s="32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6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36"/>
    </row>
    <row r="50" spans="1:57" ht="11.25" x14ac:dyDescent="0.2">
      <c r="B50" s="17"/>
      <c r="AR50" s="17"/>
    </row>
    <row r="51" spans="1:57" ht="11.25" x14ac:dyDescent="0.2">
      <c r="B51" s="17"/>
      <c r="AR51" s="17"/>
    </row>
    <row r="52" spans="1:57" ht="11.25" x14ac:dyDescent="0.2">
      <c r="B52" s="17"/>
      <c r="AR52" s="17"/>
    </row>
    <row r="53" spans="1:57" ht="11.25" x14ac:dyDescent="0.2">
      <c r="B53" s="17"/>
      <c r="AR53" s="17"/>
    </row>
    <row r="54" spans="1:57" ht="11.25" x14ac:dyDescent="0.2">
      <c r="B54" s="17"/>
      <c r="AR54" s="17"/>
    </row>
    <row r="55" spans="1:57" ht="11.25" x14ac:dyDescent="0.2">
      <c r="B55" s="17"/>
      <c r="AR55" s="17"/>
    </row>
    <row r="56" spans="1:57" ht="11.25" x14ac:dyDescent="0.2">
      <c r="B56" s="17"/>
      <c r="AR56" s="17"/>
    </row>
    <row r="57" spans="1:57" ht="11.25" x14ac:dyDescent="0.2">
      <c r="B57" s="17"/>
      <c r="AR57" s="17"/>
    </row>
    <row r="58" spans="1:57" ht="11.25" x14ac:dyDescent="0.2">
      <c r="B58" s="17"/>
      <c r="AR58" s="17"/>
    </row>
    <row r="59" spans="1:57" ht="11.25" x14ac:dyDescent="0.2">
      <c r="B59" s="17"/>
      <c r="AR59" s="17"/>
    </row>
    <row r="60" spans="1:57" s="2" customFormat="1" ht="12.75" x14ac:dyDescent="0.2">
      <c r="A60" s="26"/>
      <c r="B60" s="27"/>
      <c r="C60" s="26"/>
      <c r="D60" s="39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48</v>
      </c>
      <c r="AI60" s="29"/>
      <c r="AJ60" s="29"/>
      <c r="AK60" s="29"/>
      <c r="AL60" s="29"/>
      <c r="AM60" s="39" t="s">
        <v>49</v>
      </c>
      <c r="AN60" s="29"/>
      <c r="AO60" s="29"/>
      <c r="AP60" s="26"/>
      <c r="AQ60" s="26"/>
      <c r="AR60" s="27"/>
      <c r="BE60" s="26"/>
    </row>
    <row r="61" spans="1:57" ht="11.25" x14ac:dyDescent="0.2">
      <c r="B61" s="17"/>
      <c r="AR61" s="17"/>
    </row>
    <row r="62" spans="1:57" ht="11.25" x14ac:dyDescent="0.2">
      <c r="B62" s="17"/>
      <c r="AR62" s="17"/>
    </row>
    <row r="63" spans="1:57" ht="11.25" x14ac:dyDescent="0.2">
      <c r="B63" s="17"/>
      <c r="AR63" s="17"/>
    </row>
    <row r="64" spans="1:57" s="2" customFormat="1" ht="12.75" x14ac:dyDescent="0.2">
      <c r="A64" s="26"/>
      <c r="B64" s="27"/>
      <c r="C64" s="26"/>
      <c r="D64" s="37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51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ht="11.25" x14ac:dyDescent="0.2">
      <c r="B65" s="17"/>
      <c r="AR65" s="17"/>
    </row>
    <row r="66" spans="1:57" ht="11.25" x14ac:dyDescent="0.2">
      <c r="B66" s="17"/>
      <c r="AR66" s="17"/>
    </row>
    <row r="67" spans="1:57" ht="11.25" x14ac:dyDescent="0.2">
      <c r="B67" s="17"/>
      <c r="AR67" s="17"/>
    </row>
    <row r="68" spans="1:57" ht="11.25" x14ac:dyDescent="0.2">
      <c r="B68" s="17"/>
      <c r="AR68" s="17"/>
    </row>
    <row r="69" spans="1:57" ht="11.25" x14ac:dyDescent="0.2">
      <c r="B69" s="17"/>
      <c r="AR69" s="17"/>
    </row>
    <row r="70" spans="1:57" ht="11.25" x14ac:dyDescent="0.2">
      <c r="B70" s="17"/>
      <c r="AR70" s="17"/>
    </row>
    <row r="71" spans="1:57" ht="11.25" x14ac:dyDescent="0.2">
      <c r="B71" s="17"/>
      <c r="AR71" s="17"/>
    </row>
    <row r="72" spans="1:57" ht="11.25" x14ac:dyDescent="0.2">
      <c r="B72" s="17"/>
      <c r="AR72" s="17"/>
    </row>
    <row r="73" spans="1:57" ht="11.25" x14ac:dyDescent="0.2">
      <c r="B73" s="17"/>
      <c r="AR73" s="17"/>
    </row>
    <row r="74" spans="1:57" ht="11.25" x14ac:dyDescent="0.2">
      <c r="B74" s="17"/>
      <c r="AR74" s="17"/>
    </row>
    <row r="75" spans="1:57" s="2" customFormat="1" ht="12.75" x14ac:dyDescent="0.2">
      <c r="A75" s="26"/>
      <c r="B75" s="27"/>
      <c r="C75" s="26"/>
      <c r="D75" s="39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48</v>
      </c>
      <c r="AI75" s="29"/>
      <c r="AJ75" s="29"/>
      <c r="AK75" s="29"/>
      <c r="AL75" s="29"/>
      <c r="AM75" s="39" t="s">
        <v>49</v>
      </c>
      <c r="AN75" s="29"/>
      <c r="AO75" s="29"/>
      <c r="AP75" s="26"/>
      <c r="AQ75" s="26"/>
      <c r="AR75" s="27"/>
      <c r="BE75" s="26"/>
    </row>
    <row r="76" spans="1:57" s="2" customFormat="1" ht="11.25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 x14ac:dyDescent="0.2">
      <c r="A82" s="26"/>
      <c r="B82" s="27"/>
      <c r="C82" s="18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5"/>
      <c r="C84" s="23" t="s">
        <v>12</v>
      </c>
      <c r="L84" s="4" t="str">
        <f>K5</f>
        <v>B073-2</v>
      </c>
      <c r="AR84" s="45"/>
    </row>
    <row r="85" spans="1:91" s="5" customFormat="1" ht="36.950000000000003" customHeight="1" x14ac:dyDescent="0.2">
      <c r="B85" s="46"/>
      <c r="C85" s="47" t="s">
        <v>14</v>
      </c>
      <c r="L85" s="180" t="str">
        <f>K6</f>
        <v>REKONŠTRUKCIA TELOCVIČNE ZŠ V OBCI KAMIENKA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6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Kamienka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85" t="str">
        <f>IF(AN8= "","",AN8)</f>
        <v>vyplní uchádzač</v>
      </c>
      <c r="AN87" s="185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Kamienka, Kamienka 123, 065 32 Kamienka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86" t="str">
        <f>IF(E17="","",E17)</f>
        <v>Ing. Vladislav Slosarčik</v>
      </c>
      <c r="AN89" s="187"/>
      <c r="AO89" s="187"/>
      <c r="AP89" s="187"/>
      <c r="AQ89" s="26"/>
      <c r="AR89" s="27"/>
      <c r="AS89" s="188" t="s">
        <v>53</v>
      </c>
      <c r="AT89" s="189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 x14ac:dyDescent="0.2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vyplní uchádzač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186" t="str">
        <f>IF(E20="","",E20)</f>
        <v>Ing. Slosarčik</v>
      </c>
      <c r="AN90" s="187"/>
      <c r="AO90" s="187"/>
      <c r="AP90" s="187"/>
      <c r="AQ90" s="26"/>
      <c r="AR90" s="27"/>
      <c r="AS90" s="190"/>
      <c r="AT90" s="191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0"/>
      <c r="AT91" s="191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 x14ac:dyDescent="0.2">
      <c r="A92" s="26"/>
      <c r="B92" s="27"/>
      <c r="C92" s="184" t="s">
        <v>54</v>
      </c>
      <c r="D92" s="183"/>
      <c r="E92" s="183"/>
      <c r="F92" s="183"/>
      <c r="G92" s="183"/>
      <c r="H92" s="54"/>
      <c r="I92" s="182" t="s">
        <v>55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93" t="s">
        <v>56</v>
      </c>
      <c r="AH92" s="183"/>
      <c r="AI92" s="183"/>
      <c r="AJ92" s="183"/>
      <c r="AK92" s="183"/>
      <c r="AL92" s="183"/>
      <c r="AM92" s="183"/>
      <c r="AN92" s="182" t="s">
        <v>57</v>
      </c>
      <c r="AO92" s="183"/>
      <c r="AP92" s="192"/>
      <c r="AQ92" s="55" t="s">
        <v>58</v>
      </c>
      <c r="AR92" s="27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  <c r="BE92" s="26"/>
    </row>
    <row r="93" spans="1:91" s="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 x14ac:dyDescent="0.2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4">
        <f>ROUND(AG95+AG101+AG119,2)</f>
        <v>0</v>
      </c>
      <c r="AH94" s="194"/>
      <c r="AI94" s="194"/>
      <c r="AJ94" s="194"/>
      <c r="AK94" s="194"/>
      <c r="AL94" s="194"/>
      <c r="AM94" s="194"/>
      <c r="AN94" s="195">
        <f t="shared" ref="AN94:AN119" si="0">SUM(AG94,AT94)</f>
        <v>0</v>
      </c>
      <c r="AO94" s="195"/>
      <c r="AP94" s="195"/>
      <c r="AQ94" s="66" t="s">
        <v>1</v>
      </c>
      <c r="AR94" s="62"/>
      <c r="AS94" s="67">
        <f>ROUND(AS95+AS101+AS119,2)</f>
        <v>0</v>
      </c>
      <c r="AT94" s="68">
        <f t="shared" ref="AT94:AT119" si="1">ROUND(SUM(AV94:AW94),2)</f>
        <v>0</v>
      </c>
      <c r="AU94" s="69">
        <f>ROUND(AU95+AU101+AU119,5)</f>
        <v>5271.4048199999997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ROUND(AZ95+AZ101+AZ119,2)</f>
        <v>0</v>
      </c>
      <c r="BA94" s="68">
        <f>ROUND(BA95+BA101+BA119,2)</f>
        <v>0</v>
      </c>
      <c r="BB94" s="68">
        <f>ROUND(BB95+BB101+BB119,2)</f>
        <v>0</v>
      </c>
      <c r="BC94" s="68">
        <f>ROUND(BC95+BC101+BC119,2)</f>
        <v>0</v>
      </c>
      <c r="BD94" s="70">
        <f>ROUND(BD95+BD101+BD119,2)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7" customFormat="1" ht="16.5" customHeight="1" x14ac:dyDescent="0.2">
      <c r="B95" s="73"/>
      <c r="C95" s="74"/>
      <c r="D95" s="174" t="s">
        <v>77</v>
      </c>
      <c r="E95" s="174"/>
      <c r="F95" s="174"/>
      <c r="G95" s="174"/>
      <c r="H95" s="174"/>
      <c r="I95" s="75"/>
      <c r="J95" s="174" t="s">
        <v>78</v>
      </c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5">
        <f>ROUND(SUM(AG96:AG100),2)</f>
        <v>0</v>
      </c>
      <c r="AH95" s="176"/>
      <c r="AI95" s="176"/>
      <c r="AJ95" s="176"/>
      <c r="AK95" s="176"/>
      <c r="AL95" s="176"/>
      <c r="AM95" s="176"/>
      <c r="AN95" s="177">
        <f t="shared" si="0"/>
        <v>0</v>
      </c>
      <c r="AO95" s="176"/>
      <c r="AP95" s="176"/>
      <c r="AQ95" s="76" t="s">
        <v>79</v>
      </c>
      <c r="AR95" s="73"/>
      <c r="AS95" s="77">
        <f>ROUND(SUM(AS96:AS100),2)</f>
        <v>0</v>
      </c>
      <c r="AT95" s="78">
        <f t="shared" si="1"/>
        <v>0</v>
      </c>
      <c r="AU95" s="79">
        <f>ROUND(SUM(AU96:AU100),5)</f>
        <v>1277.6479099999999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ROUND(SUM(AZ96:AZ100),2)</f>
        <v>0</v>
      </c>
      <c r="BA95" s="78">
        <f>ROUND(SUM(BA96:BA100),2)</f>
        <v>0</v>
      </c>
      <c r="BB95" s="78">
        <f>ROUND(SUM(BB96:BB100),2)</f>
        <v>0</v>
      </c>
      <c r="BC95" s="78">
        <f>ROUND(SUM(BC96:BC100),2)</f>
        <v>0</v>
      </c>
      <c r="BD95" s="80">
        <f>ROUND(SUM(BD96:BD100),2)</f>
        <v>0</v>
      </c>
      <c r="BS95" s="81" t="s">
        <v>72</v>
      </c>
      <c r="BT95" s="81" t="s">
        <v>80</v>
      </c>
      <c r="BU95" s="81" t="s">
        <v>74</v>
      </c>
      <c r="BV95" s="81" t="s">
        <v>75</v>
      </c>
      <c r="BW95" s="81" t="s">
        <v>81</v>
      </c>
      <c r="BX95" s="81" t="s">
        <v>4</v>
      </c>
      <c r="CL95" s="81" t="s">
        <v>1</v>
      </c>
      <c r="CM95" s="81" t="s">
        <v>73</v>
      </c>
    </row>
    <row r="96" spans="1:91" s="4" customFormat="1" ht="16.5" customHeight="1" x14ac:dyDescent="0.2">
      <c r="A96" s="82" t="s">
        <v>82</v>
      </c>
      <c r="B96" s="45"/>
      <c r="C96" s="10"/>
      <c r="D96" s="10"/>
      <c r="E96" s="173" t="s">
        <v>83</v>
      </c>
      <c r="F96" s="173"/>
      <c r="G96" s="173"/>
      <c r="H96" s="173"/>
      <c r="I96" s="173"/>
      <c r="J96" s="10"/>
      <c r="K96" s="173" t="s">
        <v>84</v>
      </c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8">
        <f>'101 - Búracie práce'!J32</f>
        <v>0</v>
      </c>
      <c r="AH96" s="179"/>
      <c r="AI96" s="179"/>
      <c r="AJ96" s="179"/>
      <c r="AK96" s="179"/>
      <c r="AL96" s="179"/>
      <c r="AM96" s="179"/>
      <c r="AN96" s="178">
        <f t="shared" si="0"/>
        <v>0</v>
      </c>
      <c r="AO96" s="179"/>
      <c r="AP96" s="179"/>
      <c r="AQ96" s="83" t="s">
        <v>85</v>
      </c>
      <c r="AR96" s="45"/>
      <c r="AS96" s="84">
        <v>0</v>
      </c>
      <c r="AT96" s="85">
        <f t="shared" si="1"/>
        <v>0</v>
      </c>
      <c r="AU96" s="86">
        <f>'101 - Búracie práce'!P131</f>
        <v>670.93272999999999</v>
      </c>
      <c r="AV96" s="85">
        <f>'101 - Búracie práce'!J35</f>
        <v>0</v>
      </c>
      <c r="AW96" s="85">
        <f>'101 - Búracie práce'!J36</f>
        <v>0</v>
      </c>
      <c r="AX96" s="85">
        <f>'101 - Búracie práce'!J37</f>
        <v>0</v>
      </c>
      <c r="AY96" s="85">
        <f>'101 - Búracie práce'!J38</f>
        <v>0</v>
      </c>
      <c r="AZ96" s="85">
        <f>'101 - Búracie práce'!F35</f>
        <v>0</v>
      </c>
      <c r="BA96" s="85">
        <f>'101 - Búracie práce'!F36</f>
        <v>0</v>
      </c>
      <c r="BB96" s="85">
        <f>'101 - Búracie práce'!F37</f>
        <v>0</v>
      </c>
      <c r="BC96" s="85">
        <f>'101 - Búracie práce'!F38</f>
        <v>0</v>
      </c>
      <c r="BD96" s="87">
        <f>'101 - Búracie práce'!F39</f>
        <v>0</v>
      </c>
      <c r="BT96" s="21" t="s">
        <v>86</v>
      </c>
      <c r="BV96" s="21" t="s">
        <v>75</v>
      </c>
      <c r="BW96" s="21" t="s">
        <v>87</v>
      </c>
      <c r="BX96" s="21" t="s">
        <v>81</v>
      </c>
      <c r="CL96" s="21" t="s">
        <v>1</v>
      </c>
    </row>
    <row r="97" spans="1:91" s="4" customFormat="1" ht="16.5" customHeight="1" x14ac:dyDescent="0.2">
      <c r="A97" s="82" t="s">
        <v>82</v>
      </c>
      <c r="B97" s="45"/>
      <c r="C97" s="10"/>
      <c r="D97" s="10"/>
      <c r="E97" s="173" t="s">
        <v>88</v>
      </c>
      <c r="F97" s="173"/>
      <c r="G97" s="173"/>
      <c r="H97" s="173"/>
      <c r="I97" s="173"/>
      <c r="J97" s="10"/>
      <c r="K97" s="173" t="s">
        <v>89</v>
      </c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8">
        <f>'102 - Stavebné úpravy obv...'!J32</f>
        <v>0</v>
      </c>
      <c r="AH97" s="179"/>
      <c r="AI97" s="179"/>
      <c r="AJ97" s="179"/>
      <c r="AK97" s="179"/>
      <c r="AL97" s="179"/>
      <c r="AM97" s="179"/>
      <c r="AN97" s="178">
        <f t="shared" si="0"/>
        <v>0</v>
      </c>
      <c r="AO97" s="179"/>
      <c r="AP97" s="179"/>
      <c r="AQ97" s="83" t="s">
        <v>85</v>
      </c>
      <c r="AR97" s="45"/>
      <c r="AS97" s="84">
        <v>0</v>
      </c>
      <c r="AT97" s="85">
        <f t="shared" si="1"/>
        <v>0</v>
      </c>
      <c r="AU97" s="86">
        <f>'102 - Stavebné úpravy obv...'!P126</f>
        <v>111.19928</v>
      </c>
      <c r="AV97" s="85">
        <f>'102 - Stavebné úpravy obv...'!J35</f>
        <v>0</v>
      </c>
      <c r="AW97" s="85">
        <f>'102 - Stavebné úpravy obv...'!J36</f>
        <v>0</v>
      </c>
      <c r="AX97" s="85">
        <f>'102 - Stavebné úpravy obv...'!J37</f>
        <v>0</v>
      </c>
      <c r="AY97" s="85">
        <f>'102 - Stavebné úpravy obv...'!J38</f>
        <v>0</v>
      </c>
      <c r="AZ97" s="85">
        <f>'102 - Stavebné úpravy obv...'!F35</f>
        <v>0</v>
      </c>
      <c r="BA97" s="85">
        <f>'102 - Stavebné úpravy obv...'!F36</f>
        <v>0</v>
      </c>
      <c r="BB97" s="85">
        <f>'102 - Stavebné úpravy obv...'!F37</f>
        <v>0</v>
      </c>
      <c r="BC97" s="85">
        <f>'102 - Stavebné úpravy obv...'!F38</f>
        <v>0</v>
      </c>
      <c r="BD97" s="87">
        <f>'102 - Stavebné úpravy obv...'!F39</f>
        <v>0</v>
      </c>
      <c r="BT97" s="21" t="s">
        <v>86</v>
      </c>
      <c r="BV97" s="21" t="s">
        <v>75</v>
      </c>
      <c r="BW97" s="21" t="s">
        <v>90</v>
      </c>
      <c r="BX97" s="21" t="s">
        <v>81</v>
      </c>
      <c r="CL97" s="21" t="s">
        <v>1</v>
      </c>
    </row>
    <row r="98" spans="1:91" s="4" customFormat="1" ht="16.5" customHeight="1" x14ac:dyDescent="0.2">
      <c r="A98" s="82" t="s">
        <v>82</v>
      </c>
      <c r="B98" s="45"/>
      <c r="C98" s="10"/>
      <c r="D98" s="10"/>
      <c r="E98" s="173" t="s">
        <v>91</v>
      </c>
      <c r="F98" s="173"/>
      <c r="G98" s="173"/>
      <c r="H98" s="173"/>
      <c r="I98" s="173"/>
      <c r="J98" s="10"/>
      <c r="K98" s="173" t="s">
        <v>92</v>
      </c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8">
        <f>'103 - Nosník'!J32</f>
        <v>0</v>
      </c>
      <c r="AH98" s="179"/>
      <c r="AI98" s="179"/>
      <c r="AJ98" s="179"/>
      <c r="AK98" s="179"/>
      <c r="AL98" s="179"/>
      <c r="AM98" s="179"/>
      <c r="AN98" s="178">
        <f t="shared" si="0"/>
        <v>0</v>
      </c>
      <c r="AO98" s="179"/>
      <c r="AP98" s="179"/>
      <c r="AQ98" s="83" t="s">
        <v>85</v>
      </c>
      <c r="AR98" s="45"/>
      <c r="AS98" s="84">
        <v>0</v>
      </c>
      <c r="AT98" s="85">
        <f t="shared" si="1"/>
        <v>0</v>
      </c>
      <c r="AU98" s="86">
        <f>'103 - Nosník'!P124</f>
        <v>420.16455999999999</v>
      </c>
      <c r="AV98" s="85">
        <f>'103 - Nosník'!J35</f>
        <v>0</v>
      </c>
      <c r="AW98" s="85">
        <f>'103 - Nosník'!J36</f>
        <v>0</v>
      </c>
      <c r="AX98" s="85">
        <f>'103 - Nosník'!J37</f>
        <v>0</v>
      </c>
      <c r="AY98" s="85">
        <f>'103 - Nosník'!J38</f>
        <v>0</v>
      </c>
      <c r="AZ98" s="85">
        <f>'103 - Nosník'!F35</f>
        <v>0</v>
      </c>
      <c r="BA98" s="85">
        <f>'103 - Nosník'!F36</f>
        <v>0</v>
      </c>
      <c r="BB98" s="85">
        <f>'103 - Nosník'!F37</f>
        <v>0</v>
      </c>
      <c r="BC98" s="85">
        <f>'103 - Nosník'!F38</f>
        <v>0</v>
      </c>
      <c r="BD98" s="87">
        <f>'103 - Nosník'!F39</f>
        <v>0</v>
      </c>
      <c r="BT98" s="21" t="s">
        <v>86</v>
      </c>
      <c r="BV98" s="21" t="s">
        <v>75</v>
      </c>
      <c r="BW98" s="21" t="s">
        <v>93</v>
      </c>
      <c r="BX98" s="21" t="s">
        <v>81</v>
      </c>
      <c r="CL98" s="21" t="s">
        <v>1</v>
      </c>
    </row>
    <row r="99" spans="1:91" s="4" customFormat="1" ht="16.5" customHeight="1" x14ac:dyDescent="0.2">
      <c r="A99" s="82" t="s">
        <v>82</v>
      </c>
      <c r="B99" s="45"/>
      <c r="C99" s="10"/>
      <c r="D99" s="10"/>
      <c r="E99" s="173" t="s">
        <v>94</v>
      </c>
      <c r="F99" s="173"/>
      <c r="G99" s="173"/>
      <c r="H99" s="173"/>
      <c r="I99" s="173"/>
      <c r="J99" s="10"/>
      <c r="K99" s="173" t="s">
        <v>95</v>
      </c>
      <c r="L99" s="173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78">
        <f>'104 - Zateplenie stropu t...'!J32</f>
        <v>0</v>
      </c>
      <c r="AH99" s="179"/>
      <c r="AI99" s="179"/>
      <c r="AJ99" s="179"/>
      <c r="AK99" s="179"/>
      <c r="AL99" s="179"/>
      <c r="AM99" s="179"/>
      <c r="AN99" s="178">
        <f t="shared" si="0"/>
        <v>0</v>
      </c>
      <c r="AO99" s="179"/>
      <c r="AP99" s="179"/>
      <c r="AQ99" s="83" t="s">
        <v>85</v>
      </c>
      <c r="AR99" s="45"/>
      <c r="AS99" s="84">
        <v>0</v>
      </c>
      <c r="AT99" s="85">
        <f t="shared" si="1"/>
        <v>0</v>
      </c>
      <c r="AU99" s="86">
        <f>'104 - Zateplenie stropu t...'!P122</f>
        <v>60.631340000000002</v>
      </c>
      <c r="AV99" s="85">
        <f>'104 - Zateplenie stropu t...'!J35</f>
        <v>0</v>
      </c>
      <c r="AW99" s="85">
        <f>'104 - Zateplenie stropu t...'!J36</f>
        <v>0</v>
      </c>
      <c r="AX99" s="85">
        <f>'104 - Zateplenie stropu t...'!J37</f>
        <v>0</v>
      </c>
      <c r="AY99" s="85">
        <f>'104 - Zateplenie stropu t...'!J38</f>
        <v>0</v>
      </c>
      <c r="AZ99" s="85">
        <f>'104 - Zateplenie stropu t...'!F35</f>
        <v>0</v>
      </c>
      <c r="BA99" s="85">
        <f>'104 - Zateplenie stropu t...'!F36</f>
        <v>0</v>
      </c>
      <c r="BB99" s="85">
        <f>'104 - Zateplenie stropu t...'!F37</f>
        <v>0</v>
      </c>
      <c r="BC99" s="85">
        <f>'104 - Zateplenie stropu t...'!F38</f>
        <v>0</v>
      </c>
      <c r="BD99" s="87">
        <f>'104 - Zateplenie stropu t...'!F39</f>
        <v>0</v>
      </c>
      <c r="BT99" s="21" t="s">
        <v>86</v>
      </c>
      <c r="BV99" s="21" t="s">
        <v>75</v>
      </c>
      <c r="BW99" s="21" t="s">
        <v>96</v>
      </c>
      <c r="BX99" s="21" t="s">
        <v>81</v>
      </c>
      <c r="CL99" s="21" t="s">
        <v>1</v>
      </c>
    </row>
    <row r="100" spans="1:91" s="4" customFormat="1" ht="16.5" customHeight="1" x14ac:dyDescent="0.2">
      <c r="A100" s="82" t="s">
        <v>82</v>
      </c>
      <c r="B100" s="45"/>
      <c r="C100" s="10"/>
      <c r="D100" s="10"/>
      <c r="E100" s="173" t="s">
        <v>97</v>
      </c>
      <c r="F100" s="173"/>
      <c r="G100" s="173"/>
      <c r="H100" s="173"/>
      <c r="I100" s="173"/>
      <c r="J100" s="10"/>
      <c r="K100" s="173" t="s">
        <v>98</v>
      </c>
      <c r="L100" s="173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8">
        <f>'105 - Lešenie'!J32</f>
        <v>0</v>
      </c>
      <c r="AH100" s="179"/>
      <c r="AI100" s="179"/>
      <c r="AJ100" s="179"/>
      <c r="AK100" s="179"/>
      <c r="AL100" s="179"/>
      <c r="AM100" s="179"/>
      <c r="AN100" s="178">
        <f t="shared" si="0"/>
        <v>0</v>
      </c>
      <c r="AO100" s="179"/>
      <c r="AP100" s="179"/>
      <c r="AQ100" s="83" t="s">
        <v>85</v>
      </c>
      <c r="AR100" s="45"/>
      <c r="AS100" s="84">
        <v>0</v>
      </c>
      <c r="AT100" s="85">
        <f t="shared" si="1"/>
        <v>0</v>
      </c>
      <c r="AU100" s="86">
        <f>'105 - Lešenie'!P122</f>
        <v>14.72</v>
      </c>
      <c r="AV100" s="85">
        <f>'105 - Lešenie'!J35</f>
        <v>0</v>
      </c>
      <c r="AW100" s="85">
        <f>'105 - Lešenie'!J36</f>
        <v>0</v>
      </c>
      <c r="AX100" s="85">
        <f>'105 - Lešenie'!J37</f>
        <v>0</v>
      </c>
      <c r="AY100" s="85">
        <f>'105 - Lešenie'!J38</f>
        <v>0</v>
      </c>
      <c r="AZ100" s="85">
        <f>'105 - Lešenie'!F35</f>
        <v>0</v>
      </c>
      <c r="BA100" s="85">
        <f>'105 - Lešenie'!F36</f>
        <v>0</v>
      </c>
      <c r="BB100" s="85">
        <f>'105 - Lešenie'!F37</f>
        <v>0</v>
      </c>
      <c r="BC100" s="85">
        <f>'105 - Lešenie'!F38</f>
        <v>0</v>
      </c>
      <c r="BD100" s="87">
        <f>'105 - Lešenie'!F39</f>
        <v>0</v>
      </c>
      <c r="BT100" s="21" t="s">
        <v>86</v>
      </c>
      <c r="BV100" s="21" t="s">
        <v>75</v>
      </c>
      <c r="BW100" s="21" t="s">
        <v>99</v>
      </c>
      <c r="BX100" s="21" t="s">
        <v>81</v>
      </c>
      <c r="CL100" s="21" t="s">
        <v>1</v>
      </c>
    </row>
    <row r="101" spans="1:91" s="7" customFormat="1" ht="24.75" customHeight="1" x14ac:dyDescent="0.2">
      <c r="B101" s="73"/>
      <c r="C101" s="74"/>
      <c r="D101" s="174" t="s">
        <v>100</v>
      </c>
      <c r="E101" s="174"/>
      <c r="F101" s="174"/>
      <c r="G101" s="174"/>
      <c r="H101" s="174"/>
      <c r="I101" s="75"/>
      <c r="J101" s="174" t="s">
        <v>101</v>
      </c>
      <c r="K101" s="174"/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74"/>
      <c r="Z101" s="174"/>
      <c r="AA101" s="174"/>
      <c r="AB101" s="174"/>
      <c r="AC101" s="174"/>
      <c r="AD101" s="174"/>
      <c r="AE101" s="174"/>
      <c r="AF101" s="174"/>
      <c r="AG101" s="175">
        <f>ROUND(SUM(AG102:AG118),2)</f>
        <v>0</v>
      </c>
      <c r="AH101" s="176"/>
      <c r="AI101" s="176"/>
      <c r="AJ101" s="176"/>
      <c r="AK101" s="176"/>
      <c r="AL101" s="176"/>
      <c r="AM101" s="176"/>
      <c r="AN101" s="177">
        <f t="shared" si="0"/>
        <v>0</v>
      </c>
      <c r="AO101" s="176"/>
      <c r="AP101" s="176"/>
      <c r="AQ101" s="76" t="s">
        <v>79</v>
      </c>
      <c r="AR101" s="73"/>
      <c r="AS101" s="77">
        <f>ROUND(SUM(AS102:AS118),2)</f>
        <v>0</v>
      </c>
      <c r="AT101" s="78">
        <f t="shared" si="1"/>
        <v>0</v>
      </c>
      <c r="AU101" s="79">
        <f>ROUND(SUM(AU102:AU118),5)</f>
        <v>3993.7569100000001</v>
      </c>
      <c r="AV101" s="78">
        <f>ROUND(AZ101*L29,2)</f>
        <v>0</v>
      </c>
      <c r="AW101" s="78">
        <f>ROUND(BA101*L30,2)</f>
        <v>0</v>
      </c>
      <c r="AX101" s="78">
        <f>ROUND(BB101*L29,2)</f>
        <v>0</v>
      </c>
      <c r="AY101" s="78">
        <f>ROUND(BC101*L30,2)</f>
        <v>0</v>
      </c>
      <c r="AZ101" s="78">
        <f>ROUND(SUM(AZ102:AZ118),2)</f>
        <v>0</v>
      </c>
      <c r="BA101" s="78">
        <f>ROUND(SUM(BA102:BA118),2)</f>
        <v>0</v>
      </c>
      <c r="BB101" s="78">
        <f>ROUND(SUM(BB102:BB118),2)</f>
        <v>0</v>
      </c>
      <c r="BC101" s="78">
        <f>ROUND(SUM(BC102:BC118),2)</f>
        <v>0</v>
      </c>
      <c r="BD101" s="80">
        <f>ROUND(SUM(BD102:BD118),2)</f>
        <v>0</v>
      </c>
      <c r="BS101" s="81" t="s">
        <v>72</v>
      </c>
      <c r="BT101" s="81" t="s">
        <v>80</v>
      </c>
      <c r="BU101" s="81" t="s">
        <v>74</v>
      </c>
      <c r="BV101" s="81" t="s">
        <v>75</v>
      </c>
      <c r="BW101" s="81" t="s">
        <v>102</v>
      </c>
      <c r="BX101" s="81" t="s">
        <v>4</v>
      </c>
      <c r="CL101" s="81" t="s">
        <v>1</v>
      </c>
      <c r="CM101" s="81" t="s">
        <v>73</v>
      </c>
    </row>
    <row r="102" spans="1:91" s="4" customFormat="1" ht="16.5" customHeight="1" x14ac:dyDescent="0.2">
      <c r="A102" s="82" t="s">
        <v>82</v>
      </c>
      <c r="B102" s="45"/>
      <c r="C102" s="10"/>
      <c r="D102" s="10"/>
      <c r="E102" s="173" t="s">
        <v>103</v>
      </c>
      <c r="F102" s="173"/>
      <c r="G102" s="173"/>
      <c r="H102" s="173"/>
      <c r="I102" s="173"/>
      <c r="J102" s="10"/>
      <c r="K102" s="173" t="s">
        <v>104</v>
      </c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8">
        <f>'201 - Zemné práce'!J32</f>
        <v>0</v>
      </c>
      <c r="AH102" s="179"/>
      <c r="AI102" s="179"/>
      <c r="AJ102" s="179"/>
      <c r="AK102" s="179"/>
      <c r="AL102" s="179"/>
      <c r="AM102" s="179"/>
      <c r="AN102" s="178">
        <f t="shared" si="0"/>
        <v>0</v>
      </c>
      <c r="AO102" s="179"/>
      <c r="AP102" s="179"/>
      <c r="AQ102" s="83" t="s">
        <v>85</v>
      </c>
      <c r="AR102" s="45"/>
      <c r="AS102" s="84">
        <v>0</v>
      </c>
      <c r="AT102" s="85">
        <f t="shared" si="1"/>
        <v>0</v>
      </c>
      <c r="AU102" s="86">
        <f>'201 - Zemné práce'!P126</f>
        <v>188.13808</v>
      </c>
      <c r="AV102" s="85">
        <f>'201 - Zemné práce'!J35</f>
        <v>0</v>
      </c>
      <c r="AW102" s="85">
        <f>'201 - Zemné práce'!J36</f>
        <v>0</v>
      </c>
      <c r="AX102" s="85">
        <f>'201 - Zemné práce'!J37</f>
        <v>0</v>
      </c>
      <c r="AY102" s="85">
        <f>'201 - Zemné práce'!J38</f>
        <v>0</v>
      </c>
      <c r="AZ102" s="85">
        <f>'201 - Zemné práce'!F35</f>
        <v>0</v>
      </c>
      <c r="BA102" s="85">
        <f>'201 - Zemné práce'!F36</f>
        <v>0</v>
      </c>
      <c r="BB102" s="85">
        <f>'201 - Zemné práce'!F37</f>
        <v>0</v>
      </c>
      <c r="BC102" s="85">
        <f>'201 - Zemné práce'!F38</f>
        <v>0</v>
      </c>
      <c r="BD102" s="87">
        <f>'201 - Zemné práce'!F39</f>
        <v>0</v>
      </c>
      <c r="BT102" s="21" t="s">
        <v>86</v>
      </c>
      <c r="BV102" s="21" t="s">
        <v>75</v>
      </c>
      <c r="BW102" s="21" t="s">
        <v>105</v>
      </c>
      <c r="BX102" s="21" t="s">
        <v>102</v>
      </c>
      <c r="CL102" s="21" t="s">
        <v>1</v>
      </c>
    </row>
    <row r="103" spans="1:91" s="4" customFormat="1" ht="16.5" customHeight="1" x14ac:dyDescent="0.2">
      <c r="A103" s="82" t="s">
        <v>82</v>
      </c>
      <c r="B103" s="45"/>
      <c r="C103" s="10"/>
      <c r="D103" s="10"/>
      <c r="E103" s="173" t="s">
        <v>106</v>
      </c>
      <c r="F103" s="173"/>
      <c r="G103" s="173"/>
      <c r="H103" s="173"/>
      <c r="I103" s="173"/>
      <c r="J103" s="10"/>
      <c r="K103" s="173" t="s">
        <v>107</v>
      </c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8">
        <f>'202 - Základy'!J32</f>
        <v>0</v>
      </c>
      <c r="AH103" s="179"/>
      <c r="AI103" s="179"/>
      <c r="AJ103" s="179"/>
      <c r="AK103" s="179"/>
      <c r="AL103" s="179"/>
      <c r="AM103" s="179"/>
      <c r="AN103" s="178">
        <f t="shared" si="0"/>
        <v>0</v>
      </c>
      <c r="AO103" s="179"/>
      <c r="AP103" s="179"/>
      <c r="AQ103" s="83" t="s">
        <v>85</v>
      </c>
      <c r="AR103" s="45"/>
      <c r="AS103" s="84">
        <v>0</v>
      </c>
      <c r="AT103" s="85">
        <f t="shared" si="1"/>
        <v>0</v>
      </c>
      <c r="AU103" s="86">
        <f>'202 - Základy'!P126</f>
        <v>629.83015</v>
      </c>
      <c r="AV103" s="85">
        <f>'202 - Základy'!J35</f>
        <v>0</v>
      </c>
      <c r="AW103" s="85">
        <f>'202 - Základy'!J36</f>
        <v>0</v>
      </c>
      <c r="AX103" s="85">
        <f>'202 - Základy'!J37</f>
        <v>0</v>
      </c>
      <c r="AY103" s="85">
        <f>'202 - Základy'!J38</f>
        <v>0</v>
      </c>
      <c r="AZ103" s="85">
        <f>'202 - Základy'!F35</f>
        <v>0</v>
      </c>
      <c r="BA103" s="85">
        <f>'202 - Základy'!F36</f>
        <v>0</v>
      </c>
      <c r="BB103" s="85">
        <f>'202 - Základy'!F37</f>
        <v>0</v>
      </c>
      <c r="BC103" s="85">
        <f>'202 - Základy'!F38</f>
        <v>0</v>
      </c>
      <c r="BD103" s="87">
        <f>'202 - Základy'!F39</f>
        <v>0</v>
      </c>
      <c r="BT103" s="21" t="s">
        <v>86</v>
      </c>
      <c r="BV103" s="21" t="s">
        <v>75</v>
      </c>
      <c r="BW103" s="21" t="s">
        <v>108</v>
      </c>
      <c r="BX103" s="21" t="s">
        <v>102</v>
      </c>
      <c r="CL103" s="21" t="s">
        <v>1</v>
      </c>
    </row>
    <row r="104" spans="1:91" s="4" customFormat="1" ht="16.5" customHeight="1" x14ac:dyDescent="0.2">
      <c r="A104" s="82" t="s">
        <v>82</v>
      </c>
      <c r="B104" s="45"/>
      <c r="C104" s="10"/>
      <c r="D104" s="10"/>
      <c r="E104" s="173" t="s">
        <v>109</v>
      </c>
      <c r="F104" s="173"/>
      <c r="G104" s="173"/>
      <c r="H104" s="173"/>
      <c r="I104" s="173"/>
      <c r="J104" s="10"/>
      <c r="K104" s="173" t="s">
        <v>110</v>
      </c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78">
        <f>'203 - Hydroizolácia'!J32</f>
        <v>0</v>
      </c>
      <c r="AH104" s="179"/>
      <c r="AI104" s="179"/>
      <c r="AJ104" s="179"/>
      <c r="AK104" s="179"/>
      <c r="AL104" s="179"/>
      <c r="AM104" s="179"/>
      <c r="AN104" s="178">
        <f t="shared" si="0"/>
        <v>0</v>
      </c>
      <c r="AO104" s="179"/>
      <c r="AP104" s="179"/>
      <c r="AQ104" s="83" t="s">
        <v>85</v>
      </c>
      <c r="AR104" s="45"/>
      <c r="AS104" s="84">
        <v>0</v>
      </c>
      <c r="AT104" s="85">
        <f t="shared" si="1"/>
        <v>0</v>
      </c>
      <c r="AU104" s="86">
        <f>'203 - Hydroizolácia'!P122</f>
        <v>128.82952</v>
      </c>
      <c r="AV104" s="85">
        <f>'203 - Hydroizolácia'!J35</f>
        <v>0</v>
      </c>
      <c r="AW104" s="85">
        <f>'203 - Hydroizolácia'!J36</f>
        <v>0</v>
      </c>
      <c r="AX104" s="85">
        <f>'203 - Hydroizolácia'!J37</f>
        <v>0</v>
      </c>
      <c r="AY104" s="85">
        <f>'203 - Hydroizolácia'!J38</f>
        <v>0</v>
      </c>
      <c r="AZ104" s="85">
        <f>'203 - Hydroizolácia'!F35</f>
        <v>0</v>
      </c>
      <c r="BA104" s="85">
        <f>'203 - Hydroizolácia'!F36</f>
        <v>0</v>
      </c>
      <c r="BB104" s="85">
        <f>'203 - Hydroizolácia'!F37</f>
        <v>0</v>
      </c>
      <c r="BC104" s="85">
        <f>'203 - Hydroizolácia'!F38</f>
        <v>0</v>
      </c>
      <c r="BD104" s="87">
        <f>'203 - Hydroizolácia'!F39</f>
        <v>0</v>
      </c>
      <c r="BT104" s="21" t="s">
        <v>86</v>
      </c>
      <c r="BV104" s="21" t="s">
        <v>75</v>
      </c>
      <c r="BW104" s="21" t="s">
        <v>111</v>
      </c>
      <c r="BX104" s="21" t="s">
        <v>102</v>
      </c>
      <c r="CL104" s="21" t="s">
        <v>1</v>
      </c>
    </row>
    <row r="105" spans="1:91" s="4" customFormat="1" ht="16.5" customHeight="1" x14ac:dyDescent="0.2">
      <c r="A105" s="82" t="s">
        <v>82</v>
      </c>
      <c r="B105" s="45"/>
      <c r="C105" s="10"/>
      <c r="D105" s="10"/>
      <c r="E105" s="173" t="s">
        <v>112</v>
      </c>
      <c r="F105" s="173"/>
      <c r="G105" s="173"/>
      <c r="H105" s="173"/>
      <c r="I105" s="173"/>
      <c r="J105" s="10"/>
      <c r="K105" s="173" t="s">
        <v>113</v>
      </c>
      <c r="L105" s="173"/>
      <c r="M105" s="173"/>
      <c r="N105" s="173"/>
      <c r="O105" s="173"/>
      <c r="P105" s="173"/>
      <c r="Q105" s="173"/>
      <c r="R105" s="173"/>
      <c r="S105" s="173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8">
        <f>'204 - Steny a priečky'!J32</f>
        <v>0</v>
      </c>
      <c r="AH105" s="179"/>
      <c r="AI105" s="179"/>
      <c r="AJ105" s="179"/>
      <c r="AK105" s="179"/>
      <c r="AL105" s="179"/>
      <c r="AM105" s="179"/>
      <c r="AN105" s="178">
        <f t="shared" si="0"/>
        <v>0</v>
      </c>
      <c r="AO105" s="179"/>
      <c r="AP105" s="179"/>
      <c r="AQ105" s="83" t="s">
        <v>85</v>
      </c>
      <c r="AR105" s="45"/>
      <c r="AS105" s="84">
        <v>0</v>
      </c>
      <c r="AT105" s="85">
        <f t="shared" si="1"/>
        <v>0</v>
      </c>
      <c r="AU105" s="86">
        <f>'204 - Steny a priečky'!P125</f>
        <v>242.06089</v>
      </c>
      <c r="AV105" s="85">
        <f>'204 - Steny a priečky'!J35</f>
        <v>0</v>
      </c>
      <c r="AW105" s="85">
        <f>'204 - Steny a priečky'!J36</f>
        <v>0</v>
      </c>
      <c r="AX105" s="85">
        <f>'204 - Steny a priečky'!J37</f>
        <v>0</v>
      </c>
      <c r="AY105" s="85">
        <f>'204 - Steny a priečky'!J38</f>
        <v>0</v>
      </c>
      <c r="AZ105" s="85">
        <f>'204 - Steny a priečky'!F35</f>
        <v>0</v>
      </c>
      <c r="BA105" s="85">
        <f>'204 - Steny a priečky'!F36</f>
        <v>0</v>
      </c>
      <c r="BB105" s="85">
        <f>'204 - Steny a priečky'!F37</f>
        <v>0</v>
      </c>
      <c r="BC105" s="85">
        <f>'204 - Steny a priečky'!F38</f>
        <v>0</v>
      </c>
      <c r="BD105" s="87">
        <f>'204 - Steny a priečky'!F39</f>
        <v>0</v>
      </c>
      <c r="BT105" s="21" t="s">
        <v>86</v>
      </c>
      <c r="BV105" s="21" t="s">
        <v>75</v>
      </c>
      <c r="BW105" s="21" t="s">
        <v>114</v>
      </c>
      <c r="BX105" s="21" t="s">
        <v>102</v>
      </c>
      <c r="CL105" s="21" t="s">
        <v>1</v>
      </c>
    </row>
    <row r="106" spans="1:91" s="4" customFormat="1" ht="23.25" customHeight="1" x14ac:dyDescent="0.2">
      <c r="A106" s="82" t="s">
        <v>82</v>
      </c>
      <c r="B106" s="45"/>
      <c r="C106" s="10"/>
      <c r="D106" s="10"/>
      <c r="E106" s="173" t="s">
        <v>115</v>
      </c>
      <c r="F106" s="173"/>
      <c r="G106" s="173"/>
      <c r="H106" s="173"/>
      <c r="I106" s="173"/>
      <c r="J106" s="10"/>
      <c r="K106" s="173" t="s">
        <v>116</v>
      </c>
      <c r="L106" s="173"/>
      <c r="M106" s="173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178">
        <f>'205 - Stropy (hľadisko), ...'!J32</f>
        <v>0</v>
      </c>
      <c r="AH106" s="179"/>
      <c r="AI106" s="179"/>
      <c r="AJ106" s="179"/>
      <c r="AK106" s="179"/>
      <c r="AL106" s="179"/>
      <c r="AM106" s="179"/>
      <c r="AN106" s="178">
        <f t="shared" si="0"/>
        <v>0</v>
      </c>
      <c r="AO106" s="179"/>
      <c r="AP106" s="179"/>
      <c r="AQ106" s="83" t="s">
        <v>85</v>
      </c>
      <c r="AR106" s="45"/>
      <c r="AS106" s="84">
        <v>0</v>
      </c>
      <c r="AT106" s="85">
        <f t="shared" si="1"/>
        <v>0</v>
      </c>
      <c r="AU106" s="86">
        <f>'205 - Stropy (hľadisko), ...'!P123</f>
        <v>838.89694999999995</v>
      </c>
      <c r="AV106" s="85">
        <f>'205 - Stropy (hľadisko), ...'!J35</f>
        <v>0</v>
      </c>
      <c r="AW106" s="85">
        <f>'205 - Stropy (hľadisko), ...'!J36</f>
        <v>0</v>
      </c>
      <c r="AX106" s="85">
        <f>'205 - Stropy (hľadisko), ...'!J37</f>
        <v>0</v>
      </c>
      <c r="AY106" s="85">
        <f>'205 - Stropy (hľadisko), ...'!J38</f>
        <v>0</v>
      </c>
      <c r="AZ106" s="85">
        <f>'205 - Stropy (hľadisko), ...'!F35</f>
        <v>0</v>
      </c>
      <c r="BA106" s="85">
        <f>'205 - Stropy (hľadisko), ...'!F36</f>
        <v>0</v>
      </c>
      <c r="BB106" s="85">
        <f>'205 - Stropy (hľadisko), ...'!F37</f>
        <v>0</v>
      </c>
      <c r="BC106" s="85">
        <f>'205 - Stropy (hľadisko), ...'!F38</f>
        <v>0</v>
      </c>
      <c r="BD106" s="87">
        <f>'205 - Stropy (hľadisko), ...'!F39</f>
        <v>0</v>
      </c>
      <c r="BT106" s="21" t="s">
        <v>86</v>
      </c>
      <c r="BV106" s="21" t="s">
        <v>75</v>
      </c>
      <c r="BW106" s="21" t="s">
        <v>117</v>
      </c>
      <c r="BX106" s="21" t="s">
        <v>102</v>
      </c>
      <c r="CL106" s="21" t="s">
        <v>1</v>
      </c>
    </row>
    <row r="107" spans="1:91" s="4" customFormat="1" ht="16.5" customHeight="1" x14ac:dyDescent="0.2">
      <c r="A107" s="82" t="s">
        <v>82</v>
      </c>
      <c r="B107" s="45"/>
      <c r="C107" s="10"/>
      <c r="D107" s="10"/>
      <c r="E107" s="173" t="s">
        <v>118</v>
      </c>
      <c r="F107" s="173"/>
      <c r="G107" s="173"/>
      <c r="H107" s="173"/>
      <c r="I107" s="173"/>
      <c r="J107" s="10"/>
      <c r="K107" s="173" t="s">
        <v>119</v>
      </c>
      <c r="L107" s="173"/>
      <c r="M107" s="173"/>
      <c r="N107" s="173"/>
      <c r="O107" s="173"/>
      <c r="P107" s="173"/>
      <c r="Q107" s="173"/>
      <c r="R107" s="173"/>
      <c r="S107" s="173"/>
      <c r="T107" s="173"/>
      <c r="U107" s="173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/>
      <c r="AF107" s="173"/>
      <c r="AG107" s="178">
        <f>'206 - Strešná konštrukcia'!J32</f>
        <v>0</v>
      </c>
      <c r="AH107" s="179"/>
      <c r="AI107" s="179"/>
      <c r="AJ107" s="179"/>
      <c r="AK107" s="179"/>
      <c r="AL107" s="179"/>
      <c r="AM107" s="179"/>
      <c r="AN107" s="178">
        <f t="shared" si="0"/>
        <v>0</v>
      </c>
      <c r="AO107" s="179"/>
      <c r="AP107" s="179"/>
      <c r="AQ107" s="83" t="s">
        <v>85</v>
      </c>
      <c r="AR107" s="45"/>
      <c r="AS107" s="84">
        <v>0</v>
      </c>
      <c r="AT107" s="85">
        <f t="shared" si="1"/>
        <v>0</v>
      </c>
      <c r="AU107" s="86">
        <f>'206 - Strešná konštrukcia'!P124</f>
        <v>341.55529999999999</v>
      </c>
      <c r="AV107" s="85">
        <f>'206 - Strešná konštrukcia'!J35</f>
        <v>0</v>
      </c>
      <c r="AW107" s="85">
        <f>'206 - Strešná konštrukcia'!J36</f>
        <v>0</v>
      </c>
      <c r="AX107" s="85">
        <f>'206 - Strešná konštrukcia'!J37</f>
        <v>0</v>
      </c>
      <c r="AY107" s="85">
        <f>'206 - Strešná konštrukcia'!J38</f>
        <v>0</v>
      </c>
      <c r="AZ107" s="85">
        <f>'206 - Strešná konštrukcia'!F35</f>
        <v>0</v>
      </c>
      <c r="BA107" s="85">
        <f>'206 - Strešná konštrukcia'!F36</f>
        <v>0</v>
      </c>
      <c r="BB107" s="85">
        <f>'206 - Strešná konštrukcia'!F37</f>
        <v>0</v>
      </c>
      <c r="BC107" s="85">
        <f>'206 - Strešná konštrukcia'!F38</f>
        <v>0</v>
      </c>
      <c r="BD107" s="87">
        <f>'206 - Strešná konštrukcia'!F39</f>
        <v>0</v>
      </c>
      <c r="BT107" s="21" t="s">
        <v>86</v>
      </c>
      <c r="BV107" s="21" t="s">
        <v>75</v>
      </c>
      <c r="BW107" s="21" t="s">
        <v>120</v>
      </c>
      <c r="BX107" s="21" t="s">
        <v>102</v>
      </c>
      <c r="CL107" s="21" t="s">
        <v>1</v>
      </c>
    </row>
    <row r="108" spans="1:91" s="4" customFormat="1" ht="16.5" customHeight="1" x14ac:dyDescent="0.2">
      <c r="A108" s="82" t="s">
        <v>82</v>
      </c>
      <c r="B108" s="45"/>
      <c r="C108" s="10"/>
      <c r="D108" s="10"/>
      <c r="E108" s="173" t="s">
        <v>121</v>
      </c>
      <c r="F108" s="173"/>
      <c r="G108" s="173"/>
      <c r="H108" s="173"/>
      <c r="I108" s="173"/>
      <c r="J108" s="10"/>
      <c r="K108" s="173" t="s">
        <v>122</v>
      </c>
      <c r="L108" s="173"/>
      <c r="M108" s="173"/>
      <c r="N108" s="173"/>
      <c r="O108" s="173"/>
      <c r="P108" s="173"/>
      <c r="Q108" s="173"/>
      <c r="R108" s="173"/>
      <c r="S108" s="173"/>
      <c r="T108" s="173"/>
      <c r="U108" s="173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/>
      <c r="AF108" s="173"/>
      <c r="AG108" s="178">
        <f>'207 - Strecha'!J32</f>
        <v>0</v>
      </c>
      <c r="AH108" s="179"/>
      <c r="AI108" s="179"/>
      <c r="AJ108" s="179"/>
      <c r="AK108" s="179"/>
      <c r="AL108" s="179"/>
      <c r="AM108" s="179"/>
      <c r="AN108" s="178">
        <f t="shared" si="0"/>
        <v>0</v>
      </c>
      <c r="AO108" s="179"/>
      <c r="AP108" s="179"/>
      <c r="AQ108" s="83" t="s">
        <v>85</v>
      </c>
      <c r="AR108" s="45"/>
      <c r="AS108" s="84">
        <v>0</v>
      </c>
      <c r="AT108" s="85">
        <f t="shared" si="1"/>
        <v>0</v>
      </c>
      <c r="AU108" s="86">
        <f>'207 - Strecha'!P123</f>
        <v>406.63427999999999</v>
      </c>
      <c r="AV108" s="85">
        <f>'207 - Strecha'!J35</f>
        <v>0</v>
      </c>
      <c r="AW108" s="85">
        <f>'207 - Strecha'!J36</f>
        <v>0</v>
      </c>
      <c r="AX108" s="85">
        <f>'207 - Strecha'!J37</f>
        <v>0</v>
      </c>
      <c r="AY108" s="85">
        <f>'207 - Strecha'!J38</f>
        <v>0</v>
      </c>
      <c r="AZ108" s="85">
        <f>'207 - Strecha'!F35</f>
        <v>0</v>
      </c>
      <c r="BA108" s="85">
        <f>'207 - Strecha'!F36</f>
        <v>0</v>
      </c>
      <c r="BB108" s="85">
        <f>'207 - Strecha'!F37</f>
        <v>0</v>
      </c>
      <c r="BC108" s="85">
        <f>'207 - Strecha'!F38</f>
        <v>0</v>
      </c>
      <c r="BD108" s="87">
        <f>'207 - Strecha'!F39</f>
        <v>0</v>
      </c>
      <c r="BT108" s="21" t="s">
        <v>86</v>
      </c>
      <c r="BV108" s="21" t="s">
        <v>75</v>
      </c>
      <c r="BW108" s="21" t="s">
        <v>123</v>
      </c>
      <c r="BX108" s="21" t="s">
        <v>102</v>
      </c>
      <c r="CL108" s="21" t="s">
        <v>1</v>
      </c>
    </row>
    <row r="109" spans="1:91" s="4" customFormat="1" ht="16.5" customHeight="1" x14ac:dyDescent="0.2">
      <c r="A109" s="82" t="s">
        <v>82</v>
      </c>
      <c r="B109" s="45"/>
      <c r="C109" s="10"/>
      <c r="D109" s="10"/>
      <c r="E109" s="173" t="s">
        <v>124</v>
      </c>
      <c r="F109" s="173"/>
      <c r="G109" s="173"/>
      <c r="H109" s="173"/>
      <c r="I109" s="173"/>
      <c r="J109" s="10"/>
      <c r="K109" s="173" t="s">
        <v>125</v>
      </c>
      <c r="L109" s="173"/>
      <c r="M109" s="173"/>
      <c r="N109" s="173"/>
      <c r="O109" s="173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  <c r="AF109" s="173"/>
      <c r="AG109" s="178">
        <f>'208 - Vnútorné omietky'!J32</f>
        <v>0</v>
      </c>
      <c r="AH109" s="179"/>
      <c r="AI109" s="179"/>
      <c r="AJ109" s="179"/>
      <c r="AK109" s="179"/>
      <c r="AL109" s="179"/>
      <c r="AM109" s="179"/>
      <c r="AN109" s="178">
        <f t="shared" si="0"/>
        <v>0</v>
      </c>
      <c r="AO109" s="179"/>
      <c r="AP109" s="179"/>
      <c r="AQ109" s="83" t="s">
        <v>85</v>
      </c>
      <c r="AR109" s="45"/>
      <c r="AS109" s="84">
        <v>0</v>
      </c>
      <c r="AT109" s="85">
        <f t="shared" si="1"/>
        <v>0</v>
      </c>
      <c r="AU109" s="86">
        <f>'208 - Vnútorné omietky'!P123</f>
        <v>229.43301</v>
      </c>
      <c r="AV109" s="85">
        <f>'208 - Vnútorné omietky'!J35</f>
        <v>0</v>
      </c>
      <c r="AW109" s="85">
        <f>'208 - Vnútorné omietky'!J36</f>
        <v>0</v>
      </c>
      <c r="AX109" s="85">
        <f>'208 - Vnútorné omietky'!J37</f>
        <v>0</v>
      </c>
      <c r="AY109" s="85">
        <f>'208 - Vnútorné omietky'!J38</f>
        <v>0</v>
      </c>
      <c r="AZ109" s="85">
        <f>'208 - Vnútorné omietky'!F35</f>
        <v>0</v>
      </c>
      <c r="BA109" s="85">
        <f>'208 - Vnútorné omietky'!F36</f>
        <v>0</v>
      </c>
      <c r="BB109" s="85">
        <f>'208 - Vnútorné omietky'!F37</f>
        <v>0</v>
      </c>
      <c r="BC109" s="85">
        <f>'208 - Vnútorné omietky'!F38</f>
        <v>0</v>
      </c>
      <c r="BD109" s="87">
        <f>'208 - Vnútorné omietky'!F39</f>
        <v>0</v>
      </c>
      <c r="BT109" s="21" t="s">
        <v>86</v>
      </c>
      <c r="BV109" s="21" t="s">
        <v>75</v>
      </c>
      <c r="BW109" s="21" t="s">
        <v>126</v>
      </c>
      <c r="BX109" s="21" t="s">
        <v>102</v>
      </c>
      <c r="CL109" s="21" t="s">
        <v>1</v>
      </c>
    </row>
    <row r="110" spans="1:91" s="4" customFormat="1" ht="16.5" customHeight="1" x14ac:dyDescent="0.2">
      <c r="A110" s="82" t="s">
        <v>82</v>
      </c>
      <c r="B110" s="45"/>
      <c r="C110" s="10"/>
      <c r="D110" s="10"/>
      <c r="E110" s="173" t="s">
        <v>127</v>
      </c>
      <c r="F110" s="173"/>
      <c r="G110" s="173"/>
      <c r="H110" s="173"/>
      <c r="I110" s="173"/>
      <c r="J110" s="10"/>
      <c r="K110" s="173" t="s">
        <v>128</v>
      </c>
      <c r="L110" s="173"/>
      <c r="M110" s="173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/>
      <c r="AF110" s="173"/>
      <c r="AG110" s="178">
        <f>'209 - Podlaha'!J32</f>
        <v>0</v>
      </c>
      <c r="AH110" s="179"/>
      <c r="AI110" s="179"/>
      <c r="AJ110" s="179"/>
      <c r="AK110" s="179"/>
      <c r="AL110" s="179"/>
      <c r="AM110" s="179"/>
      <c r="AN110" s="178">
        <f t="shared" si="0"/>
        <v>0</v>
      </c>
      <c r="AO110" s="179"/>
      <c r="AP110" s="179"/>
      <c r="AQ110" s="83" t="s">
        <v>85</v>
      </c>
      <c r="AR110" s="45"/>
      <c r="AS110" s="84">
        <v>0</v>
      </c>
      <c r="AT110" s="85">
        <f t="shared" si="1"/>
        <v>0</v>
      </c>
      <c r="AU110" s="86">
        <f>'209 - Podlaha'!P124</f>
        <v>107.39612</v>
      </c>
      <c r="AV110" s="85">
        <f>'209 - Podlaha'!J35</f>
        <v>0</v>
      </c>
      <c r="AW110" s="85">
        <f>'209 - Podlaha'!J36</f>
        <v>0</v>
      </c>
      <c r="AX110" s="85">
        <f>'209 - Podlaha'!J37</f>
        <v>0</v>
      </c>
      <c r="AY110" s="85">
        <f>'209 - Podlaha'!J38</f>
        <v>0</v>
      </c>
      <c r="AZ110" s="85">
        <f>'209 - Podlaha'!F35</f>
        <v>0</v>
      </c>
      <c r="BA110" s="85">
        <f>'209 - Podlaha'!F36</f>
        <v>0</v>
      </c>
      <c r="BB110" s="85">
        <f>'209 - Podlaha'!F37</f>
        <v>0</v>
      </c>
      <c r="BC110" s="85">
        <f>'209 - Podlaha'!F38</f>
        <v>0</v>
      </c>
      <c r="BD110" s="87">
        <f>'209 - Podlaha'!F39</f>
        <v>0</v>
      </c>
      <c r="BT110" s="21" t="s">
        <v>86</v>
      </c>
      <c r="BV110" s="21" t="s">
        <v>75</v>
      </c>
      <c r="BW110" s="21" t="s">
        <v>129</v>
      </c>
      <c r="BX110" s="21" t="s">
        <v>102</v>
      </c>
      <c r="CL110" s="21" t="s">
        <v>1</v>
      </c>
    </row>
    <row r="111" spans="1:91" s="4" customFormat="1" ht="16.5" customHeight="1" x14ac:dyDescent="0.2">
      <c r="A111" s="82" t="s">
        <v>82</v>
      </c>
      <c r="B111" s="45"/>
      <c r="C111" s="10"/>
      <c r="D111" s="10"/>
      <c r="E111" s="173" t="s">
        <v>130</v>
      </c>
      <c r="F111" s="173"/>
      <c r="G111" s="173"/>
      <c r="H111" s="173"/>
      <c r="I111" s="173"/>
      <c r="J111" s="10"/>
      <c r="K111" s="173" t="s">
        <v>131</v>
      </c>
      <c r="L111" s="173"/>
      <c r="M111" s="173"/>
      <c r="N111" s="173"/>
      <c r="O111" s="173"/>
      <c r="P111" s="173"/>
      <c r="Q111" s="173"/>
      <c r="R111" s="173"/>
      <c r="S111" s="173"/>
      <c r="T111" s="173"/>
      <c r="U111" s="173"/>
      <c r="V111" s="173"/>
      <c r="W111" s="173"/>
      <c r="X111" s="173"/>
      <c r="Y111" s="173"/>
      <c r="Z111" s="173"/>
      <c r="AA111" s="173"/>
      <c r="AB111" s="173"/>
      <c r="AC111" s="173"/>
      <c r="AD111" s="173"/>
      <c r="AE111" s="173"/>
      <c r="AF111" s="173"/>
      <c r="AG111" s="178">
        <f>'210 - Keramická dlažba a ...'!J32</f>
        <v>0</v>
      </c>
      <c r="AH111" s="179"/>
      <c r="AI111" s="179"/>
      <c r="AJ111" s="179"/>
      <c r="AK111" s="179"/>
      <c r="AL111" s="179"/>
      <c r="AM111" s="179"/>
      <c r="AN111" s="178">
        <f t="shared" si="0"/>
        <v>0</v>
      </c>
      <c r="AO111" s="179"/>
      <c r="AP111" s="179"/>
      <c r="AQ111" s="83" t="s">
        <v>85</v>
      </c>
      <c r="AR111" s="45"/>
      <c r="AS111" s="84">
        <v>0</v>
      </c>
      <c r="AT111" s="85">
        <f t="shared" si="1"/>
        <v>0</v>
      </c>
      <c r="AU111" s="86">
        <f>'210 - Keramická dlažba a ...'!P123</f>
        <v>416.68938000000003</v>
      </c>
      <c r="AV111" s="85">
        <f>'210 - Keramická dlažba a ...'!J35</f>
        <v>0</v>
      </c>
      <c r="AW111" s="85">
        <f>'210 - Keramická dlažba a ...'!J36</f>
        <v>0</v>
      </c>
      <c r="AX111" s="85">
        <f>'210 - Keramická dlažba a ...'!J37</f>
        <v>0</v>
      </c>
      <c r="AY111" s="85">
        <f>'210 - Keramická dlažba a ...'!J38</f>
        <v>0</v>
      </c>
      <c r="AZ111" s="85">
        <f>'210 - Keramická dlažba a ...'!F35</f>
        <v>0</v>
      </c>
      <c r="BA111" s="85">
        <f>'210 - Keramická dlažba a ...'!F36</f>
        <v>0</v>
      </c>
      <c r="BB111" s="85">
        <f>'210 - Keramická dlažba a ...'!F37</f>
        <v>0</v>
      </c>
      <c r="BC111" s="85">
        <f>'210 - Keramická dlažba a ...'!F38</f>
        <v>0</v>
      </c>
      <c r="BD111" s="87">
        <f>'210 - Keramická dlažba a ...'!F39</f>
        <v>0</v>
      </c>
      <c r="BT111" s="21" t="s">
        <v>86</v>
      </c>
      <c r="BV111" s="21" t="s">
        <v>75</v>
      </c>
      <c r="BW111" s="21" t="s">
        <v>132</v>
      </c>
      <c r="BX111" s="21" t="s">
        <v>102</v>
      </c>
      <c r="CL111" s="21" t="s">
        <v>1</v>
      </c>
    </row>
    <row r="112" spans="1:91" s="4" customFormat="1" ht="16.5" customHeight="1" x14ac:dyDescent="0.2">
      <c r="A112" s="82" t="s">
        <v>82</v>
      </c>
      <c r="B112" s="45"/>
      <c r="C112" s="10"/>
      <c r="D112" s="10"/>
      <c r="E112" s="173" t="s">
        <v>133</v>
      </c>
      <c r="F112" s="173"/>
      <c r="G112" s="173"/>
      <c r="H112" s="173"/>
      <c r="I112" s="173"/>
      <c r="J112" s="10"/>
      <c r="K112" s="173" t="s">
        <v>134</v>
      </c>
      <c r="L112" s="173"/>
      <c r="M112" s="173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/>
      <c r="AF112" s="173"/>
      <c r="AG112" s="178">
        <f>'211 - Okná a vchodové dvere'!J32</f>
        <v>0</v>
      </c>
      <c r="AH112" s="179"/>
      <c r="AI112" s="179"/>
      <c r="AJ112" s="179"/>
      <c r="AK112" s="179"/>
      <c r="AL112" s="179"/>
      <c r="AM112" s="179"/>
      <c r="AN112" s="178">
        <f t="shared" si="0"/>
        <v>0</v>
      </c>
      <c r="AO112" s="179"/>
      <c r="AP112" s="179"/>
      <c r="AQ112" s="83" t="s">
        <v>85</v>
      </c>
      <c r="AR112" s="45"/>
      <c r="AS112" s="84">
        <v>0</v>
      </c>
      <c r="AT112" s="85">
        <f t="shared" si="1"/>
        <v>0</v>
      </c>
      <c r="AU112" s="86">
        <f>'211 - Okná a vchodové dvere'!P124</f>
        <v>81.203280000000007</v>
      </c>
      <c r="AV112" s="85">
        <f>'211 - Okná a vchodové dvere'!J35</f>
        <v>0</v>
      </c>
      <c r="AW112" s="85">
        <f>'211 - Okná a vchodové dvere'!J36</f>
        <v>0</v>
      </c>
      <c r="AX112" s="85">
        <f>'211 - Okná a vchodové dvere'!J37</f>
        <v>0</v>
      </c>
      <c r="AY112" s="85">
        <f>'211 - Okná a vchodové dvere'!J38</f>
        <v>0</v>
      </c>
      <c r="AZ112" s="85">
        <f>'211 - Okná a vchodové dvere'!F35</f>
        <v>0</v>
      </c>
      <c r="BA112" s="85">
        <f>'211 - Okná a vchodové dvere'!F36</f>
        <v>0</v>
      </c>
      <c r="BB112" s="85">
        <f>'211 - Okná a vchodové dvere'!F37</f>
        <v>0</v>
      </c>
      <c r="BC112" s="85">
        <f>'211 - Okná a vchodové dvere'!F38</f>
        <v>0</v>
      </c>
      <c r="BD112" s="87">
        <f>'211 - Okná a vchodové dvere'!F39</f>
        <v>0</v>
      </c>
      <c r="BT112" s="21" t="s">
        <v>86</v>
      </c>
      <c r="BV112" s="21" t="s">
        <v>75</v>
      </c>
      <c r="BW112" s="21" t="s">
        <v>135</v>
      </c>
      <c r="BX112" s="21" t="s">
        <v>102</v>
      </c>
      <c r="CL112" s="21" t="s">
        <v>1</v>
      </c>
    </row>
    <row r="113" spans="1:91" s="4" customFormat="1" ht="16.5" customHeight="1" x14ac:dyDescent="0.2">
      <c r="A113" s="82" t="s">
        <v>82</v>
      </c>
      <c r="B113" s="45"/>
      <c r="C113" s="10"/>
      <c r="D113" s="10"/>
      <c r="E113" s="173" t="s">
        <v>136</v>
      </c>
      <c r="F113" s="173"/>
      <c r="G113" s="173"/>
      <c r="H113" s="173"/>
      <c r="I113" s="173"/>
      <c r="J113" s="10"/>
      <c r="K113" s="173" t="s">
        <v>137</v>
      </c>
      <c r="L113" s="173"/>
      <c r="M113" s="173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/>
      <c r="AF113" s="173"/>
      <c r="AG113" s="178">
        <f>'212 - Vnútorné dvere a de...'!J32</f>
        <v>0</v>
      </c>
      <c r="AH113" s="179"/>
      <c r="AI113" s="179"/>
      <c r="AJ113" s="179"/>
      <c r="AK113" s="179"/>
      <c r="AL113" s="179"/>
      <c r="AM113" s="179"/>
      <c r="AN113" s="178">
        <f t="shared" si="0"/>
        <v>0</v>
      </c>
      <c r="AO113" s="179"/>
      <c r="AP113" s="179"/>
      <c r="AQ113" s="83" t="s">
        <v>85</v>
      </c>
      <c r="AR113" s="45"/>
      <c r="AS113" s="84">
        <v>0</v>
      </c>
      <c r="AT113" s="85">
        <f t="shared" si="1"/>
        <v>0</v>
      </c>
      <c r="AU113" s="86">
        <f>'212 - Vnútorné dvere a de...'!P125</f>
        <v>84.274450000000002</v>
      </c>
      <c r="AV113" s="85">
        <f>'212 - Vnútorné dvere a de...'!J35</f>
        <v>0</v>
      </c>
      <c r="AW113" s="85">
        <f>'212 - Vnútorné dvere a de...'!J36</f>
        <v>0</v>
      </c>
      <c r="AX113" s="85">
        <f>'212 - Vnútorné dvere a de...'!J37</f>
        <v>0</v>
      </c>
      <c r="AY113" s="85">
        <f>'212 - Vnútorné dvere a de...'!J38</f>
        <v>0</v>
      </c>
      <c r="AZ113" s="85">
        <f>'212 - Vnútorné dvere a de...'!F35</f>
        <v>0</v>
      </c>
      <c r="BA113" s="85">
        <f>'212 - Vnútorné dvere a de...'!F36</f>
        <v>0</v>
      </c>
      <c r="BB113" s="85">
        <f>'212 - Vnútorné dvere a de...'!F37</f>
        <v>0</v>
      </c>
      <c r="BC113" s="85">
        <f>'212 - Vnútorné dvere a de...'!F38</f>
        <v>0</v>
      </c>
      <c r="BD113" s="87">
        <f>'212 - Vnútorné dvere a de...'!F39</f>
        <v>0</v>
      </c>
      <c r="BT113" s="21" t="s">
        <v>86</v>
      </c>
      <c r="BV113" s="21" t="s">
        <v>75</v>
      </c>
      <c r="BW113" s="21" t="s">
        <v>138</v>
      </c>
      <c r="BX113" s="21" t="s">
        <v>102</v>
      </c>
      <c r="CL113" s="21" t="s">
        <v>1</v>
      </c>
    </row>
    <row r="114" spans="1:91" s="4" customFormat="1" ht="16.5" customHeight="1" x14ac:dyDescent="0.2">
      <c r="A114" s="82" t="s">
        <v>82</v>
      </c>
      <c r="B114" s="45"/>
      <c r="C114" s="10"/>
      <c r="D114" s="10"/>
      <c r="E114" s="173" t="s">
        <v>139</v>
      </c>
      <c r="F114" s="173"/>
      <c r="G114" s="173"/>
      <c r="H114" s="173"/>
      <c r="I114" s="173"/>
      <c r="J114" s="10"/>
      <c r="K114" s="173" t="s">
        <v>140</v>
      </c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8">
        <f>'213 - Zábradlie'!J32</f>
        <v>0</v>
      </c>
      <c r="AH114" s="179"/>
      <c r="AI114" s="179"/>
      <c r="AJ114" s="179"/>
      <c r="AK114" s="179"/>
      <c r="AL114" s="179"/>
      <c r="AM114" s="179"/>
      <c r="AN114" s="178">
        <f t="shared" si="0"/>
        <v>0</v>
      </c>
      <c r="AO114" s="179"/>
      <c r="AP114" s="179"/>
      <c r="AQ114" s="83" t="s">
        <v>85</v>
      </c>
      <c r="AR114" s="45"/>
      <c r="AS114" s="84">
        <v>0</v>
      </c>
      <c r="AT114" s="85">
        <f t="shared" si="1"/>
        <v>0</v>
      </c>
      <c r="AU114" s="86">
        <f>'213 - Zábradlie'!P122</f>
        <v>49.637309999999999</v>
      </c>
      <c r="AV114" s="85">
        <f>'213 - Zábradlie'!J35</f>
        <v>0</v>
      </c>
      <c r="AW114" s="85">
        <f>'213 - Zábradlie'!J36</f>
        <v>0</v>
      </c>
      <c r="AX114" s="85">
        <f>'213 - Zábradlie'!J37</f>
        <v>0</v>
      </c>
      <c r="AY114" s="85">
        <f>'213 - Zábradlie'!J38</f>
        <v>0</v>
      </c>
      <c r="AZ114" s="85">
        <f>'213 - Zábradlie'!F35</f>
        <v>0</v>
      </c>
      <c r="BA114" s="85">
        <f>'213 - Zábradlie'!F36</f>
        <v>0</v>
      </c>
      <c r="BB114" s="85">
        <f>'213 - Zábradlie'!F37</f>
        <v>0</v>
      </c>
      <c r="BC114" s="85">
        <f>'213 - Zábradlie'!F38</f>
        <v>0</v>
      </c>
      <c r="BD114" s="87">
        <f>'213 - Zábradlie'!F39</f>
        <v>0</v>
      </c>
      <c r="BT114" s="21" t="s">
        <v>86</v>
      </c>
      <c r="BV114" s="21" t="s">
        <v>75</v>
      </c>
      <c r="BW114" s="21" t="s">
        <v>141</v>
      </c>
      <c r="BX114" s="21" t="s">
        <v>102</v>
      </c>
      <c r="CL114" s="21" t="s">
        <v>1</v>
      </c>
    </row>
    <row r="115" spans="1:91" s="4" customFormat="1" ht="16.5" customHeight="1" x14ac:dyDescent="0.2">
      <c r="A115" s="82" t="s">
        <v>82</v>
      </c>
      <c r="B115" s="45"/>
      <c r="C115" s="10"/>
      <c r="D115" s="10"/>
      <c r="E115" s="173" t="s">
        <v>142</v>
      </c>
      <c r="F115" s="173"/>
      <c r="G115" s="173"/>
      <c r="H115" s="173"/>
      <c r="I115" s="173"/>
      <c r="J115" s="10"/>
      <c r="K115" s="173" t="s">
        <v>143</v>
      </c>
      <c r="L115" s="173"/>
      <c r="M115" s="173"/>
      <c r="N115" s="173"/>
      <c r="O115" s="173"/>
      <c r="P115" s="173"/>
      <c r="Q115" s="173"/>
      <c r="R115" s="173"/>
      <c r="S115" s="173"/>
      <c r="T115" s="173"/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  <c r="AF115" s="173"/>
      <c r="AG115" s="178">
        <f>'214 - Vonkajšie omietky a...'!J32</f>
        <v>0</v>
      </c>
      <c r="AH115" s="179"/>
      <c r="AI115" s="179"/>
      <c r="AJ115" s="179"/>
      <c r="AK115" s="179"/>
      <c r="AL115" s="179"/>
      <c r="AM115" s="179"/>
      <c r="AN115" s="178">
        <f t="shared" si="0"/>
        <v>0</v>
      </c>
      <c r="AO115" s="179"/>
      <c r="AP115" s="179"/>
      <c r="AQ115" s="83" t="s">
        <v>85</v>
      </c>
      <c r="AR115" s="45"/>
      <c r="AS115" s="84">
        <v>0</v>
      </c>
      <c r="AT115" s="85">
        <f t="shared" si="1"/>
        <v>0</v>
      </c>
      <c r="AU115" s="86">
        <f>'214 - Vonkajšie omietky a...'!P123</f>
        <v>212.37818999999999</v>
      </c>
      <c r="AV115" s="85">
        <f>'214 - Vonkajšie omietky a...'!J35</f>
        <v>0</v>
      </c>
      <c r="AW115" s="85">
        <f>'214 - Vonkajšie omietky a...'!J36</f>
        <v>0</v>
      </c>
      <c r="AX115" s="85">
        <f>'214 - Vonkajšie omietky a...'!J37</f>
        <v>0</v>
      </c>
      <c r="AY115" s="85">
        <f>'214 - Vonkajšie omietky a...'!J38</f>
        <v>0</v>
      </c>
      <c r="AZ115" s="85">
        <f>'214 - Vonkajšie omietky a...'!F35</f>
        <v>0</v>
      </c>
      <c r="BA115" s="85">
        <f>'214 - Vonkajšie omietky a...'!F36</f>
        <v>0</v>
      </c>
      <c r="BB115" s="85">
        <f>'214 - Vonkajšie omietky a...'!F37</f>
        <v>0</v>
      </c>
      <c r="BC115" s="85">
        <f>'214 - Vonkajšie omietky a...'!F38</f>
        <v>0</v>
      </c>
      <c r="BD115" s="87">
        <f>'214 - Vonkajšie omietky a...'!F39</f>
        <v>0</v>
      </c>
      <c r="BT115" s="21" t="s">
        <v>86</v>
      </c>
      <c r="BV115" s="21" t="s">
        <v>75</v>
      </c>
      <c r="BW115" s="21" t="s">
        <v>144</v>
      </c>
      <c r="BX115" s="21" t="s">
        <v>102</v>
      </c>
      <c r="CL115" s="21" t="s">
        <v>1</v>
      </c>
    </row>
    <row r="116" spans="1:91" s="4" customFormat="1" ht="16.5" customHeight="1" x14ac:dyDescent="0.2">
      <c r="A116" s="82" t="s">
        <v>82</v>
      </c>
      <c r="B116" s="45"/>
      <c r="C116" s="10"/>
      <c r="D116" s="10"/>
      <c r="E116" s="173" t="s">
        <v>145</v>
      </c>
      <c r="F116" s="173"/>
      <c r="G116" s="173"/>
      <c r="H116" s="173"/>
      <c r="I116" s="173"/>
      <c r="J116" s="10"/>
      <c r="K116" s="173" t="s">
        <v>146</v>
      </c>
      <c r="L116" s="173"/>
      <c r="M116" s="173"/>
      <c r="N116" s="173"/>
      <c r="O116" s="173"/>
      <c r="P116" s="173"/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  <c r="AF116" s="173"/>
      <c r="AG116" s="178">
        <f>'301 - Zdravotnotechnické ...'!J32</f>
        <v>0</v>
      </c>
      <c r="AH116" s="179"/>
      <c r="AI116" s="179"/>
      <c r="AJ116" s="179"/>
      <c r="AK116" s="179"/>
      <c r="AL116" s="179"/>
      <c r="AM116" s="179"/>
      <c r="AN116" s="178">
        <f t="shared" si="0"/>
        <v>0</v>
      </c>
      <c r="AO116" s="179"/>
      <c r="AP116" s="179"/>
      <c r="AQ116" s="83" t="s">
        <v>85</v>
      </c>
      <c r="AR116" s="45"/>
      <c r="AS116" s="84">
        <v>0</v>
      </c>
      <c r="AT116" s="85">
        <f t="shared" si="1"/>
        <v>0</v>
      </c>
      <c r="AU116" s="86">
        <f>'301 - Zdravotnotechnické ...'!P129</f>
        <v>0</v>
      </c>
      <c r="AV116" s="85">
        <f>'301 - Zdravotnotechnické ...'!J35</f>
        <v>0</v>
      </c>
      <c r="AW116" s="85">
        <f>'301 - Zdravotnotechnické ...'!J36</f>
        <v>0</v>
      </c>
      <c r="AX116" s="85">
        <f>'301 - Zdravotnotechnické ...'!J37</f>
        <v>0</v>
      </c>
      <c r="AY116" s="85">
        <f>'301 - Zdravotnotechnické ...'!J38</f>
        <v>0</v>
      </c>
      <c r="AZ116" s="85">
        <f>'301 - Zdravotnotechnické ...'!F35</f>
        <v>0</v>
      </c>
      <c r="BA116" s="85">
        <f>'301 - Zdravotnotechnické ...'!F36</f>
        <v>0</v>
      </c>
      <c r="BB116" s="85">
        <f>'301 - Zdravotnotechnické ...'!F37</f>
        <v>0</v>
      </c>
      <c r="BC116" s="85">
        <f>'301 - Zdravotnotechnické ...'!F38</f>
        <v>0</v>
      </c>
      <c r="BD116" s="87">
        <f>'301 - Zdravotnotechnické ...'!F39</f>
        <v>0</v>
      </c>
      <c r="BT116" s="21" t="s">
        <v>86</v>
      </c>
      <c r="BV116" s="21" t="s">
        <v>75</v>
      </c>
      <c r="BW116" s="21" t="s">
        <v>147</v>
      </c>
      <c r="BX116" s="21" t="s">
        <v>102</v>
      </c>
      <c r="CL116" s="21" t="s">
        <v>1</v>
      </c>
    </row>
    <row r="117" spans="1:91" s="4" customFormat="1" ht="16.5" customHeight="1" x14ac:dyDescent="0.2">
      <c r="A117" s="82" t="s">
        <v>82</v>
      </c>
      <c r="B117" s="45"/>
      <c r="C117" s="10"/>
      <c r="D117" s="10"/>
      <c r="E117" s="173" t="s">
        <v>148</v>
      </c>
      <c r="F117" s="173"/>
      <c r="G117" s="173"/>
      <c r="H117" s="173"/>
      <c r="I117" s="173"/>
      <c r="J117" s="10"/>
      <c r="K117" s="173" t="s">
        <v>149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8">
        <f>'401 - Elektroinštalácia'!J32</f>
        <v>0</v>
      </c>
      <c r="AH117" s="179"/>
      <c r="AI117" s="179"/>
      <c r="AJ117" s="179"/>
      <c r="AK117" s="179"/>
      <c r="AL117" s="179"/>
      <c r="AM117" s="179"/>
      <c r="AN117" s="178">
        <f t="shared" si="0"/>
        <v>0</v>
      </c>
      <c r="AO117" s="179"/>
      <c r="AP117" s="179"/>
      <c r="AQ117" s="83" t="s">
        <v>85</v>
      </c>
      <c r="AR117" s="45"/>
      <c r="AS117" s="84">
        <v>0</v>
      </c>
      <c r="AT117" s="85">
        <f t="shared" si="1"/>
        <v>0</v>
      </c>
      <c r="AU117" s="86">
        <f>'401 - Elektroinštalácia'!P125</f>
        <v>0</v>
      </c>
      <c r="AV117" s="85">
        <f>'401 - Elektroinštalácia'!J35</f>
        <v>0</v>
      </c>
      <c r="AW117" s="85">
        <f>'401 - Elektroinštalácia'!J36</f>
        <v>0</v>
      </c>
      <c r="AX117" s="85">
        <f>'401 - Elektroinštalácia'!J37</f>
        <v>0</v>
      </c>
      <c r="AY117" s="85">
        <f>'401 - Elektroinštalácia'!J38</f>
        <v>0</v>
      </c>
      <c r="AZ117" s="85">
        <f>'401 - Elektroinštalácia'!F35</f>
        <v>0</v>
      </c>
      <c r="BA117" s="85">
        <f>'401 - Elektroinštalácia'!F36</f>
        <v>0</v>
      </c>
      <c r="BB117" s="85">
        <f>'401 - Elektroinštalácia'!F37</f>
        <v>0</v>
      </c>
      <c r="BC117" s="85">
        <f>'401 - Elektroinštalácia'!F38</f>
        <v>0</v>
      </c>
      <c r="BD117" s="87">
        <f>'401 - Elektroinštalácia'!F39</f>
        <v>0</v>
      </c>
      <c r="BT117" s="21" t="s">
        <v>86</v>
      </c>
      <c r="BV117" s="21" t="s">
        <v>75</v>
      </c>
      <c r="BW117" s="21" t="s">
        <v>150</v>
      </c>
      <c r="BX117" s="21" t="s">
        <v>102</v>
      </c>
      <c r="CL117" s="21" t="s">
        <v>1</v>
      </c>
    </row>
    <row r="118" spans="1:91" s="4" customFormat="1" ht="16.5" customHeight="1" x14ac:dyDescent="0.2">
      <c r="A118" s="82" t="s">
        <v>82</v>
      </c>
      <c r="B118" s="45"/>
      <c r="C118" s="10"/>
      <c r="D118" s="10"/>
      <c r="E118" s="173" t="s">
        <v>151</v>
      </c>
      <c r="F118" s="173"/>
      <c r="G118" s="173"/>
      <c r="H118" s="173"/>
      <c r="I118" s="173"/>
      <c r="J118" s="10"/>
      <c r="K118" s="173" t="s">
        <v>98</v>
      </c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8">
        <f>'501 - Lešenie'!J32</f>
        <v>0</v>
      </c>
      <c r="AH118" s="179"/>
      <c r="AI118" s="179"/>
      <c r="AJ118" s="179"/>
      <c r="AK118" s="179"/>
      <c r="AL118" s="179"/>
      <c r="AM118" s="179"/>
      <c r="AN118" s="178">
        <f t="shared" si="0"/>
        <v>0</v>
      </c>
      <c r="AO118" s="179"/>
      <c r="AP118" s="179"/>
      <c r="AQ118" s="83" t="s">
        <v>85</v>
      </c>
      <c r="AR118" s="45"/>
      <c r="AS118" s="84">
        <v>0</v>
      </c>
      <c r="AT118" s="85">
        <f t="shared" si="1"/>
        <v>0</v>
      </c>
      <c r="AU118" s="86">
        <f>'501 - Lešenie'!P122</f>
        <v>36.799999999999997</v>
      </c>
      <c r="AV118" s="85">
        <f>'501 - Lešenie'!J35</f>
        <v>0</v>
      </c>
      <c r="AW118" s="85">
        <f>'501 - Lešenie'!J36</f>
        <v>0</v>
      </c>
      <c r="AX118" s="85">
        <f>'501 - Lešenie'!J37</f>
        <v>0</v>
      </c>
      <c r="AY118" s="85">
        <f>'501 - Lešenie'!J38</f>
        <v>0</v>
      </c>
      <c r="AZ118" s="85">
        <f>'501 - Lešenie'!F35</f>
        <v>0</v>
      </c>
      <c r="BA118" s="85">
        <f>'501 - Lešenie'!F36</f>
        <v>0</v>
      </c>
      <c r="BB118" s="85">
        <f>'501 - Lešenie'!F37</f>
        <v>0</v>
      </c>
      <c r="BC118" s="85">
        <f>'501 - Lešenie'!F38</f>
        <v>0</v>
      </c>
      <c r="BD118" s="87">
        <f>'501 - Lešenie'!F39</f>
        <v>0</v>
      </c>
      <c r="BT118" s="21" t="s">
        <v>86</v>
      </c>
      <c r="BV118" s="21" t="s">
        <v>75</v>
      </c>
      <c r="BW118" s="21" t="s">
        <v>152</v>
      </c>
      <c r="BX118" s="21" t="s">
        <v>102</v>
      </c>
      <c r="CL118" s="21" t="s">
        <v>1</v>
      </c>
    </row>
    <row r="119" spans="1:91" s="7" customFormat="1" ht="16.5" customHeight="1" x14ac:dyDescent="0.2">
      <c r="A119" s="82" t="s">
        <v>82</v>
      </c>
      <c r="B119" s="73"/>
      <c r="C119" s="74"/>
      <c r="D119" s="174" t="s">
        <v>153</v>
      </c>
      <c r="E119" s="174"/>
      <c r="F119" s="174"/>
      <c r="G119" s="174"/>
      <c r="H119" s="174"/>
      <c r="I119" s="75"/>
      <c r="J119" s="174" t="s">
        <v>154</v>
      </c>
      <c r="K119" s="174"/>
      <c r="L119" s="174"/>
      <c r="M119" s="174"/>
      <c r="N119" s="174"/>
      <c r="O119" s="174"/>
      <c r="P119" s="174"/>
      <c r="Q119" s="174"/>
      <c r="R119" s="174"/>
      <c r="S119" s="174"/>
      <c r="T119" s="174"/>
      <c r="U119" s="174"/>
      <c r="V119" s="174"/>
      <c r="W119" s="174"/>
      <c r="X119" s="174"/>
      <c r="Y119" s="174"/>
      <c r="Z119" s="174"/>
      <c r="AA119" s="174"/>
      <c r="AB119" s="174"/>
      <c r="AC119" s="174"/>
      <c r="AD119" s="174"/>
      <c r="AE119" s="174"/>
      <c r="AF119" s="174"/>
      <c r="AG119" s="177">
        <f>'03 - Rozšírenie vonkajšej...'!J30</f>
        <v>0</v>
      </c>
      <c r="AH119" s="176"/>
      <c r="AI119" s="176"/>
      <c r="AJ119" s="176"/>
      <c r="AK119" s="176"/>
      <c r="AL119" s="176"/>
      <c r="AM119" s="176"/>
      <c r="AN119" s="177">
        <f t="shared" si="0"/>
        <v>0</v>
      </c>
      <c r="AO119" s="176"/>
      <c r="AP119" s="176"/>
      <c r="AQ119" s="76" t="s">
        <v>79</v>
      </c>
      <c r="AR119" s="73"/>
      <c r="AS119" s="88">
        <v>0</v>
      </c>
      <c r="AT119" s="89">
        <f t="shared" si="1"/>
        <v>0</v>
      </c>
      <c r="AU119" s="90">
        <f>'03 - Rozšírenie vonkajšej...'!P122</f>
        <v>0</v>
      </c>
      <c r="AV119" s="89">
        <f>'03 - Rozšírenie vonkajšej...'!J33</f>
        <v>0</v>
      </c>
      <c r="AW119" s="89">
        <f>'03 - Rozšírenie vonkajšej...'!J34</f>
        <v>0</v>
      </c>
      <c r="AX119" s="89">
        <f>'03 - Rozšírenie vonkajšej...'!J35</f>
        <v>0</v>
      </c>
      <c r="AY119" s="89">
        <f>'03 - Rozšírenie vonkajšej...'!J36</f>
        <v>0</v>
      </c>
      <c r="AZ119" s="89">
        <f>'03 - Rozšírenie vonkajšej...'!F33</f>
        <v>0</v>
      </c>
      <c r="BA119" s="89">
        <f>'03 - Rozšírenie vonkajšej...'!F34</f>
        <v>0</v>
      </c>
      <c r="BB119" s="89">
        <f>'03 - Rozšírenie vonkajšej...'!F35</f>
        <v>0</v>
      </c>
      <c r="BC119" s="89">
        <f>'03 - Rozšírenie vonkajšej...'!F36</f>
        <v>0</v>
      </c>
      <c r="BD119" s="91">
        <f>'03 - Rozšírenie vonkajšej...'!F37</f>
        <v>0</v>
      </c>
      <c r="BT119" s="81" t="s">
        <v>80</v>
      </c>
      <c r="BV119" s="81" t="s">
        <v>75</v>
      </c>
      <c r="BW119" s="81" t="s">
        <v>155</v>
      </c>
      <c r="BX119" s="81" t="s">
        <v>4</v>
      </c>
      <c r="CL119" s="81" t="s">
        <v>1</v>
      </c>
      <c r="CM119" s="81" t="s">
        <v>73</v>
      </c>
    </row>
    <row r="120" spans="1:91" s="2" customFormat="1" ht="30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7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</row>
    <row r="121" spans="1:91" s="2" customFormat="1" ht="6.95" customHeight="1" x14ac:dyDescent="0.2">
      <c r="A121" s="26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27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</row>
  </sheetData>
  <mergeCells count="137">
    <mergeCell ref="L33:P33"/>
    <mergeCell ref="W33:AE33"/>
    <mergeCell ref="AK33:AO33"/>
    <mergeCell ref="AK35:AO35"/>
    <mergeCell ref="X35:AB35"/>
    <mergeCell ref="AR2:BE2"/>
    <mergeCell ref="E14:AI14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K102:AF102"/>
    <mergeCell ref="E103:I103"/>
    <mergeCell ref="K103:AF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G96:AM96"/>
    <mergeCell ref="AN96:AP96"/>
    <mergeCell ref="AG97:AM97"/>
    <mergeCell ref="AN97:AP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AN117:AP117"/>
    <mergeCell ref="AG117:AM117"/>
    <mergeCell ref="AN118:AP118"/>
    <mergeCell ref="AG118:AM118"/>
    <mergeCell ref="AN119:AP119"/>
    <mergeCell ref="AG119:AM119"/>
    <mergeCell ref="L85:AO85"/>
    <mergeCell ref="I92:AF92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K99:AF99"/>
    <mergeCell ref="E99:I99"/>
    <mergeCell ref="K100:AF100"/>
    <mergeCell ref="E100:I100"/>
    <mergeCell ref="D101:H101"/>
    <mergeCell ref="J101:AF101"/>
    <mergeCell ref="E102:I102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D119:H119"/>
    <mergeCell ref="J119:AF119"/>
    <mergeCell ref="AG101:AM101"/>
    <mergeCell ref="AN101:AP101"/>
    <mergeCell ref="AG102:AM102"/>
    <mergeCell ref="AN102:AP102"/>
    <mergeCell ref="AG103:AM103"/>
    <mergeCell ref="AN103:AP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K114:AF114"/>
    <mergeCell ref="E114:I114"/>
    <mergeCell ref="K115:AF115"/>
    <mergeCell ref="E115:I115"/>
    <mergeCell ref="K116:AF116"/>
    <mergeCell ref="E116:I116"/>
    <mergeCell ref="K117:AF117"/>
    <mergeCell ref="E117:I117"/>
    <mergeCell ref="K118:AF118"/>
    <mergeCell ref="E118:I118"/>
    <mergeCell ref="K109:AF109"/>
    <mergeCell ref="E109:I109"/>
    <mergeCell ref="K110:AF110"/>
    <mergeCell ref="E110:I110"/>
    <mergeCell ref="E111:I111"/>
    <mergeCell ref="K111:AF111"/>
    <mergeCell ref="K112:AF112"/>
    <mergeCell ref="E112:I112"/>
    <mergeCell ref="K113:AF113"/>
    <mergeCell ref="E113:I113"/>
    <mergeCell ref="E104:I104"/>
    <mergeCell ref="K104:AF104"/>
    <mergeCell ref="E105:I105"/>
    <mergeCell ref="K105:AF105"/>
    <mergeCell ref="E106:I106"/>
    <mergeCell ref="K106:AF106"/>
    <mergeCell ref="E107:I107"/>
    <mergeCell ref="K107:AF107"/>
    <mergeCell ref="K108:AF108"/>
    <mergeCell ref="E108:I108"/>
  </mergeCells>
  <hyperlinks>
    <hyperlink ref="A96" location="'101 - Búracie práce'!C2" display="/"/>
    <hyperlink ref="A97" location="'102 - Stavebné úpravy obv...'!C2" display="/"/>
    <hyperlink ref="A98" location="'103 - Nosník'!C2" display="/"/>
    <hyperlink ref="A99" location="'104 - Zateplenie stropu t...'!C2" display="/"/>
    <hyperlink ref="A100" location="'105 - Lešenie'!C2" display="/"/>
    <hyperlink ref="A102" location="'201 - Zemné práce'!C2" display="/"/>
    <hyperlink ref="A103" location="'202 - Základy'!C2" display="/"/>
    <hyperlink ref="A104" location="'203 - Hydroizolácia'!C2" display="/"/>
    <hyperlink ref="A105" location="'204 - Steny a priečky'!C2" display="/"/>
    <hyperlink ref="A106" location="'205 - Stropy (hľadisko), ...'!C2" display="/"/>
    <hyperlink ref="A107" location="'206 - Strešná konštrukcia'!C2" display="/"/>
    <hyperlink ref="A108" location="'207 - Strecha'!C2" display="/"/>
    <hyperlink ref="A109" location="'208 - Vnútorné omietky'!C2" display="/"/>
    <hyperlink ref="A110" location="'209 - Podlaha'!C2" display="/"/>
    <hyperlink ref="A111" location="'210 - Keramická dlažba a ...'!C2" display="/"/>
    <hyperlink ref="A112" location="'211 - Okná a vchodové dvere'!C2" display="/"/>
    <hyperlink ref="A113" location="'212 - Vnútorné dvere a de...'!C2" display="/"/>
    <hyperlink ref="A114" location="'213 - Zábradlie'!C2" display="/"/>
    <hyperlink ref="A115" location="'214 - Vonkajšie omietky a...'!C2" display="/"/>
    <hyperlink ref="A116" location="'301 - Zdravotnotechnické ...'!C2" display="/"/>
    <hyperlink ref="A117" location="'401 - Elektroinštalácia'!C2" display="/"/>
    <hyperlink ref="A118" location="'501 - Lešenie'!C2" display="/"/>
    <hyperlink ref="A119" location="'03 - Rozšírenie vonkajšej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9"/>
  <sheetViews>
    <sheetView showGridLines="0" topLeftCell="A123" workbookViewId="0">
      <selection activeCell="I128" sqref="I128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114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612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ROUND(J125,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ROUND((SUM(BE125:BE138)),  2)</f>
        <v>0</v>
      </c>
      <c r="G35" s="26"/>
      <c r="H35" s="26"/>
      <c r="I35" s="100">
        <v>0.2</v>
      </c>
      <c r="J35" s="99">
        <f>ROUND(((SUM(BE125:BE138))*I35),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ROUND((SUM(BF125:BF138)),  2)</f>
        <v>0</v>
      </c>
      <c r="G36" s="26"/>
      <c r="H36" s="26"/>
      <c r="I36" s="100">
        <v>0.2</v>
      </c>
      <c r="J36" s="99">
        <f>ROUND(((SUM(BF125:BF138))*I36),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ROUND((SUM(BG125:BG138)),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ROUND((SUM(BH125:BH138)),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ROUND((SUM(BI125:BI138)),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204 - Steny a priečky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J125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1:47" s="10" customFormat="1" ht="19.899999999999999" customHeight="1" x14ac:dyDescent="0.2">
      <c r="B100" s="116"/>
      <c r="D100" s="117" t="s">
        <v>395</v>
      </c>
      <c r="E100" s="118"/>
      <c r="F100" s="118"/>
      <c r="G100" s="118"/>
      <c r="H100" s="118"/>
      <c r="I100" s="118"/>
      <c r="J100" s="119">
        <f>J127</f>
        <v>0</v>
      </c>
      <c r="L100" s="116"/>
    </row>
    <row r="101" spans="1:47" s="10" customFormat="1" ht="19.899999999999999" customHeight="1" x14ac:dyDescent="0.2">
      <c r="B101" s="116"/>
      <c r="D101" s="117" t="s">
        <v>396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9" customFormat="1" ht="24.95" customHeight="1" x14ac:dyDescent="0.2">
      <c r="B102" s="112"/>
      <c r="D102" s="113" t="s">
        <v>168</v>
      </c>
      <c r="E102" s="114"/>
      <c r="F102" s="114"/>
      <c r="G102" s="114"/>
      <c r="H102" s="114"/>
      <c r="I102" s="114"/>
      <c r="J102" s="115">
        <f>J135</f>
        <v>0</v>
      </c>
      <c r="L102" s="112"/>
    </row>
    <row r="103" spans="1:47" s="10" customFormat="1" ht="19.899999999999999" customHeight="1" x14ac:dyDescent="0.2">
      <c r="B103" s="116"/>
      <c r="D103" s="117" t="s">
        <v>613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7" s="2" customFormat="1" ht="21.75" customHeight="1" x14ac:dyDescent="0.2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47" s="2" customFormat="1" ht="6.95" customHeight="1" x14ac:dyDescent="0.2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47" s="2" customFormat="1" ht="6.95" customHeight="1" x14ac:dyDescent="0.2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4.95" customHeight="1" x14ac:dyDescent="0.2">
      <c r="A110" s="26"/>
      <c r="B110" s="27"/>
      <c r="C110" s="18" t="s">
        <v>177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 x14ac:dyDescent="0.2">
      <c r="A112" s="26"/>
      <c r="B112" s="27"/>
      <c r="C112" s="23" t="s">
        <v>14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 x14ac:dyDescent="0.2">
      <c r="A113" s="26"/>
      <c r="B113" s="27"/>
      <c r="C113" s="26"/>
      <c r="D113" s="26"/>
      <c r="E113" s="211" t="str">
        <f>E7</f>
        <v>REKONŠTRUKCIA TELOCVIČNE ZŠ V OBCI KAMIENKA</v>
      </c>
      <c r="F113" s="212"/>
      <c r="G113" s="212"/>
      <c r="H113" s="212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1" customFormat="1" ht="12" customHeight="1" x14ac:dyDescent="0.2">
      <c r="B114" s="17"/>
      <c r="C114" s="23" t="s">
        <v>157</v>
      </c>
      <c r="L114" s="17"/>
    </row>
    <row r="115" spans="1:65" s="2" customFormat="1" ht="16.5" customHeight="1" x14ac:dyDescent="0.2">
      <c r="A115" s="26"/>
      <c r="B115" s="27"/>
      <c r="C115" s="26"/>
      <c r="D115" s="26"/>
      <c r="E115" s="211" t="s">
        <v>505</v>
      </c>
      <c r="F115" s="213"/>
      <c r="G115" s="213"/>
      <c r="H115" s="213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159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 x14ac:dyDescent="0.2">
      <c r="A117" s="26"/>
      <c r="B117" s="27"/>
      <c r="C117" s="26"/>
      <c r="D117" s="26"/>
      <c r="E117" s="180" t="str">
        <f>E11</f>
        <v>204 - Steny a priečky</v>
      </c>
      <c r="F117" s="213"/>
      <c r="G117" s="213"/>
      <c r="H117" s="213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 x14ac:dyDescent="0.2">
      <c r="A119" s="26"/>
      <c r="B119" s="27"/>
      <c r="C119" s="23" t="s">
        <v>18</v>
      </c>
      <c r="D119" s="26"/>
      <c r="E119" s="26"/>
      <c r="F119" s="21" t="str">
        <f>F14</f>
        <v>Kamienka</v>
      </c>
      <c r="G119" s="26"/>
      <c r="H119" s="26"/>
      <c r="I119" s="23" t="s">
        <v>20</v>
      </c>
      <c r="J119" s="49" t="str">
        <f>IF(J14="","",J14)</f>
        <v>vyplní uchádzač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25.7" customHeight="1" x14ac:dyDescent="0.2">
      <c r="A121" s="26"/>
      <c r="B121" s="27"/>
      <c r="C121" s="23" t="s">
        <v>21</v>
      </c>
      <c r="D121" s="26"/>
      <c r="E121" s="26"/>
      <c r="F121" s="21" t="str">
        <f>E17</f>
        <v>Obec Kamienka</v>
      </c>
      <c r="G121" s="26"/>
      <c r="H121" s="26"/>
      <c r="I121" s="23" t="s">
        <v>27</v>
      </c>
      <c r="J121" s="24" t="str">
        <f>E23</f>
        <v>Ing. Vladislav Slosarčik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 x14ac:dyDescent="0.2">
      <c r="A122" s="26"/>
      <c r="B122" s="27"/>
      <c r="C122" s="23" t="s">
        <v>25</v>
      </c>
      <c r="D122" s="26"/>
      <c r="E122" s="26"/>
      <c r="F122" s="21" t="str">
        <f>IF(E20="","",E20)</f>
        <v>vyplní uchádzač</v>
      </c>
      <c r="G122" s="26"/>
      <c r="H122" s="26"/>
      <c r="I122" s="23" t="s">
        <v>30</v>
      </c>
      <c r="J122" s="24" t="str">
        <f>E26</f>
        <v>Ing. Slosarčik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 x14ac:dyDescent="0.2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 x14ac:dyDescent="0.2">
      <c r="A124" s="120"/>
      <c r="B124" s="121"/>
      <c r="C124" s="122" t="s">
        <v>178</v>
      </c>
      <c r="D124" s="123" t="s">
        <v>58</v>
      </c>
      <c r="E124" s="123" t="s">
        <v>54</v>
      </c>
      <c r="F124" s="123" t="s">
        <v>55</v>
      </c>
      <c r="G124" s="123" t="s">
        <v>179</v>
      </c>
      <c r="H124" s="123" t="s">
        <v>180</v>
      </c>
      <c r="I124" s="123" t="s">
        <v>181</v>
      </c>
      <c r="J124" s="124" t="s">
        <v>163</v>
      </c>
      <c r="K124" s="125" t="s">
        <v>182</v>
      </c>
      <c r="L124" s="126"/>
      <c r="M124" s="56" t="s">
        <v>1</v>
      </c>
      <c r="N124" s="57" t="s">
        <v>37</v>
      </c>
      <c r="O124" s="57" t="s">
        <v>183</v>
      </c>
      <c r="P124" s="57" t="s">
        <v>184</v>
      </c>
      <c r="Q124" s="57" t="s">
        <v>185</v>
      </c>
      <c r="R124" s="57" t="s">
        <v>186</v>
      </c>
      <c r="S124" s="57" t="s">
        <v>187</v>
      </c>
      <c r="T124" s="58" t="s">
        <v>188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9" customHeight="1" x14ac:dyDescent="0.25">
      <c r="A125" s="26"/>
      <c r="B125" s="27"/>
      <c r="C125" s="63" t="s">
        <v>164</v>
      </c>
      <c r="D125" s="26"/>
      <c r="E125" s="26"/>
      <c r="F125" s="26"/>
      <c r="G125" s="26"/>
      <c r="H125" s="26"/>
      <c r="I125" s="26"/>
      <c r="J125" s="127">
        <f>BK125</f>
        <v>0</v>
      </c>
      <c r="K125" s="26"/>
      <c r="L125" s="27"/>
      <c r="M125" s="59"/>
      <c r="N125" s="50"/>
      <c r="O125" s="60"/>
      <c r="P125" s="128">
        <f>P126+P135</f>
        <v>242.06089</v>
      </c>
      <c r="Q125" s="60"/>
      <c r="R125" s="128">
        <f>R126+R135</f>
        <v>57.089640000000003</v>
      </c>
      <c r="S125" s="60"/>
      <c r="T125" s="129">
        <f>T126+T135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72</v>
      </c>
      <c r="AU125" s="14" t="s">
        <v>165</v>
      </c>
      <c r="BK125" s="130">
        <f>BK126+BK135</f>
        <v>0</v>
      </c>
    </row>
    <row r="126" spans="1:65" s="12" customFormat="1" ht="25.9" customHeight="1" x14ac:dyDescent="0.2">
      <c r="B126" s="131"/>
      <c r="D126" s="132" t="s">
        <v>72</v>
      </c>
      <c r="E126" s="133" t="s">
        <v>189</v>
      </c>
      <c r="F126" s="133" t="s">
        <v>190</v>
      </c>
      <c r="J126" s="134">
        <f>BK126</f>
        <v>0</v>
      </c>
      <c r="L126" s="131"/>
      <c r="M126" s="135"/>
      <c r="N126" s="136"/>
      <c r="O126" s="136"/>
      <c r="P126" s="137">
        <f>P127+P133</f>
        <v>230.15035</v>
      </c>
      <c r="Q126" s="136"/>
      <c r="R126" s="137">
        <f>R127+R133</f>
        <v>56.739220000000003</v>
      </c>
      <c r="S126" s="136"/>
      <c r="T126" s="138">
        <f>T127+T133</f>
        <v>0</v>
      </c>
      <c r="AR126" s="132" t="s">
        <v>80</v>
      </c>
      <c r="AT126" s="139" t="s">
        <v>72</v>
      </c>
      <c r="AU126" s="139" t="s">
        <v>73</v>
      </c>
      <c r="AY126" s="132" t="s">
        <v>191</v>
      </c>
      <c r="BK126" s="140">
        <f>BK127+BK133</f>
        <v>0</v>
      </c>
    </row>
    <row r="127" spans="1:65" s="12" customFormat="1" ht="22.9" customHeight="1" x14ac:dyDescent="0.2">
      <c r="B127" s="131"/>
      <c r="D127" s="132" t="s">
        <v>72</v>
      </c>
      <c r="E127" s="141" t="s">
        <v>203</v>
      </c>
      <c r="F127" s="141" t="s">
        <v>428</v>
      </c>
      <c r="J127" s="142">
        <f>BK127</f>
        <v>0</v>
      </c>
      <c r="L127" s="131"/>
      <c r="M127" s="135"/>
      <c r="N127" s="136"/>
      <c r="O127" s="136"/>
      <c r="P127" s="137">
        <f>SUM(P128:P132)</f>
        <v>179.19873000000001</v>
      </c>
      <c r="Q127" s="136"/>
      <c r="R127" s="137">
        <f>SUM(R128:R132)</f>
        <v>56.739220000000003</v>
      </c>
      <c r="S127" s="136"/>
      <c r="T127" s="138">
        <f>SUM(T128:T132)</f>
        <v>0</v>
      </c>
      <c r="AR127" s="132" t="s">
        <v>80</v>
      </c>
      <c r="AT127" s="139" t="s">
        <v>72</v>
      </c>
      <c r="AU127" s="139" t="s">
        <v>80</v>
      </c>
      <c r="AY127" s="132" t="s">
        <v>191</v>
      </c>
      <c r="BK127" s="140">
        <f>SUM(BK128:BK132)</f>
        <v>0</v>
      </c>
    </row>
    <row r="128" spans="1:65" s="2" customFormat="1" ht="36" x14ac:dyDescent="0.2">
      <c r="A128" s="26"/>
      <c r="B128" s="143"/>
      <c r="C128" s="144" t="s">
        <v>80</v>
      </c>
      <c r="D128" s="144" t="s">
        <v>194</v>
      </c>
      <c r="E128" s="145" t="s">
        <v>614</v>
      </c>
      <c r="F128" s="146" t="s">
        <v>615</v>
      </c>
      <c r="G128" s="147" t="s">
        <v>197</v>
      </c>
      <c r="H128" s="148">
        <v>33.606000000000002</v>
      </c>
      <c r="I128" s="149">
        <v>0</v>
      </c>
      <c r="J128" s="149">
        <f>ROUND(I128*H128,2)</f>
        <v>0</v>
      </c>
      <c r="K128" s="150"/>
      <c r="L128" s="27"/>
      <c r="M128" s="151" t="s">
        <v>1</v>
      </c>
      <c r="N128" s="152" t="s">
        <v>39</v>
      </c>
      <c r="O128" s="153">
        <v>1.8642700000000001</v>
      </c>
      <c r="P128" s="153">
        <f>O128*H128</f>
        <v>62.650660000000002</v>
      </c>
      <c r="Q128" s="153">
        <v>0.58104999999999996</v>
      </c>
      <c r="R128" s="153">
        <f>Q128*H128</f>
        <v>19.526769999999999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198</v>
      </c>
      <c r="AT128" s="155" t="s">
        <v>194</v>
      </c>
      <c r="AU128" s="155" t="s">
        <v>86</v>
      </c>
      <c r="AY128" s="14" t="s">
        <v>191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86</v>
      </c>
      <c r="BK128" s="156">
        <f>ROUND(I128*H128,2)</f>
        <v>0</v>
      </c>
      <c r="BL128" s="14" t="s">
        <v>198</v>
      </c>
      <c r="BM128" s="155" t="s">
        <v>616</v>
      </c>
    </row>
    <row r="129" spans="1:65" s="2" customFormat="1" ht="36" x14ac:dyDescent="0.2">
      <c r="A129" s="26"/>
      <c r="B129" s="143"/>
      <c r="C129" s="144" t="s">
        <v>86</v>
      </c>
      <c r="D129" s="144" t="s">
        <v>194</v>
      </c>
      <c r="E129" s="145" t="s">
        <v>617</v>
      </c>
      <c r="F129" s="146" t="s">
        <v>618</v>
      </c>
      <c r="G129" s="147" t="s">
        <v>197</v>
      </c>
      <c r="H129" s="148">
        <v>3.5720000000000001</v>
      </c>
      <c r="I129" s="149">
        <v>0</v>
      </c>
      <c r="J129" s="149">
        <f>ROUND(I129*H129,2)</f>
        <v>0</v>
      </c>
      <c r="K129" s="150"/>
      <c r="L129" s="27"/>
      <c r="M129" s="151" t="s">
        <v>1</v>
      </c>
      <c r="N129" s="152" t="s">
        <v>39</v>
      </c>
      <c r="O129" s="153">
        <v>1.5569999999999999</v>
      </c>
      <c r="P129" s="153">
        <f>O129*H129</f>
        <v>5.5616000000000003</v>
      </c>
      <c r="Q129" s="153">
        <v>0.48552000000000001</v>
      </c>
      <c r="R129" s="153">
        <f>Q129*H129</f>
        <v>1.73428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198</v>
      </c>
      <c r="AT129" s="155" t="s">
        <v>194</v>
      </c>
      <c r="AU129" s="155" t="s">
        <v>86</v>
      </c>
      <c r="AY129" s="14" t="s">
        <v>191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198</v>
      </c>
      <c r="BM129" s="155" t="s">
        <v>619</v>
      </c>
    </row>
    <row r="130" spans="1:65" s="2" customFormat="1" ht="36" x14ac:dyDescent="0.2">
      <c r="A130" s="26"/>
      <c r="B130" s="143"/>
      <c r="C130" s="144" t="s">
        <v>203</v>
      </c>
      <c r="D130" s="144" t="s">
        <v>194</v>
      </c>
      <c r="E130" s="145" t="s">
        <v>620</v>
      </c>
      <c r="F130" s="146" t="s">
        <v>621</v>
      </c>
      <c r="G130" s="147" t="s">
        <v>197</v>
      </c>
      <c r="H130" s="148">
        <v>58.81</v>
      </c>
      <c r="I130" s="149">
        <v>0</v>
      </c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1.55952</v>
      </c>
      <c r="P130" s="153">
        <f>O130*H130</f>
        <v>91.715369999999993</v>
      </c>
      <c r="Q130" s="153">
        <v>0.53769</v>
      </c>
      <c r="R130" s="153">
        <f>Q130*H130</f>
        <v>31.621549999999999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198</v>
      </c>
      <c r="AT130" s="155" t="s">
        <v>194</v>
      </c>
      <c r="AU130" s="155" t="s">
        <v>86</v>
      </c>
      <c r="AY130" s="14" t="s">
        <v>191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198</v>
      </c>
      <c r="BM130" s="155" t="s">
        <v>622</v>
      </c>
    </row>
    <row r="131" spans="1:65" s="2" customFormat="1" ht="24" x14ac:dyDescent="0.2">
      <c r="A131" s="26"/>
      <c r="B131" s="143"/>
      <c r="C131" s="144" t="s">
        <v>198</v>
      </c>
      <c r="D131" s="144" t="s">
        <v>194</v>
      </c>
      <c r="E131" s="145" t="s">
        <v>623</v>
      </c>
      <c r="F131" s="146" t="s">
        <v>624</v>
      </c>
      <c r="G131" s="147" t="s">
        <v>206</v>
      </c>
      <c r="H131" s="148">
        <v>9</v>
      </c>
      <c r="I131" s="149">
        <v>0</v>
      </c>
      <c r="J131" s="149">
        <f>ROUND(I131*H131,2)</f>
        <v>0</v>
      </c>
      <c r="K131" s="150"/>
      <c r="L131" s="27"/>
      <c r="M131" s="151" t="s">
        <v>1</v>
      </c>
      <c r="N131" s="152" t="s">
        <v>39</v>
      </c>
      <c r="O131" s="153">
        <v>0.14823</v>
      </c>
      <c r="P131" s="153">
        <f>O131*H131</f>
        <v>1.3340700000000001</v>
      </c>
      <c r="Q131" s="153">
        <v>1.523E-2</v>
      </c>
      <c r="R131" s="153">
        <f>Q131*H131</f>
        <v>0.13707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198</v>
      </c>
      <c r="AT131" s="155" t="s">
        <v>194</v>
      </c>
      <c r="AU131" s="155" t="s">
        <v>86</v>
      </c>
      <c r="AY131" s="14" t="s">
        <v>191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86</v>
      </c>
      <c r="BK131" s="156">
        <f>ROUND(I131*H131,2)</f>
        <v>0</v>
      </c>
      <c r="BL131" s="14" t="s">
        <v>198</v>
      </c>
      <c r="BM131" s="155" t="s">
        <v>625</v>
      </c>
    </row>
    <row r="132" spans="1:65" s="2" customFormat="1" ht="24" x14ac:dyDescent="0.2">
      <c r="A132" s="26"/>
      <c r="B132" s="143"/>
      <c r="C132" s="144" t="s">
        <v>212</v>
      </c>
      <c r="D132" s="144" t="s">
        <v>194</v>
      </c>
      <c r="E132" s="145" t="s">
        <v>626</v>
      </c>
      <c r="F132" s="146" t="s">
        <v>627</v>
      </c>
      <c r="G132" s="147" t="s">
        <v>234</v>
      </c>
      <c r="H132" s="148">
        <v>41.424999999999997</v>
      </c>
      <c r="I132" s="149">
        <v>0</v>
      </c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0.433</v>
      </c>
      <c r="P132" s="153">
        <f>O132*H132</f>
        <v>17.93703</v>
      </c>
      <c r="Q132" s="153">
        <v>8.9789999999999995E-2</v>
      </c>
      <c r="R132" s="153">
        <f>Q132*H132</f>
        <v>3.7195499999999999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198</v>
      </c>
      <c r="AT132" s="155" t="s">
        <v>194</v>
      </c>
      <c r="AU132" s="155" t="s">
        <v>86</v>
      </c>
      <c r="AY132" s="14" t="s">
        <v>191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198</v>
      </c>
      <c r="BM132" s="155" t="s">
        <v>628</v>
      </c>
    </row>
    <row r="133" spans="1:65" s="12" customFormat="1" ht="22.9" customHeight="1" x14ac:dyDescent="0.2">
      <c r="B133" s="131"/>
      <c r="D133" s="132" t="s">
        <v>72</v>
      </c>
      <c r="E133" s="141" t="s">
        <v>448</v>
      </c>
      <c r="F133" s="141" t="s">
        <v>449</v>
      </c>
      <c r="J133" s="142">
        <f>BK133</f>
        <v>0</v>
      </c>
      <c r="L133" s="131"/>
      <c r="M133" s="135"/>
      <c r="N133" s="136"/>
      <c r="O133" s="136"/>
      <c r="P133" s="137">
        <f>P134</f>
        <v>50.951619999999998</v>
      </c>
      <c r="Q133" s="136"/>
      <c r="R133" s="137">
        <f>R134</f>
        <v>0</v>
      </c>
      <c r="S133" s="136"/>
      <c r="T133" s="138">
        <f>T134</f>
        <v>0</v>
      </c>
      <c r="AR133" s="132" t="s">
        <v>80</v>
      </c>
      <c r="AT133" s="139" t="s">
        <v>72</v>
      </c>
      <c r="AU133" s="139" t="s">
        <v>80</v>
      </c>
      <c r="AY133" s="132" t="s">
        <v>191</v>
      </c>
      <c r="BK133" s="140">
        <f>BK134</f>
        <v>0</v>
      </c>
    </row>
    <row r="134" spans="1:65" s="2" customFormat="1" ht="24" x14ac:dyDescent="0.2">
      <c r="A134" s="26"/>
      <c r="B134" s="143"/>
      <c r="C134" s="144" t="s">
        <v>216</v>
      </c>
      <c r="D134" s="144" t="s">
        <v>194</v>
      </c>
      <c r="E134" s="145" t="s">
        <v>450</v>
      </c>
      <c r="F134" s="146" t="s">
        <v>451</v>
      </c>
      <c r="G134" s="147" t="s">
        <v>239</v>
      </c>
      <c r="H134" s="148">
        <v>56.738999999999997</v>
      </c>
      <c r="I134" s="149">
        <v>0</v>
      </c>
      <c r="J134" s="149">
        <f>ROUND(I134*H134,2)</f>
        <v>0</v>
      </c>
      <c r="K134" s="150"/>
      <c r="L134" s="27"/>
      <c r="M134" s="151" t="s">
        <v>1</v>
      </c>
      <c r="N134" s="152" t="s">
        <v>39</v>
      </c>
      <c r="O134" s="153">
        <v>0.89800000000000002</v>
      </c>
      <c r="P134" s="153">
        <f>O134*H134</f>
        <v>50.951619999999998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198</v>
      </c>
      <c r="AT134" s="155" t="s">
        <v>194</v>
      </c>
      <c r="AU134" s="155" t="s">
        <v>86</v>
      </c>
      <c r="AY134" s="14" t="s">
        <v>191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86</v>
      </c>
      <c r="BK134" s="156">
        <f>ROUND(I134*H134,2)</f>
        <v>0</v>
      </c>
      <c r="BL134" s="14" t="s">
        <v>198</v>
      </c>
      <c r="BM134" s="155" t="s">
        <v>629</v>
      </c>
    </row>
    <row r="135" spans="1:65" s="12" customFormat="1" ht="25.9" customHeight="1" x14ac:dyDescent="0.2">
      <c r="B135" s="131"/>
      <c r="D135" s="132" t="s">
        <v>72</v>
      </c>
      <c r="E135" s="133" t="s">
        <v>253</v>
      </c>
      <c r="F135" s="133" t="s">
        <v>254</v>
      </c>
      <c r="J135" s="134">
        <f>BK135</f>
        <v>0</v>
      </c>
      <c r="L135" s="131"/>
      <c r="M135" s="135"/>
      <c r="N135" s="136"/>
      <c r="O135" s="136"/>
      <c r="P135" s="137">
        <f>P136</f>
        <v>11.910539999999999</v>
      </c>
      <c r="Q135" s="136"/>
      <c r="R135" s="137">
        <f>R136</f>
        <v>0.35042000000000001</v>
      </c>
      <c r="S135" s="136"/>
      <c r="T135" s="138">
        <f>T136</f>
        <v>0</v>
      </c>
      <c r="AR135" s="132" t="s">
        <v>86</v>
      </c>
      <c r="AT135" s="139" t="s">
        <v>72</v>
      </c>
      <c r="AU135" s="139" t="s">
        <v>73</v>
      </c>
      <c r="AY135" s="132" t="s">
        <v>191</v>
      </c>
      <c r="BK135" s="140">
        <f>BK136</f>
        <v>0</v>
      </c>
    </row>
    <row r="136" spans="1:65" s="12" customFormat="1" ht="22.9" customHeight="1" x14ac:dyDescent="0.2">
      <c r="B136" s="131"/>
      <c r="D136" s="132" t="s">
        <v>72</v>
      </c>
      <c r="E136" s="141" t="s">
        <v>630</v>
      </c>
      <c r="F136" s="141" t="s">
        <v>631</v>
      </c>
      <c r="J136" s="142">
        <f>BK136</f>
        <v>0</v>
      </c>
      <c r="L136" s="131"/>
      <c r="M136" s="135"/>
      <c r="N136" s="136"/>
      <c r="O136" s="136"/>
      <c r="P136" s="137">
        <f>SUM(P137:P138)</f>
        <v>11.910539999999999</v>
      </c>
      <c r="Q136" s="136"/>
      <c r="R136" s="137">
        <f>SUM(R137:R138)</f>
        <v>0.35042000000000001</v>
      </c>
      <c r="S136" s="136"/>
      <c r="T136" s="138">
        <f>SUM(T137:T138)</f>
        <v>0</v>
      </c>
      <c r="AR136" s="132" t="s">
        <v>86</v>
      </c>
      <c r="AT136" s="139" t="s">
        <v>72</v>
      </c>
      <c r="AU136" s="139" t="s">
        <v>80</v>
      </c>
      <c r="AY136" s="132" t="s">
        <v>191</v>
      </c>
      <c r="BK136" s="140">
        <f>SUM(BK137:BK138)</f>
        <v>0</v>
      </c>
    </row>
    <row r="137" spans="1:65" s="2" customFormat="1" ht="36" x14ac:dyDescent="0.2">
      <c r="A137" s="26"/>
      <c r="B137" s="143"/>
      <c r="C137" s="144" t="s">
        <v>220</v>
      </c>
      <c r="D137" s="144" t="s">
        <v>194</v>
      </c>
      <c r="E137" s="145" t="s">
        <v>632</v>
      </c>
      <c r="F137" s="146" t="s">
        <v>633</v>
      </c>
      <c r="G137" s="147" t="s">
        <v>234</v>
      </c>
      <c r="H137" s="148">
        <v>8.0630000000000006</v>
      </c>
      <c r="I137" s="149">
        <v>0</v>
      </c>
      <c r="J137" s="149">
        <f>ROUND(I137*H137,2)</f>
        <v>0</v>
      </c>
      <c r="K137" s="150"/>
      <c r="L137" s="27"/>
      <c r="M137" s="151" t="s">
        <v>1</v>
      </c>
      <c r="N137" s="152" t="s">
        <v>39</v>
      </c>
      <c r="O137" s="153">
        <v>1.42835</v>
      </c>
      <c r="P137" s="153">
        <f>O137*H137</f>
        <v>11.51679</v>
      </c>
      <c r="Q137" s="153">
        <v>4.3459999999999999E-2</v>
      </c>
      <c r="R137" s="153">
        <f>Q137*H137</f>
        <v>0.35042000000000001</v>
      </c>
      <c r="S137" s="153">
        <v>0</v>
      </c>
      <c r="T137" s="154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260</v>
      </c>
      <c r="AT137" s="155" t="s">
        <v>194</v>
      </c>
      <c r="AU137" s="155" t="s">
        <v>86</v>
      </c>
      <c r="AY137" s="14" t="s">
        <v>191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4" t="s">
        <v>86</v>
      </c>
      <c r="BK137" s="156">
        <f>ROUND(I137*H137,2)</f>
        <v>0</v>
      </c>
      <c r="BL137" s="14" t="s">
        <v>260</v>
      </c>
      <c r="BM137" s="155" t="s">
        <v>634</v>
      </c>
    </row>
    <row r="138" spans="1:65" s="2" customFormat="1" ht="24" x14ac:dyDescent="0.2">
      <c r="A138" s="26"/>
      <c r="B138" s="143"/>
      <c r="C138" s="144" t="s">
        <v>224</v>
      </c>
      <c r="D138" s="144" t="s">
        <v>194</v>
      </c>
      <c r="E138" s="145" t="s">
        <v>635</v>
      </c>
      <c r="F138" s="146" t="s">
        <v>636</v>
      </c>
      <c r="G138" s="147" t="s">
        <v>239</v>
      </c>
      <c r="H138" s="148">
        <v>0.35</v>
      </c>
      <c r="I138" s="149">
        <v>0</v>
      </c>
      <c r="J138" s="149">
        <f>ROUND(I138*H138,2)</f>
        <v>0</v>
      </c>
      <c r="K138" s="150"/>
      <c r="L138" s="27"/>
      <c r="M138" s="167" t="s">
        <v>1</v>
      </c>
      <c r="N138" s="168" t="s">
        <v>39</v>
      </c>
      <c r="O138" s="169">
        <v>1.125</v>
      </c>
      <c r="P138" s="169">
        <f>O138*H138</f>
        <v>0.39374999999999999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260</v>
      </c>
      <c r="AT138" s="155" t="s">
        <v>194</v>
      </c>
      <c r="AU138" s="155" t="s">
        <v>86</v>
      </c>
      <c r="AY138" s="14" t="s">
        <v>191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ROUND(I138*H138,2)</f>
        <v>0</v>
      </c>
      <c r="BL138" s="14" t="s">
        <v>260</v>
      </c>
      <c r="BM138" s="155" t="s">
        <v>637</v>
      </c>
    </row>
    <row r="139" spans="1:65" s="2" customFormat="1" ht="6.95" customHeight="1" x14ac:dyDescent="0.2">
      <c r="A139" s="26"/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27"/>
      <c r="M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</sheetData>
  <autoFilter ref="C124:K138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2"/>
  <sheetViews>
    <sheetView showGridLines="0" topLeftCell="A113" workbookViewId="0">
      <selection activeCell="I126" sqref="I126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117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638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ROUND((SUM(BE123:BE151)),  2)</f>
        <v>0</v>
      </c>
      <c r="G35" s="26"/>
      <c r="H35" s="26"/>
      <c r="I35" s="100">
        <v>0.2</v>
      </c>
      <c r="J35" s="99">
        <f>ROUND(((SUM(BE123:BE151))*I35),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ROUND((SUM(BF123:BF151)),  2)</f>
        <v>0</v>
      </c>
      <c r="G36" s="26"/>
      <c r="H36" s="26"/>
      <c r="I36" s="100">
        <v>0.2</v>
      </c>
      <c r="J36" s="99">
        <f>ROUND(((SUM(BF123:BF151))*I36),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ROUND((SUM(BG123:BG151)),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ROUND((SUM(BH123:BH151)),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ROUND((SUM(BI123:BI151)),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205 - Stropy (hľadisko), nosník, vence a schodiská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 x14ac:dyDescent="0.2">
      <c r="B100" s="116"/>
      <c r="D100" s="117" t="s">
        <v>639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 x14ac:dyDescent="0.2">
      <c r="B101" s="116"/>
      <c r="D101" s="117" t="s">
        <v>396</v>
      </c>
      <c r="E101" s="118"/>
      <c r="F101" s="118"/>
      <c r="G101" s="118"/>
      <c r="H101" s="118"/>
      <c r="I101" s="118"/>
      <c r="J101" s="119">
        <f>J150</f>
        <v>0</v>
      </c>
      <c r="L101" s="116"/>
    </row>
    <row r="102" spans="1:47" s="2" customFormat="1" ht="21.75" customHeight="1" x14ac:dyDescent="0.2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 x14ac:dyDescent="0.2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 x14ac:dyDescent="0.2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 x14ac:dyDescent="0.2">
      <c r="A108" s="26"/>
      <c r="B108" s="27"/>
      <c r="C108" s="18" t="s">
        <v>177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 x14ac:dyDescent="0.2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 x14ac:dyDescent="0.2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 x14ac:dyDescent="0.2">
      <c r="A111" s="26"/>
      <c r="B111" s="27"/>
      <c r="C111" s="26"/>
      <c r="D111" s="26"/>
      <c r="E111" s="211" t="str">
        <f>E7</f>
        <v>REKONŠTRUKCIA TELOCVIČNE ZŠ V OBCI KAMIENKA</v>
      </c>
      <c r="F111" s="212"/>
      <c r="G111" s="212"/>
      <c r="H111" s="212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 x14ac:dyDescent="0.2">
      <c r="B112" s="17"/>
      <c r="C112" s="23" t="s">
        <v>157</v>
      </c>
      <c r="L112" s="17"/>
    </row>
    <row r="113" spans="1:65" s="2" customFormat="1" ht="16.5" customHeight="1" x14ac:dyDescent="0.2">
      <c r="A113" s="26"/>
      <c r="B113" s="27"/>
      <c r="C113" s="26"/>
      <c r="D113" s="26"/>
      <c r="E113" s="211" t="s">
        <v>505</v>
      </c>
      <c r="F113" s="213"/>
      <c r="G113" s="213"/>
      <c r="H113" s="213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159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0" t="str">
        <f>E11</f>
        <v>205 - Stropy (hľadisko), nosník, vence a schodiská</v>
      </c>
      <c r="F115" s="213"/>
      <c r="G115" s="213"/>
      <c r="H115" s="213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3" t="s">
        <v>18</v>
      </c>
      <c r="D117" s="26"/>
      <c r="E117" s="26"/>
      <c r="F117" s="21" t="str">
        <f>F14</f>
        <v>Kamienka</v>
      </c>
      <c r="G117" s="26"/>
      <c r="H117" s="26"/>
      <c r="I117" s="23" t="s">
        <v>20</v>
      </c>
      <c r="J117" s="49" t="str">
        <f>IF(J14="","",J14)</f>
        <v>vyplní uchádzač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 x14ac:dyDescent="0.2">
      <c r="A119" s="26"/>
      <c r="B119" s="27"/>
      <c r="C119" s="23" t="s">
        <v>21</v>
      </c>
      <c r="D119" s="26"/>
      <c r="E119" s="26"/>
      <c r="F119" s="21" t="str">
        <f>E17</f>
        <v>Obec Kamienka</v>
      </c>
      <c r="G119" s="26"/>
      <c r="H119" s="26"/>
      <c r="I119" s="23" t="s">
        <v>27</v>
      </c>
      <c r="J119" s="24" t="str">
        <f>E23</f>
        <v>Ing. Vladislav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25</v>
      </c>
      <c r="D120" s="26"/>
      <c r="E120" s="26"/>
      <c r="F120" s="21" t="str">
        <f>IF(E20="","",E20)</f>
        <v>vyplní uchádzač</v>
      </c>
      <c r="G120" s="26"/>
      <c r="H120" s="26"/>
      <c r="I120" s="23" t="s">
        <v>30</v>
      </c>
      <c r="J120" s="24" t="str">
        <f>E26</f>
        <v>Ing. Slosarčik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20"/>
      <c r="B122" s="121"/>
      <c r="C122" s="122" t="s">
        <v>178</v>
      </c>
      <c r="D122" s="123" t="s">
        <v>58</v>
      </c>
      <c r="E122" s="123" t="s">
        <v>54</v>
      </c>
      <c r="F122" s="123" t="s">
        <v>55</v>
      </c>
      <c r="G122" s="123" t="s">
        <v>179</v>
      </c>
      <c r="H122" s="123" t="s">
        <v>180</v>
      </c>
      <c r="I122" s="123" t="s">
        <v>181</v>
      </c>
      <c r="J122" s="124" t="s">
        <v>163</v>
      </c>
      <c r="K122" s="125" t="s">
        <v>182</v>
      </c>
      <c r="L122" s="126"/>
      <c r="M122" s="56" t="s">
        <v>1</v>
      </c>
      <c r="N122" s="57" t="s">
        <v>37</v>
      </c>
      <c r="O122" s="57" t="s">
        <v>183</v>
      </c>
      <c r="P122" s="57" t="s">
        <v>184</v>
      </c>
      <c r="Q122" s="57" t="s">
        <v>185</v>
      </c>
      <c r="R122" s="57" t="s">
        <v>186</v>
      </c>
      <c r="S122" s="57" t="s">
        <v>187</v>
      </c>
      <c r="T122" s="58" t="s">
        <v>188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 x14ac:dyDescent="0.25">
      <c r="A123" s="26"/>
      <c r="B123" s="27"/>
      <c r="C123" s="63" t="s">
        <v>164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838.89694999999995</v>
      </c>
      <c r="Q123" s="60"/>
      <c r="R123" s="128">
        <f>R124</f>
        <v>143.21684999999999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72</v>
      </c>
      <c r="AU123" s="14" t="s">
        <v>165</v>
      </c>
      <c r="BK123" s="130">
        <f>BK124</f>
        <v>0</v>
      </c>
    </row>
    <row r="124" spans="1:65" s="12" customFormat="1" ht="25.9" customHeight="1" x14ac:dyDescent="0.2">
      <c r="B124" s="131"/>
      <c r="D124" s="132" t="s">
        <v>72</v>
      </c>
      <c r="E124" s="133" t="s">
        <v>189</v>
      </c>
      <c r="F124" s="133" t="s">
        <v>190</v>
      </c>
      <c r="J124" s="134">
        <f>BK124</f>
        <v>0</v>
      </c>
      <c r="L124" s="131"/>
      <c r="M124" s="135"/>
      <c r="N124" s="136"/>
      <c r="O124" s="136"/>
      <c r="P124" s="137">
        <f>P125+P150</f>
        <v>838.89694999999995</v>
      </c>
      <c r="Q124" s="136"/>
      <c r="R124" s="137">
        <f>R125+R150</f>
        <v>143.21684999999999</v>
      </c>
      <c r="S124" s="136"/>
      <c r="T124" s="138">
        <f>T125+T150</f>
        <v>0</v>
      </c>
      <c r="AR124" s="132" t="s">
        <v>80</v>
      </c>
      <c r="AT124" s="139" t="s">
        <v>72</v>
      </c>
      <c r="AU124" s="139" t="s">
        <v>73</v>
      </c>
      <c r="AY124" s="132" t="s">
        <v>191</v>
      </c>
      <c r="BK124" s="140">
        <f>BK125+BK150</f>
        <v>0</v>
      </c>
    </row>
    <row r="125" spans="1:65" s="12" customFormat="1" ht="22.9" customHeight="1" x14ac:dyDescent="0.2">
      <c r="B125" s="131"/>
      <c r="D125" s="132" t="s">
        <v>72</v>
      </c>
      <c r="E125" s="141" t="s">
        <v>198</v>
      </c>
      <c r="F125" s="141" t="s">
        <v>640</v>
      </c>
      <c r="J125" s="142">
        <f>BK125</f>
        <v>0</v>
      </c>
      <c r="L125" s="131"/>
      <c r="M125" s="135"/>
      <c r="N125" s="136"/>
      <c r="O125" s="136"/>
      <c r="P125" s="137">
        <f>SUM(P126:P149)</f>
        <v>710.28808000000004</v>
      </c>
      <c r="Q125" s="136"/>
      <c r="R125" s="137">
        <f>SUM(R126:R149)</f>
        <v>143.21684999999999</v>
      </c>
      <c r="S125" s="136"/>
      <c r="T125" s="138">
        <f>SUM(T126:T149)</f>
        <v>0</v>
      </c>
      <c r="AR125" s="132" t="s">
        <v>80</v>
      </c>
      <c r="AT125" s="139" t="s">
        <v>72</v>
      </c>
      <c r="AU125" s="139" t="s">
        <v>80</v>
      </c>
      <c r="AY125" s="132" t="s">
        <v>191</v>
      </c>
      <c r="BK125" s="140">
        <f>SUM(BK126:BK149)</f>
        <v>0</v>
      </c>
    </row>
    <row r="126" spans="1:65" s="2" customFormat="1" ht="24" x14ac:dyDescent="0.2">
      <c r="A126" s="26"/>
      <c r="B126" s="143"/>
      <c r="C126" s="144" t="s">
        <v>80</v>
      </c>
      <c r="D126" s="144" t="s">
        <v>194</v>
      </c>
      <c r="E126" s="145" t="s">
        <v>641</v>
      </c>
      <c r="F126" s="146" t="s">
        <v>642</v>
      </c>
      <c r="G126" s="147" t="s">
        <v>197</v>
      </c>
      <c r="H126" s="148">
        <v>41.12</v>
      </c>
      <c r="I126" s="149">
        <v>0</v>
      </c>
      <c r="J126" s="149">
        <f t="shared" ref="J126:J149" si="0">ROUND(I126*H126,2)</f>
        <v>0</v>
      </c>
      <c r="K126" s="150"/>
      <c r="L126" s="27"/>
      <c r="M126" s="151" t="s">
        <v>1</v>
      </c>
      <c r="N126" s="152" t="s">
        <v>39</v>
      </c>
      <c r="O126" s="153">
        <v>1.252</v>
      </c>
      <c r="P126" s="153">
        <f t="shared" ref="P126:P149" si="1">O126*H126</f>
        <v>51.482239999999997</v>
      </c>
      <c r="Q126" s="153">
        <v>2.2970199999999998</v>
      </c>
      <c r="R126" s="153">
        <f t="shared" ref="R126:R149" si="2">Q126*H126</f>
        <v>94.453460000000007</v>
      </c>
      <c r="S126" s="153">
        <v>0</v>
      </c>
      <c r="T126" s="154">
        <f t="shared" ref="T126:T149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198</v>
      </c>
      <c r="AT126" s="155" t="s">
        <v>194</v>
      </c>
      <c r="AU126" s="155" t="s">
        <v>86</v>
      </c>
      <c r="AY126" s="14" t="s">
        <v>191</v>
      </c>
      <c r="BE126" s="156">
        <f t="shared" ref="BE126:BE149" si="4">IF(N126="základná",J126,0)</f>
        <v>0</v>
      </c>
      <c r="BF126" s="156">
        <f t="shared" ref="BF126:BF149" si="5">IF(N126="znížená",J126,0)</f>
        <v>0</v>
      </c>
      <c r="BG126" s="156">
        <f t="shared" ref="BG126:BG149" si="6">IF(N126="zákl. prenesená",J126,0)</f>
        <v>0</v>
      </c>
      <c r="BH126" s="156">
        <f t="shared" ref="BH126:BH149" si="7">IF(N126="zníž. prenesená",J126,0)</f>
        <v>0</v>
      </c>
      <c r="BI126" s="156">
        <f t="shared" ref="BI126:BI149" si="8">IF(N126="nulová",J126,0)</f>
        <v>0</v>
      </c>
      <c r="BJ126" s="14" t="s">
        <v>86</v>
      </c>
      <c r="BK126" s="156">
        <f t="shared" ref="BK126:BK149" si="9">ROUND(I126*H126,2)</f>
        <v>0</v>
      </c>
      <c r="BL126" s="14" t="s">
        <v>198</v>
      </c>
      <c r="BM126" s="155" t="s">
        <v>643</v>
      </c>
    </row>
    <row r="127" spans="1:65" s="2" customFormat="1" ht="16.5" customHeight="1" x14ac:dyDescent="0.2">
      <c r="A127" s="26"/>
      <c r="B127" s="143"/>
      <c r="C127" s="144" t="s">
        <v>86</v>
      </c>
      <c r="D127" s="144" t="s">
        <v>194</v>
      </c>
      <c r="E127" s="145" t="s">
        <v>644</v>
      </c>
      <c r="F127" s="146" t="s">
        <v>645</v>
      </c>
      <c r="G127" s="147" t="s">
        <v>234</v>
      </c>
      <c r="H127" s="148">
        <v>148.42500000000001</v>
      </c>
      <c r="I127" s="149">
        <v>0</v>
      </c>
      <c r="J127" s="149">
        <f t="shared" si="0"/>
        <v>0</v>
      </c>
      <c r="K127" s="150"/>
      <c r="L127" s="27"/>
      <c r="M127" s="151" t="s">
        <v>1</v>
      </c>
      <c r="N127" s="152" t="s">
        <v>39</v>
      </c>
      <c r="O127" s="153">
        <v>0.37741000000000002</v>
      </c>
      <c r="P127" s="153">
        <f t="shared" si="1"/>
        <v>56.01708</v>
      </c>
      <c r="Q127" s="153">
        <v>1.1299999999999999E-3</v>
      </c>
      <c r="R127" s="153">
        <f t="shared" si="2"/>
        <v>0.16772000000000001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198</v>
      </c>
      <c r="AT127" s="155" t="s">
        <v>194</v>
      </c>
      <c r="AU127" s="155" t="s">
        <v>86</v>
      </c>
      <c r="AY127" s="14" t="s">
        <v>191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86</v>
      </c>
      <c r="BK127" s="156">
        <f t="shared" si="9"/>
        <v>0</v>
      </c>
      <c r="BL127" s="14" t="s">
        <v>198</v>
      </c>
      <c r="BM127" s="155" t="s">
        <v>646</v>
      </c>
    </row>
    <row r="128" spans="1:65" s="2" customFormat="1" ht="16.5" customHeight="1" x14ac:dyDescent="0.2">
      <c r="A128" s="26"/>
      <c r="B128" s="143"/>
      <c r="C128" s="144" t="s">
        <v>203</v>
      </c>
      <c r="D128" s="144" t="s">
        <v>194</v>
      </c>
      <c r="E128" s="145" t="s">
        <v>647</v>
      </c>
      <c r="F128" s="146" t="s">
        <v>648</v>
      </c>
      <c r="G128" s="147" t="s">
        <v>234</v>
      </c>
      <c r="H128" s="148">
        <v>148.42500000000001</v>
      </c>
      <c r="I128" s="149">
        <v>0</v>
      </c>
      <c r="J128" s="149">
        <f t="shared" si="0"/>
        <v>0</v>
      </c>
      <c r="K128" s="150"/>
      <c r="L128" s="27"/>
      <c r="M128" s="151" t="s">
        <v>1</v>
      </c>
      <c r="N128" s="152" t="s">
        <v>39</v>
      </c>
      <c r="O128" s="153">
        <v>0.26600000000000001</v>
      </c>
      <c r="P128" s="153">
        <f t="shared" si="1"/>
        <v>39.481050000000003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198</v>
      </c>
      <c r="AT128" s="155" t="s">
        <v>194</v>
      </c>
      <c r="AU128" s="155" t="s">
        <v>86</v>
      </c>
      <c r="AY128" s="14" t="s">
        <v>191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86</v>
      </c>
      <c r="BK128" s="156">
        <f t="shared" si="9"/>
        <v>0</v>
      </c>
      <c r="BL128" s="14" t="s">
        <v>198</v>
      </c>
      <c r="BM128" s="155" t="s">
        <v>649</v>
      </c>
    </row>
    <row r="129" spans="1:65" s="2" customFormat="1" ht="24" x14ac:dyDescent="0.2">
      <c r="A129" s="26"/>
      <c r="B129" s="143"/>
      <c r="C129" s="144" t="s">
        <v>198</v>
      </c>
      <c r="D129" s="144" t="s">
        <v>194</v>
      </c>
      <c r="E129" s="145" t="s">
        <v>650</v>
      </c>
      <c r="F129" s="146" t="s">
        <v>651</v>
      </c>
      <c r="G129" s="147" t="s">
        <v>234</v>
      </c>
      <c r="H129" s="148">
        <v>148.42500000000001</v>
      </c>
      <c r="I129" s="149">
        <v>0</v>
      </c>
      <c r="J129" s="149">
        <f t="shared" si="0"/>
        <v>0</v>
      </c>
      <c r="K129" s="150"/>
      <c r="L129" s="27"/>
      <c r="M129" s="151" t="s">
        <v>1</v>
      </c>
      <c r="N129" s="152" t="s">
        <v>39</v>
      </c>
      <c r="O129" s="153">
        <v>0.47733999999999999</v>
      </c>
      <c r="P129" s="153">
        <f t="shared" si="1"/>
        <v>70.849189999999993</v>
      </c>
      <c r="Q129" s="153">
        <v>3.8700000000000002E-3</v>
      </c>
      <c r="R129" s="153">
        <f t="shared" si="2"/>
        <v>0.57440000000000002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198</v>
      </c>
      <c r="AT129" s="155" t="s">
        <v>194</v>
      </c>
      <c r="AU129" s="155" t="s">
        <v>86</v>
      </c>
      <c r="AY129" s="14" t="s">
        <v>191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86</v>
      </c>
      <c r="BK129" s="156">
        <f t="shared" si="9"/>
        <v>0</v>
      </c>
      <c r="BL129" s="14" t="s">
        <v>198</v>
      </c>
      <c r="BM129" s="155" t="s">
        <v>652</v>
      </c>
    </row>
    <row r="130" spans="1:65" s="2" customFormat="1" ht="24" x14ac:dyDescent="0.2">
      <c r="A130" s="26"/>
      <c r="B130" s="143"/>
      <c r="C130" s="144" t="s">
        <v>212</v>
      </c>
      <c r="D130" s="144" t="s">
        <v>194</v>
      </c>
      <c r="E130" s="145" t="s">
        <v>653</v>
      </c>
      <c r="F130" s="146" t="s">
        <v>654</v>
      </c>
      <c r="G130" s="147" t="s">
        <v>234</v>
      </c>
      <c r="H130" s="148">
        <v>148.42500000000001</v>
      </c>
      <c r="I130" s="149">
        <v>0</v>
      </c>
      <c r="J130" s="149">
        <f t="shared" si="0"/>
        <v>0</v>
      </c>
      <c r="K130" s="150"/>
      <c r="L130" s="27"/>
      <c r="M130" s="151" t="s">
        <v>1</v>
      </c>
      <c r="N130" s="152" t="s">
        <v>39</v>
      </c>
      <c r="O130" s="153">
        <v>0.158</v>
      </c>
      <c r="P130" s="153">
        <f t="shared" si="1"/>
        <v>23.451149999999998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198</v>
      </c>
      <c r="AT130" s="155" t="s">
        <v>194</v>
      </c>
      <c r="AU130" s="155" t="s">
        <v>86</v>
      </c>
      <c r="AY130" s="14" t="s">
        <v>191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86</v>
      </c>
      <c r="BK130" s="156">
        <f t="shared" si="9"/>
        <v>0</v>
      </c>
      <c r="BL130" s="14" t="s">
        <v>198</v>
      </c>
      <c r="BM130" s="155" t="s">
        <v>655</v>
      </c>
    </row>
    <row r="131" spans="1:65" s="2" customFormat="1" ht="24" x14ac:dyDescent="0.2">
      <c r="A131" s="26"/>
      <c r="B131" s="143"/>
      <c r="C131" s="144" t="s">
        <v>216</v>
      </c>
      <c r="D131" s="144" t="s">
        <v>194</v>
      </c>
      <c r="E131" s="145" t="s">
        <v>656</v>
      </c>
      <c r="F131" s="146" t="s">
        <v>657</v>
      </c>
      <c r="G131" s="147" t="s">
        <v>239</v>
      </c>
      <c r="H131" s="148">
        <v>3.0790000000000002</v>
      </c>
      <c r="I131" s="149">
        <v>0</v>
      </c>
      <c r="J131" s="149">
        <f t="shared" si="0"/>
        <v>0</v>
      </c>
      <c r="K131" s="150"/>
      <c r="L131" s="27"/>
      <c r="M131" s="151" t="s">
        <v>1</v>
      </c>
      <c r="N131" s="152" t="s">
        <v>39</v>
      </c>
      <c r="O131" s="153">
        <v>35.759</v>
      </c>
      <c r="P131" s="153">
        <f t="shared" si="1"/>
        <v>110.10196000000001</v>
      </c>
      <c r="Q131" s="153">
        <v>1.0162899999999999</v>
      </c>
      <c r="R131" s="153">
        <f t="shared" si="2"/>
        <v>3.1291600000000002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198</v>
      </c>
      <c r="AT131" s="155" t="s">
        <v>194</v>
      </c>
      <c r="AU131" s="155" t="s">
        <v>86</v>
      </c>
      <c r="AY131" s="14" t="s">
        <v>191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198</v>
      </c>
      <c r="BM131" s="155" t="s">
        <v>658</v>
      </c>
    </row>
    <row r="132" spans="1:65" s="2" customFormat="1" ht="16.5" customHeight="1" x14ac:dyDescent="0.2">
      <c r="A132" s="26"/>
      <c r="B132" s="143"/>
      <c r="C132" s="144" t="s">
        <v>220</v>
      </c>
      <c r="D132" s="144" t="s">
        <v>194</v>
      </c>
      <c r="E132" s="145" t="s">
        <v>659</v>
      </c>
      <c r="F132" s="146" t="s">
        <v>660</v>
      </c>
      <c r="G132" s="147" t="s">
        <v>197</v>
      </c>
      <c r="H132" s="148">
        <v>3.1869999999999998</v>
      </c>
      <c r="I132" s="149">
        <v>0</v>
      </c>
      <c r="J132" s="149">
        <f t="shared" si="0"/>
        <v>0</v>
      </c>
      <c r="K132" s="150"/>
      <c r="L132" s="27"/>
      <c r="M132" s="151" t="s">
        <v>1</v>
      </c>
      <c r="N132" s="152" t="s">
        <v>39</v>
      </c>
      <c r="O132" s="153">
        <v>1.2609999999999999</v>
      </c>
      <c r="P132" s="153">
        <f t="shared" si="1"/>
        <v>4.0188100000000002</v>
      </c>
      <c r="Q132" s="153">
        <v>2.4018999999999999</v>
      </c>
      <c r="R132" s="153">
        <f t="shared" si="2"/>
        <v>7.6548600000000002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198</v>
      </c>
      <c r="AT132" s="155" t="s">
        <v>194</v>
      </c>
      <c r="AU132" s="155" t="s">
        <v>86</v>
      </c>
      <c r="AY132" s="14" t="s">
        <v>191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198</v>
      </c>
      <c r="BM132" s="155" t="s">
        <v>661</v>
      </c>
    </row>
    <row r="133" spans="1:65" s="2" customFormat="1" ht="16.5" customHeight="1" x14ac:dyDescent="0.2">
      <c r="A133" s="26"/>
      <c r="B133" s="143"/>
      <c r="C133" s="144" t="s">
        <v>224</v>
      </c>
      <c r="D133" s="144" t="s">
        <v>194</v>
      </c>
      <c r="E133" s="145" t="s">
        <v>662</v>
      </c>
      <c r="F133" s="146" t="s">
        <v>663</v>
      </c>
      <c r="G133" s="147" t="s">
        <v>234</v>
      </c>
      <c r="H133" s="148">
        <v>26.37</v>
      </c>
      <c r="I133" s="149">
        <v>0</v>
      </c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0.58599999999999997</v>
      </c>
      <c r="P133" s="153">
        <f t="shared" si="1"/>
        <v>15.452819999999999</v>
      </c>
      <c r="Q133" s="153">
        <v>2.7999999999999998E-4</v>
      </c>
      <c r="R133" s="153">
        <f t="shared" si="2"/>
        <v>7.3800000000000003E-3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198</v>
      </c>
      <c r="AT133" s="155" t="s">
        <v>194</v>
      </c>
      <c r="AU133" s="155" t="s">
        <v>86</v>
      </c>
      <c r="AY133" s="14" t="s">
        <v>191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198</v>
      </c>
      <c r="BM133" s="155" t="s">
        <v>664</v>
      </c>
    </row>
    <row r="134" spans="1:65" s="2" customFormat="1" ht="16.5" customHeight="1" x14ac:dyDescent="0.2">
      <c r="A134" s="26"/>
      <c r="B134" s="143"/>
      <c r="C134" s="144" t="s">
        <v>192</v>
      </c>
      <c r="D134" s="144" t="s">
        <v>194</v>
      </c>
      <c r="E134" s="145" t="s">
        <v>665</v>
      </c>
      <c r="F134" s="146" t="s">
        <v>666</v>
      </c>
      <c r="G134" s="147" t="s">
        <v>234</v>
      </c>
      <c r="H134" s="148">
        <v>26.37</v>
      </c>
      <c r="I134" s="149">
        <v>0</v>
      </c>
      <c r="J134" s="149">
        <f t="shared" si="0"/>
        <v>0</v>
      </c>
      <c r="K134" s="150"/>
      <c r="L134" s="27"/>
      <c r="M134" s="151" t="s">
        <v>1</v>
      </c>
      <c r="N134" s="152" t="s">
        <v>39</v>
      </c>
      <c r="O134" s="153">
        <v>0.32600000000000001</v>
      </c>
      <c r="P134" s="153">
        <f t="shared" si="1"/>
        <v>8.5966199999999997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198</v>
      </c>
      <c r="AT134" s="155" t="s">
        <v>194</v>
      </c>
      <c r="AU134" s="155" t="s">
        <v>86</v>
      </c>
      <c r="AY134" s="14" t="s">
        <v>191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198</v>
      </c>
      <c r="BM134" s="155" t="s">
        <v>667</v>
      </c>
    </row>
    <row r="135" spans="1:65" s="2" customFormat="1" ht="24" x14ac:dyDescent="0.2">
      <c r="A135" s="26"/>
      <c r="B135" s="143"/>
      <c r="C135" s="144" t="s">
        <v>231</v>
      </c>
      <c r="D135" s="144" t="s">
        <v>194</v>
      </c>
      <c r="E135" s="145" t="s">
        <v>668</v>
      </c>
      <c r="F135" s="146" t="s">
        <v>669</v>
      </c>
      <c r="G135" s="147" t="s">
        <v>234</v>
      </c>
      <c r="H135" s="148">
        <v>26.37</v>
      </c>
      <c r="I135" s="149">
        <v>0</v>
      </c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0.94555</v>
      </c>
      <c r="P135" s="153">
        <f t="shared" si="1"/>
        <v>24.934149999999999</v>
      </c>
      <c r="Q135" s="153">
        <v>6.3299999999999997E-3</v>
      </c>
      <c r="R135" s="153">
        <f t="shared" si="2"/>
        <v>0.16692000000000001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198</v>
      </c>
      <c r="AT135" s="155" t="s">
        <v>194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198</v>
      </c>
      <c r="BM135" s="155" t="s">
        <v>670</v>
      </c>
    </row>
    <row r="136" spans="1:65" s="2" customFormat="1" ht="24" x14ac:dyDescent="0.2">
      <c r="A136" s="26"/>
      <c r="B136" s="143"/>
      <c r="C136" s="144" t="s">
        <v>236</v>
      </c>
      <c r="D136" s="144" t="s">
        <v>194</v>
      </c>
      <c r="E136" s="145" t="s">
        <v>671</v>
      </c>
      <c r="F136" s="146" t="s">
        <v>672</v>
      </c>
      <c r="G136" s="147" t="s">
        <v>234</v>
      </c>
      <c r="H136" s="148">
        <v>26.37</v>
      </c>
      <c r="I136" s="149">
        <v>0</v>
      </c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0.32800000000000001</v>
      </c>
      <c r="P136" s="153">
        <f t="shared" si="1"/>
        <v>8.6493599999999997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198</v>
      </c>
      <c r="AT136" s="155" t="s">
        <v>194</v>
      </c>
      <c r="AU136" s="155" t="s">
        <v>86</v>
      </c>
      <c r="AY136" s="14" t="s">
        <v>191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198</v>
      </c>
      <c r="BM136" s="155" t="s">
        <v>673</v>
      </c>
    </row>
    <row r="137" spans="1:65" s="2" customFormat="1" ht="24" x14ac:dyDescent="0.2">
      <c r="A137" s="26"/>
      <c r="B137" s="143"/>
      <c r="C137" s="144" t="s">
        <v>241</v>
      </c>
      <c r="D137" s="144" t="s">
        <v>194</v>
      </c>
      <c r="E137" s="145" t="s">
        <v>674</v>
      </c>
      <c r="F137" s="146" t="s">
        <v>675</v>
      </c>
      <c r="G137" s="147" t="s">
        <v>239</v>
      </c>
      <c r="H137" s="148">
        <v>0.371</v>
      </c>
      <c r="I137" s="149">
        <v>0</v>
      </c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35.859000000000002</v>
      </c>
      <c r="P137" s="153">
        <f t="shared" si="1"/>
        <v>13.30369</v>
      </c>
      <c r="Q137" s="153">
        <v>1.0162899999999999</v>
      </c>
      <c r="R137" s="153">
        <f t="shared" si="2"/>
        <v>0.37703999999999999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198</v>
      </c>
      <c r="AT137" s="155" t="s">
        <v>194</v>
      </c>
      <c r="AU137" s="155" t="s">
        <v>86</v>
      </c>
      <c r="AY137" s="14" t="s">
        <v>191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198</v>
      </c>
      <c r="BM137" s="155" t="s">
        <v>676</v>
      </c>
    </row>
    <row r="138" spans="1:65" s="2" customFormat="1" ht="16.5" customHeight="1" x14ac:dyDescent="0.2">
      <c r="A138" s="26"/>
      <c r="B138" s="143"/>
      <c r="C138" s="144" t="s">
        <v>245</v>
      </c>
      <c r="D138" s="144" t="s">
        <v>194</v>
      </c>
      <c r="E138" s="145" t="s">
        <v>677</v>
      </c>
      <c r="F138" s="146" t="s">
        <v>678</v>
      </c>
      <c r="G138" s="147" t="s">
        <v>197</v>
      </c>
      <c r="H138" s="148">
        <v>13.525</v>
      </c>
      <c r="I138" s="149">
        <v>0</v>
      </c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1.571</v>
      </c>
      <c r="P138" s="153">
        <f t="shared" si="1"/>
        <v>21.247779999999999</v>
      </c>
      <c r="Q138" s="153">
        <v>2.29698</v>
      </c>
      <c r="R138" s="153">
        <f t="shared" si="2"/>
        <v>31.066649999999999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198</v>
      </c>
      <c r="AT138" s="155" t="s">
        <v>194</v>
      </c>
      <c r="AU138" s="155" t="s">
        <v>86</v>
      </c>
      <c r="AY138" s="14" t="s">
        <v>191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198</v>
      </c>
      <c r="BM138" s="155" t="s">
        <v>679</v>
      </c>
    </row>
    <row r="139" spans="1:65" s="2" customFormat="1" ht="24" x14ac:dyDescent="0.2">
      <c r="A139" s="26"/>
      <c r="B139" s="143"/>
      <c r="C139" s="144" t="s">
        <v>249</v>
      </c>
      <c r="D139" s="144" t="s">
        <v>194</v>
      </c>
      <c r="E139" s="145" t="s">
        <v>680</v>
      </c>
      <c r="F139" s="146" t="s">
        <v>681</v>
      </c>
      <c r="G139" s="147" t="s">
        <v>234</v>
      </c>
      <c r="H139" s="148">
        <v>75.400000000000006</v>
      </c>
      <c r="I139" s="149">
        <v>0</v>
      </c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0.48199999999999998</v>
      </c>
      <c r="P139" s="153">
        <f t="shared" si="1"/>
        <v>36.342799999999997</v>
      </c>
      <c r="Q139" s="153">
        <v>3.4099999999999998E-3</v>
      </c>
      <c r="R139" s="153">
        <f t="shared" si="2"/>
        <v>0.25711000000000001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198</v>
      </c>
      <c r="AT139" s="155" t="s">
        <v>194</v>
      </c>
      <c r="AU139" s="155" t="s">
        <v>86</v>
      </c>
      <c r="AY139" s="14" t="s">
        <v>191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198</v>
      </c>
      <c r="BM139" s="155" t="s">
        <v>682</v>
      </c>
    </row>
    <row r="140" spans="1:65" s="2" customFormat="1" ht="24" x14ac:dyDescent="0.2">
      <c r="A140" s="26"/>
      <c r="B140" s="143"/>
      <c r="C140" s="144" t="s">
        <v>257</v>
      </c>
      <c r="D140" s="144" t="s">
        <v>194</v>
      </c>
      <c r="E140" s="145" t="s">
        <v>683</v>
      </c>
      <c r="F140" s="146" t="s">
        <v>684</v>
      </c>
      <c r="G140" s="147" t="s">
        <v>234</v>
      </c>
      <c r="H140" s="148">
        <v>75.400000000000006</v>
      </c>
      <c r="I140" s="149">
        <v>0</v>
      </c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0.23899999999999999</v>
      </c>
      <c r="P140" s="153">
        <f t="shared" si="1"/>
        <v>18.020600000000002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198</v>
      </c>
      <c r="AT140" s="155" t="s">
        <v>194</v>
      </c>
      <c r="AU140" s="155" t="s">
        <v>86</v>
      </c>
      <c r="AY140" s="14" t="s">
        <v>191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198</v>
      </c>
      <c r="BM140" s="155" t="s">
        <v>685</v>
      </c>
    </row>
    <row r="141" spans="1:65" s="2" customFormat="1" ht="24" x14ac:dyDescent="0.2">
      <c r="A141" s="26"/>
      <c r="B141" s="143"/>
      <c r="C141" s="144" t="s">
        <v>260</v>
      </c>
      <c r="D141" s="144" t="s">
        <v>194</v>
      </c>
      <c r="E141" s="145" t="s">
        <v>686</v>
      </c>
      <c r="F141" s="146" t="s">
        <v>687</v>
      </c>
      <c r="G141" s="147" t="s">
        <v>239</v>
      </c>
      <c r="H141" s="148">
        <v>2.6339999999999999</v>
      </c>
      <c r="I141" s="149">
        <v>0</v>
      </c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35.619</v>
      </c>
      <c r="P141" s="153">
        <f t="shared" si="1"/>
        <v>93.820449999999994</v>
      </c>
      <c r="Q141" s="153">
        <v>1.0165999999999999</v>
      </c>
      <c r="R141" s="153">
        <f t="shared" si="2"/>
        <v>2.6777199999999999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198</v>
      </c>
      <c r="AT141" s="155" t="s">
        <v>194</v>
      </c>
      <c r="AU141" s="155" t="s">
        <v>86</v>
      </c>
      <c r="AY141" s="14" t="s">
        <v>191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198</v>
      </c>
      <c r="BM141" s="155" t="s">
        <v>688</v>
      </c>
    </row>
    <row r="142" spans="1:65" s="2" customFormat="1" ht="36" x14ac:dyDescent="0.2">
      <c r="A142" s="26"/>
      <c r="B142" s="143"/>
      <c r="C142" s="144" t="s">
        <v>267</v>
      </c>
      <c r="D142" s="144" t="s">
        <v>194</v>
      </c>
      <c r="E142" s="145" t="s">
        <v>689</v>
      </c>
      <c r="F142" s="146" t="s">
        <v>690</v>
      </c>
      <c r="G142" s="147" t="s">
        <v>234</v>
      </c>
      <c r="H142" s="148">
        <v>19</v>
      </c>
      <c r="I142" s="149">
        <v>0</v>
      </c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0.2</v>
      </c>
      <c r="P142" s="153">
        <f t="shared" si="1"/>
        <v>3.8</v>
      </c>
      <c r="Q142" s="153">
        <v>1.4999999999999999E-4</v>
      </c>
      <c r="R142" s="153">
        <f t="shared" si="2"/>
        <v>2.8500000000000001E-3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198</v>
      </c>
      <c r="AT142" s="155" t="s">
        <v>194</v>
      </c>
      <c r="AU142" s="155" t="s">
        <v>86</v>
      </c>
      <c r="AY142" s="14" t="s">
        <v>191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198</v>
      </c>
      <c r="BM142" s="155" t="s">
        <v>691</v>
      </c>
    </row>
    <row r="143" spans="1:65" s="2" customFormat="1" ht="24" x14ac:dyDescent="0.2">
      <c r="A143" s="26"/>
      <c r="B143" s="143"/>
      <c r="C143" s="157" t="s">
        <v>271</v>
      </c>
      <c r="D143" s="157" t="s">
        <v>262</v>
      </c>
      <c r="E143" s="158" t="s">
        <v>692</v>
      </c>
      <c r="F143" s="159" t="s">
        <v>693</v>
      </c>
      <c r="G143" s="160" t="s">
        <v>197</v>
      </c>
      <c r="H143" s="161">
        <v>0.998</v>
      </c>
      <c r="I143" s="162">
        <v>0</v>
      </c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0.03</v>
      </c>
      <c r="R143" s="153">
        <f t="shared" si="2"/>
        <v>2.9940000000000001E-2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224</v>
      </c>
      <c r="AT143" s="155" t="s">
        <v>262</v>
      </c>
      <c r="AU143" s="155" t="s">
        <v>86</v>
      </c>
      <c r="AY143" s="14" t="s">
        <v>191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198</v>
      </c>
      <c r="BM143" s="155" t="s">
        <v>694</v>
      </c>
    </row>
    <row r="144" spans="1:65" s="2" customFormat="1" ht="16.5" customHeight="1" x14ac:dyDescent="0.2">
      <c r="A144" s="26"/>
      <c r="B144" s="143"/>
      <c r="C144" s="144" t="s">
        <v>275</v>
      </c>
      <c r="D144" s="144" t="s">
        <v>194</v>
      </c>
      <c r="E144" s="145" t="s">
        <v>695</v>
      </c>
      <c r="F144" s="146" t="s">
        <v>696</v>
      </c>
      <c r="G144" s="147" t="s">
        <v>197</v>
      </c>
      <c r="H144" s="148">
        <v>0.88800000000000001</v>
      </c>
      <c r="I144" s="149">
        <v>0</v>
      </c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2.6440000000000001</v>
      </c>
      <c r="P144" s="153">
        <f t="shared" si="1"/>
        <v>2.3478699999999999</v>
      </c>
      <c r="Q144" s="153">
        <v>2.4157999999999999</v>
      </c>
      <c r="R144" s="153">
        <f t="shared" si="2"/>
        <v>2.1452300000000002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198</v>
      </c>
      <c r="AT144" s="155" t="s">
        <v>194</v>
      </c>
      <c r="AU144" s="155" t="s">
        <v>86</v>
      </c>
      <c r="AY144" s="14" t="s">
        <v>191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198</v>
      </c>
      <c r="BM144" s="155" t="s">
        <v>697</v>
      </c>
    </row>
    <row r="145" spans="1:65" s="2" customFormat="1" ht="24" x14ac:dyDescent="0.2">
      <c r="A145" s="26"/>
      <c r="B145" s="143"/>
      <c r="C145" s="144" t="s">
        <v>7</v>
      </c>
      <c r="D145" s="144" t="s">
        <v>194</v>
      </c>
      <c r="E145" s="145" t="s">
        <v>698</v>
      </c>
      <c r="F145" s="146" t="s">
        <v>699</v>
      </c>
      <c r="G145" s="147" t="s">
        <v>239</v>
      </c>
      <c r="H145" s="148">
        <v>8.4000000000000005E-2</v>
      </c>
      <c r="I145" s="149">
        <v>0</v>
      </c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40.198999999999998</v>
      </c>
      <c r="P145" s="153">
        <f t="shared" si="1"/>
        <v>3.3767200000000002</v>
      </c>
      <c r="Q145" s="153">
        <v>1.0165500000000001</v>
      </c>
      <c r="R145" s="153">
        <f t="shared" si="2"/>
        <v>8.5389999999999994E-2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198</v>
      </c>
      <c r="AT145" s="155" t="s">
        <v>194</v>
      </c>
      <c r="AU145" s="155" t="s">
        <v>86</v>
      </c>
      <c r="AY145" s="14" t="s">
        <v>191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198</v>
      </c>
      <c r="BM145" s="155" t="s">
        <v>700</v>
      </c>
    </row>
    <row r="146" spans="1:65" s="2" customFormat="1" ht="24" x14ac:dyDescent="0.2">
      <c r="A146" s="26"/>
      <c r="B146" s="143"/>
      <c r="C146" s="144" t="s">
        <v>282</v>
      </c>
      <c r="D146" s="144" t="s">
        <v>194</v>
      </c>
      <c r="E146" s="145" t="s">
        <v>701</v>
      </c>
      <c r="F146" s="146" t="s">
        <v>702</v>
      </c>
      <c r="G146" s="147" t="s">
        <v>234</v>
      </c>
      <c r="H146" s="148">
        <v>3.52</v>
      </c>
      <c r="I146" s="149">
        <v>0</v>
      </c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1.2789999999999999</v>
      </c>
      <c r="P146" s="153">
        <f t="shared" si="1"/>
        <v>4.5020800000000003</v>
      </c>
      <c r="Q146" s="153">
        <v>8.4600000000000005E-3</v>
      </c>
      <c r="R146" s="153">
        <f t="shared" si="2"/>
        <v>2.9780000000000001E-2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198</v>
      </c>
      <c r="AT146" s="155" t="s">
        <v>194</v>
      </c>
      <c r="AU146" s="155" t="s">
        <v>86</v>
      </c>
      <c r="AY146" s="14" t="s">
        <v>191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198</v>
      </c>
      <c r="BM146" s="155" t="s">
        <v>703</v>
      </c>
    </row>
    <row r="147" spans="1:65" s="2" customFormat="1" ht="24" x14ac:dyDescent="0.2">
      <c r="A147" s="26"/>
      <c r="B147" s="143"/>
      <c r="C147" s="144" t="s">
        <v>286</v>
      </c>
      <c r="D147" s="144" t="s">
        <v>194</v>
      </c>
      <c r="E147" s="145" t="s">
        <v>704</v>
      </c>
      <c r="F147" s="146" t="s">
        <v>705</v>
      </c>
      <c r="G147" s="147" t="s">
        <v>234</v>
      </c>
      <c r="H147" s="148">
        <v>3.52</v>
      </c>
      <c r="I147" s="149">
        <v>0</v>
      </c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0.33600000000000002</v>
      </c>
      <c r="P147" s="153">
        <f t="shared" si="1"/>
        <v>1.18272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198</v>
      </c>
      <c r="AT147" s="155" t="s">
        <v>194</v>
      </c>
      <c r="AU147" s="155" t="s">
        <v>86</v>
      </c>
      <c r="AY147" s="14" t="s">
        <v>191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198</v>
      </c>
      <c r="BM147" s="155" t="s">
        <v>706</v>
      </c>
    </row>
    <row r="148" spans="1:65" s="2" customFormat="1" ht="24" x14ac:dyDescent="0.2">
      <c r="A148" s="26"/>
      <c r="B148" s="143"/>
      <c r="C148" s="144" t="s">
        <v>290</v>
      </c>
      <c r="D148" s="144" t="s">
        <v>194</v>
      </c>
      <c r="E148" s="145" t="s">
        <v>707</v>
      </c>
      <c r="F148" s="146" t="s">
        <v>708</v>
      </c>
      <c r="G148" s="147" t="s">
        <v>234</v>
      </c>
      <c r="H148" s="148">
        <v>90.775999999999996</v>
      </c>
      <c r="I148" s="149">
        <v>0</v>
      </c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0.83499999999999996</v>
      </c>
      <c r="P148" s="153">
        <f t="shared" si="1"/>
        <v>75.797960000000003</v>
      </c>
      <c r="Q148" s="153">
        <v>4.3099999999999996E-3</v>
      </c>
      <c r="R148" s="153">
        <f t="shared" si="2"/>
        <v>0.39123999999999998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198</v>
      </c>
      <c r="AT148" s="155" t="s">
        <v>194</v>
      </c>
      <c r="AU148" s="155" t="s">
        <v>86</v>
      </c>
      <c r="AY148" s="14" t="s">
        <v>191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198</v>
      </c>
      <c r="BM148" s="155" t="s">
        <v>709</v>
      </c>
    </row>
    <row r="149" spans="1:65" s="2" customFormat="1" ht="24" x14ac:dyDescent="0.2">
      <c r="A149" s="26"/>
      <c r="B149" s="143"/>
      <c r="C149" s="144" t="s">
        <v>294</v>
      </c>
      <c r="D149" s="144" t="s">
        <v>194</v>
      </c>
      <c r="E149" s="145" t="s">
        <v>710</v>
      </c>
      <c r="F149" s="146" t="s">
        <v>711</v>
      </c>
      <c r="G149" s="147" t="s">
        <v>234</v>
      </c>
      <c r="H149" s="148">
        <v>90.775999999999996</v>
      </c>
      <c r="I149" s="149">
        <v>0</v>
      </c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0.25900000000000001</v>
      </c>
      <c r="P149" s="153">
        <f t="shared" si="1"/>
        <v>23.51098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198</v>
      </c>
      <c r="AT149" s="155" t="s">
        <v>194</v>
      </c>
      <c r="AU149" s="155" t="s">
        <v>86</v>
      </c>
      <c r="AY149" s="14" t="s">
        <v>191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198</v>
      </c>
      <c r="BM149" s="155" t="s">
        <v>712</v>
      </c>
    </row>
    <row r="150" spans="1:65" s="12" customFormat="1" ht="22.9" customHeight="1" x14ac:dyDescent="0.2">
      <c r="B150" s="131"/>
      <c r="D150" s="132" t="s">
        <v>72</v>
      </c>
      <c r="E150" s="141" t="s">
        <v>448</v>
      </c>
      <c r="F150" s="141" t="s">
        <v>449</v>
      </c>
      <c r="J150" s="142">
        <f>BK150</f>
        <v>0</v>
      </c>
      <c r="L150" s="131"/>
      <c r="M150" s="135"/>
      <c r="N150" s="136"/>
      <c r="O150" s="136"/>
      <c r="P150" s="137">
        <f>P151</f>
        <v>128.60887</v>
      </c>
      <c r="Q150" s="136"/>
      <c r="R150" s="137">
        <f>R151</f>
        <v>0</v>
      </c>
      <c r="S150" s="136"/>
      <c r="T150" s="138">
        <f>T151</f>
        <v>0</v>
      </c>
      <c r="AR150" s="132" t="s">
        <v>80</v>
      </c>
      <c r="AT150" s="139" t="s">
        <v>72</v>
      </c>
      <c r="AU150" s="139" t="s">
        <v>80</v>
      </c>
      <c r="AY150" s="132" t="s">
        <v>191</v>
      </c>
      <c r="BK150" s="140">
        <f>BK151</f>
        <v>0</v>
      </c>
    </row>
    <row r="151" spans="1:65" s="2" customFormat="1" ht="24" x14ac:dyDescent="0.2">
      <c r="A151" s="26"/>
      <c r="B151" s="143"/>
      <c r="C151" s="144" t="s">
        <v>300</v>
      </c>
      <c r="D151" s="144" t="s">
        <v>194</v>
      </c>
      <c r="E151" s="145" t="s">
        <v>450</v>
      </c>
      <c r="F151" s="146" t="s">
        <v>451</v>
      </c>
      <c r="G151" s="147" t="s">
        <v>239</v>
      </c>
      <c r="H151" s="148">
        <v>143.21700000000001</v>
      </c>
      <c r="I151" s="149">
        <v>0</v>
      </c>
      <c r="J151" s="149">
        <f>ROUND(I151*H151,2)</f>
        <v>0</v>
      </c>
      <c r="K151" s="150"/>
      <c r="L151" s="27"/>
      <c r="M151" s="167" t="s">
        <v>1</v>
      </c>
      <c r="N151" s="168" t="s">
        <v>39</v>
      </c>
      <c r="O151" s="169">
        <v>0.89800000000000002</v>
      </c>
      <c r="P151" s="169">
        <f>O151*H151</f>
        <v>128.60887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198</v>
      </c>
      <c r="AT151" s="155" t="s">
        <v>194</v>
      </c>
      <c r="AU151" s="155" t="s">
        <v>86</v>
      </c>
      <c r="AY151" s="14" t="s">
        <v>191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4" t="s">
        <v>86</v>
      </c>
      <c r="BK151" s="156">
        <f>ROUND(I151*H151,2)</f>
        <v>0</v>
      </c>
      <c r="BL151" s="14" t="s">
        <v>198</v>
      </c>
      <c r="BM151" s="155" t="s">
        <v>713</v>
      </c>
    </row>
    <row r="152" spans="1:65" s="2" customFormat="1" ht="6.95" customHeight="1" x14ac:dyDescent="0.2">
      <c r="A152" s="26"/>
      <c r="B152" s="41"/>
      <c r="C152" s="42"/>
      <c r="D152" s="42"/>
      <c r="E152" s="42"/>
      <c r="F152" s="42"/>
      <c r="G152" s="42"/>
      <c r="H152" s="42"/>
      <c r="I152" s="42"/>
      <c r="J152" s="42"/>
      <c r="K152" s="42"/>
      <c r="L152" s="27"/>
      <c r="M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</row>
  </sheetData>
  <autoFilter ref="C122:K15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3"/>
  <sheetViews>
    <sheetView showGridLines="0" topLeftCell="A120" workbookViewId="0">
      <selection activeCell="I127" sqref="I127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120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714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ROUND(J124,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ROUND((SUM(BE124:BE132)),  2)</f>
        <v>0</v>
      </c>
      <c r="G35" s="26"/>
      <c r="H35" s="26"/>
      <c r="I35" s="100">
        <v>0.2</v>
      </c>
      <c r="J35" s="99">
        <f>ROUND(((SUM(BE124:BE132))*I35),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ROUND((SUM(BF124:BF132)),  2)</f>
        <v>0</v>
      </c>
      <c r="G36" s="26"/>
      <c r="H36" s="26"/>
      <c r="I36" s="100">
        <v>0.2</v>
      </c>
      <c r="J36" s="99">
        <f>ROUND(((SUM(BF124:BF132))*I36),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ROUND((SUM(BG124:BG132)),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ROUND((SUM(BH124:BH132)),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ROUND((SUM(BI124:BI132)),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206 - Strešná konštrukcia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J124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168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1:47" s="10" customFormat="1" ht="19.899999999999999" customHeight="1" x14ac:dyDescent="0.2">
      <c r="B100" s="116"/>
      <c r="D100" s="117" t="s">
        <v>454</v>
      </c>
      <c r="E100" s="118"/>
      <c r="F100" s="118"/>
      <c r="G100" s="118"/>
      <c r="H100" s="118"/>
      <c r="I100" s="118"/>
      <c r="J100" s="119">
        <f>J126</f>
        <v>0</v>
      </c>
      <c r="L100" s="116"/>
    </row>
    <row r="101" spans="1:47" s="9" customFormat="1" ht="24.95" customHeight="1" x14ac:dyDescent="0.2">
      <c r="B101" s="112"/>
      <c r="D101" s="113" t="s">
        <v>175</v>
      </c>
      <c r="E101" s="114"/>
      <c r="F101" s="114"/>
      <c r="G101" s="114"/>
      <c r="H101" s="114"/>
      <c r="I101" s="114"/>
      <c r="J101" s="115">
        <f>J128</f>
        <v>0</v>
      </c>
      <c r="L101" s="112"/>
    </row>
    <row r="102" spans="1:47" s="10" customFormat="1" ht="19.899999999999999" customHeight="1" x14ac:dyDescent="0.2">
      <c r="B102" s="116"/>
      <c r="D102" s="117" t="s">
        <v>455</v>
      </c>
      <c r="E102" s="118"/>
      <c r="F102" s="118"/>
      <c r="G102" s="118"/>
      <c r="H102" s="118"/>
      <c r="I102" s="118"/>
      <c r="J102" s="119">
        <f>J129</f>
        <v>0</v>
      </c>
      <c r="L102" s="116"/>
    </row>
    <row r="103" spans="1:47" s="2" customFormat="1" ht="21.75" customHeight="1" x14ac:dyDescent="0.2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 x14ac:dyDescent="0.2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 x14ac:dyDescent="0.2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 x14ac:dyDescent="0.2">
      <c r="A109" s="26"/>
      <c r="B109" s="27"/>
      <c r="C109" s="18" t="s">
        <v>177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 x14ac:dyDescent="0.2">
      <c r="A111" s="26"/>
      <c r="B111" s="27"/>
      <c r="C111" s="23" t="s">
        <v>14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6.5" customHeight="1" x14ac:dyDescent="0.2">
      <c r="A112" s="26"/>
      <c r="B112" s="27"/>
      <c r="C112" s="26"/>
      <c r="D112" s="26"/>
      <c r="E112" s="211" t="str">
        <f>E7</f>
        <v>REKONŠTRUKCIA TELOCVIČNE ZŠ V OBCI KAMIENKA</v>
      </c>
      <c r="F112" s="212"/>
      <c r="G112" s="212"/>
      <c r="H112" s="21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 x14ac:dyDescent="0.2">
      <c r="B113" s="17"/>
      <c r="C113" s="23" t="s">
        <v>157</v>
      </c>
      <c r="L113" s="17"/>
    </row>
    <row r="114" spans="1:65" s="2" customFormat="1" ht="16.5" customHeight="1" x14ac:dyDescent="0.2">
      <c r="A114" s="26"/>
      <c r="B114" s="27"/>
      <c r="C114" s="26"/>
      <c r="D114" s="26"/>
      <c r="E114" s="211" t="s">
        <v>505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 x14ac:dyDescent="0.2">
      <c r="A115" s="26"/>
      <c r="B115" s="27"/>
      <c r="C115" s="23" t="s">
        <v>159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 x14ac:dyDescent="0.2">
      <c r="A116" s="26"/>
      <c r="B116" s="27"/>
      <c r="C116" s="26"/>
      <c r="D116" s="26"/>
      <c r="E116" s="180" t="str">
        <f>E11</f>
        <v>206 - Strešná konštrukcia</v>
      </c>
      <c r="F116" s="213"/>
      <c r="G116" s="213"/>
      <c r="H116" s="213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 x14ac:dyDescent="0.2">
      <c r="A118" s="26"/>
      <c r="B118" s="27"/>
      <c r="C118" s="23" t="s">
        <v>18</v>
      </c>
      <c r="D118" s="26"/>
      <c r="E118" s="26"/>
      <c r="F118" s="21" t="str">
        <f>F14</f>
        <v>Kamienka</v>
      </c>
      <c r="G118" s="26"/>
      <c r="H118" s="26"/>
      <c r="I118" s="23" t="s">
        <v>20</v>
      </c>
      <c r="J118" s="49" t="str">
        <f>IF(J14="","",J14)</f>
        <v>vyplní uchádzač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25.7" customHeight="1" x14ac:dyDescent="0.2">
      <c r="A120" s="26"/>
      <c r="B120" s="27"/>
      <c r="C120" s="23" t="s">
        <v>21</v>
      </c>
      <c r="D120" s="26"/>
      <c r="E120" s="26"/>
      <c r="F120" s="21" t="str">
        <f>E17</f>
        <v>Obec Kamienka</v>
      </c>
      <c r="G120" s="26"/>
      <c r="H120" s="26"/>
      <c r="I120" s="23" t="s">
        <v>27</v>
      </c>
      <c r="J120" s="24" t="str">
        <f>E23</f>
        <v>Ing. Vladislav Slosarčik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 x14ac:dyDescent="0.2">
      <c r="A121" s="26"/>
      <c r="B121" s="27"/>
      <c r="C121" s="23" t="s">
        <v>25</v>
      </c>
      <c r="D121" s="26"/>
      <c r="E121" s="26"/>
      <c r="F121" s="21" t="str">
        <f>IF(E20="","",E20)</f>
        <v>vyplní uchádzač</v>
      </c>
      <c r="G121" s="26"/>
      <c r="H121" s="26"/>
      <c r="I121" s="23" t="s">
        <v>30</v>
      </c>
      <c r="J121" s="24" t="str">
        <f>E26</f>
        <v>Ing. Slosarčik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 x14ac:dyDescent="0.2">
      <c r="A123" s="120"/>
      <c r="B123" s="121"/>
      <c r="C123" s="122" t="s">
        <v>178</v>
      </c>
      <c r="D123" s="123" t="s">
        <v>58</v>
      </c>
      <c r="E123" s="123" t="s">
        <v>54</v>
      </c>
      <c r="F123" s="123" t="s">
        <v>55</v>
      </c>
      <c r="G123" s="123" t="s">
        <v>179</v>
      </c>
      <c r="H123" s="123" t="s">
        <v>180</v>
      </c>
      <c r="I123" s="123" t="s">
        <v>181</v>
      </c>
      <c r="J123" s="124" t="s">
        <v>163</v>
      </c>
      <c r="K123" s="125" t="s">
        <v>182</v>
      </c>
      <c r="L123" s="126"/>
      <c r="M123" s="56" t="s">
        <v>1</v>
      </c>
      <c r="N123" s="57" t="s">
        <v>37</v>
      </c>
      <c r="O123" s="57" t="s">
        <v>183</v>
      </c>
      <c r="P123" s="57" t="s">
        <v>184</v>
      </c>
      <c r="Q123" s="57" t="s">
        <v>185</v>
      </c>
      <c r="R123" s="57" t="s">
        <v>186</v>
      </c>
      <c r="S123" s="57" t="s">
        <v>187</v>
      </c>
      <c r="T123" s="58" t="s">
        <v>188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 x14ac:dyDescent="0.25">
      <c r="A124" s="26"/>
      <c r="B124" s="27"/>
      <c r="C124" s="63" t="s">
        <v>164</v>
      </c>
      <c r="D124" s="26"/>
      <c r="E124" s="26"/>
      <c r="F124" s="26"/>
      <c r="G124" s="26"/>
      <c r="H124" s="26"/>
      <c r="I124" s="26"/>
      <c r="J124" s="127">
        <f>BK124</f>
        <v>0</v>
      </c>
      <c r="K124" s="26"/>
      <c r="L124" s="27"/>
      <c r="M124" s="59"/>
      <c r="N124" s="50"/>
      <c r="O124" s="60"/>
      <c r="P124" s="128">
        <f>P125+P128</f>
        <v>341.55529999999999</v>
      </c>
      <c r="Q124" s="60"/>
      <c r="R124" s="128">
        <f>R125+R128</f>
        <v>5.4223699999999999</v>
      </c>
      <c r="S124" s="60"/>
      <c r="T124" s="129">
        <f>T125+T128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165</v>
      </c>
      <c r="BK124" s="130">
        <f>BK125+BK128</f>
        <v>0</v>
      </c>
    </row>
    <row r="125" spans="1:65" s="12" customFormat="1" ht="25.9" customHeight="1" x14ac:dyDescent="0.2">
      <c r="B125" s="131"/>
      <c r="D125" s="132" t="s">
        <v>72</v>
      </c>
      <c r="E125" s="133" t="s">
        <v>253</v>
      </c>
      <c r="F125" s="133" t="s">
        <v>254</v>
      </c>
      <c r="J125" s="134">
        <f>BK125</f>
        <v>0</v>
      </c>
      <c r="L125" s="131"/>
      <c r="M125" s="135"/>
      <c r="N125" s="136"/>
      <c r="O125" s="136"/>
      <c r="P125" s="137">
        <f>P126</f>
        <v>7.5914999999999999</v>
      </c>
      <c r="Q125" s="136"/>
      <c r="R125" s="137">
        <f>R126</f>
        <v>2.2370000000000001E-2</v>
      </c>
      <c r="S125" s="136"/>
      <c r="T125" s="138">
        <f>T126</f>
        <v>0</v>
      </c>
      <c r="AR125" s="132" t="s">
        <v>86</v>
      </c>
      <c r="AT125" s="139" t="s">
        <v>72</v>
      </c>
      <c r="AU125" s="139" t="s">
        <v>73</v>
      </c>
      <c r="AY125" s="132" t="s">
        <v>191</v>
      </c>
      <c r="BK125" s="140">
        <f>BK126</f>
        <v>0</v>
      </c>
    </row>
    <row r="126" spans="1:65" s="12" customFormat="1" ht="22.9" customHeight="1" x14ac:dyDescent="0.2">
      <c r="B126" s="131"/>
      <c r="D126" s="132" t="s">
        <v>72</v>
      </c>
      <c r="E126" s="141" t="s">
        <v>456</v>
      </c>
      <c r="F126" s="141" t="s">
        <v>457</v>
      </c>
      <c r="J126" s="142">
        <f>BK126</f>
        <v>0</v>
      </c>
      <c r="L126" s="131"/>
      <c r="M126" s="135"/>
      <c r="N126" s="136"/>
      <c r="O126" s="136"/>
      <c r="P126" s="137">
        <f>P127</f>
        <v>7.5914999999999999</v>
      </c>
      <c r="Q126" s="136"/>
      <c r="R126" s="137">
        <f>R127</f>
        <v>2.2370000000000001E-2</v>
      </c>
      <c r="S126" s="136"/>
      <c r="T126" s="138">
        <f>T127</f>
        <v>0</v>
      </c>
      <c r="AR126" s="132" t="s">
        <v>86</v>
      </c>
      <c r="AT126" s="139" t="s">
        <v>72</v>
      </c>
      <c r="AU126" s="139" t="s">
        <v>80</v>
      </c>
      <c r="AY126" s="132" t="s">
        <v>191</v>
      </c>
      <c r="BK126" s="140">
        <f>BK127</f>
        <v>0</v>
      </c>
    </row>
    <row r="127" spans="1:65" s="2" customFormat="1" ht="24" x14ac:dyDescent="0.2">
      <c r="A127" s="26"/>
      <c r="B127" s="143"/>
      <c r="C127" s="144" t="s">
        <v>80</v>
      </c>
      <c r="D127" s="144" t="s">
        <v>194</v>
      </c>
      <c r="E127" s="145" t="s">
        <v>458</v>
      </c>
      <c r="F127" s="146" t="s">
        <v>459</v>
      </c>
      <c r="G127" s="147" t="s">
        <v>234</v>
      </c>
      <c r="H127" s="148">
        <v>31.5</v>
      </c>
      <c r="I127" s="149">
        <v>0</v>
      </c>
      <c r="J127" s="149">
        <f>ROUND(I127*H127,2)</f>
        <v>0</v>
      </c>
      <c r="K127" s="150"/>
      <c r="L127" s="27"/>
      <c r="M127" s="151" t="s">
        <v>1</v>
      </c>
      <c r="N127" s="152" t="s">
        <v>39</v>
      </c>
      <c r="O127" s="153">
        <v>0.24099999999999999</v>
      </c>
      <c r="P127" s="153">
        <f>O127*H127</f>
        <v>7.5914999999999999</v>
      </c>
      <c r="Q127" s="153">
        <v>7.1000000000000002E-4</v>
      </c>
      <c r="R127" s="153">
        <f>Q127*H127</f>
        <v>2.2370000000000001E-2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260</v>
      </c>
      <c r="AT127" s="155" t="s">
        <v>194</v>
      </c>
      <c r="AU127" s="155" t="s">
        <v>86</v>
      </c>
      <c r="AY127" s="14" t="s">
        <v>191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86</v>
      </c>
      <c r="BK127" s="156">
        <f>ROUND(I127*H127,2)</f>
        <v>0</v>
      </c>
      <c r="BL127" s="14" t="s">
        <v>260</v>
      </c>
      <c r="BM127" s="155" t="s">
        <v>715</v>
      </c>
    </row>
    <row r="128" spans="1:65" s="12" customFormat="1" ht="25.9" customHeight="1" x14ac:dyDescent="0.2">
      <c r="B128" s="131"/>
      <c r="D128" s="132" t="s">
        <v>72</v>
      </c>
      <c r="E128" s="133" t="s">
        <v>262</v>
      </c>
      <c r="F128" s="133" t="s">
        <v>348</v>
      </c>
      <c r="J128" s="134">
        <f>BK128</f>
        <v>0</v>
      </c>
      <c r="L128" s="131"/>
      <c r="M128" s="135"/>
      <c r="N128" s="136"/>
      <c r="O128" s="136"/>
      <c r="P128" s="137">
        <f>P129</f>
        <v>333.96379999999999</v>
      </c>
      <c r="Q128" s="136"/>
      <c r="R128" s="137">
        <f>R129</f>
        <v>5.4</v>
      </c>
      <c r="S128" s="136"/>
      <c r="T128" s="138">
        <f>T129</f>
        <v>0</v>
      </c>
      <c r="AR128" s="132" t="s">
        <v>203</v>
      </c>
      <c r="AT128" s="139" t="s">
        <v>72</v>
      </c>
      <c r="AU128" s="139" t="s">
        <v>73</v>
      </c>
      <c r="AY128" s="132" t="s">
        <v>191</v>
      </c>
      <c r="BK128" s="140">
        <f>BK129</f>
        <v>0</v>
      </c>
    </row>
    <row r="129" spans="1:65" s="12" customFormat="1" ht="22.9" customHeight="1" x14ac:dyDescent="0.2">
      <c r="B129" s="131"/>
      <c r="D129" s="132" t="s">
        <v>72</v>
      </c>
      <c r="E129" s="141" t="s">
        <v>461</v>
      </c>
      <c r="F129" s="141" t="s">
        <v>462</v>
      </c>
      <c r="J129" s="142">
        <f>BK129</f>
        <v>0</v>
      </c>
      <c r="L129" s="131"/>
      <c r="M129" s="135"/>
      <c r="N129" s="136"/>
      <c r="O129" s="136"/>
      <c r="P129" s="137">
        <f>SUM(P130:P132)</f>
        <v>333.96379999999999</v>
      </c>
      <c r="Q129" s="136"/>
      <c r="R129" s="137">
        <f>SUM(R130:R132)</f>
        <v>5.4</v>
      </c>
      <c r="S129" s="136"/>
      <c r="T129" s="138">
        <f>SUM(T130:T132)</f>
        <v>0</v>
      </c>
      <c r="AR129" s="132" t="s">
        <v>203</v>
      </c>
      <c r="AT129" s="139" t="s">
        <v>72</v>
      </c>
      <c r="AU129" s="139" t="s">
        <v>80</v>
      </c>
      <c r="AY129" s="132" t="s">
        <v>191</v>
      </c>
      <c r="BK129" s="140">
        <f>SUM(BK130:BK132)</f>
        <v>0</v>
      </c>
    </row>
    <row r="130" spans="1:65" s="2" customFormat="1" ht="24" x14ac:dyDescent="0.2">
      <c r="A130" s="26"/>
      <c r="B130" s="143"/>
      <c r="C130" s="144" t="s">
        <v>86</v>
      </c>
      <c r="D130" s="144" t="s">
        <v>194</v>
      </c>
      <c r="E130" s="145" t="s">
        <v>716</v>
      </c>
      <c r="F130" s="146" t="s">
        <v>717</v>
      </c>
      <c r="G130" s="147" t="s">
        <v>334</v>
      </c>
      <c r="H130" s="148">
        <v>4818.1899999999996</v>
      </c>
      <c r="I130" s="149">
        <v>0</v>
      </c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0.02</v>
      </c>
      <c r="P130" s="153">
        <f>O130*H130</f>
        <v>96.363799999999998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354</v>
      </c>
      <c r="AT130" s="155" t="s">
        <v>194</v>
      </c>
      <c r="AU130" s="155" t="s">
        <v>86</v>
      </c>
      <c r="AY130" s="14" t="s">
        <v>191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354</v>
      </c>
      <c r="BM130" s="155" t="s">
        <v>718</v>
      </c>
    </row>
    <row r="131" spans="1:65" s="2" customFormat="1" ht="23.25" customHeight="1" x14ac:dyDescent="0.2">
      <c r="A131" s="26"/>
      <c r="B131" s="143"/>
      <c r="C131" s="157" t="s">
        <v>203</v>
      </c>
      <c r="D131" s="157" t="s">
        <v>262</v>
      </c>
      <c r="E131" s="158" t="s">
        <v>466</v>
      </c>
      <c r="F131" s="159" t="s">
        <v>467</v>
      </c>
      <c r="G131" s="160" t="s">
        <v>239</v>
      </c>
      <c r="H131" s="161">
        <v>5.4</v>
      </c>
      <c r="I131" s="162">
        <v>0</v>
      </c>
      <c r="J131" s="162">
        <f>ROUND(I131*H131,2)</f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>O131*H131</f>
        <v>0</v>
      </c>
      <c r="Q131" s="153">
        <v>1</v>
      </c>
      <c r="R131" s="153">
        <f>Q131*H131</f>
        <v>5.4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468</v>
      </c>
      <c r="AT131" s="155" t="s">
        <v>262</v>
      </c>
      <c r="AU131" s="155" t="s">
        <v>86</v>
      </c>
      <c r="AY131" s="14" t="s">
        <v>191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86</v>
      </c>
      <c r="BK131" s="156">
        <f>ROUND(I131*H131,2)</f>
        <v>0</v>
      </c>
      <c r="BL131" s="14" t="s">
        <v>468</v>
      </c>
      <c r="BM131" s="155" t="s">
        <v>719</v>
      </c>
    </row>
    <row r="132" spans="1:65" s="2" customFormat="1" ht="36" x14ac:dyDescent="0.2">
      <c r="A132" s="26"/>
      <c r="B132" s="143"/>
      <c r="C132" s="144" t="s">
        <v>198</v>
      </c>
      <c r="D132" s="144" t="s">
        <v>194</v>
      </c>
      <c r="E132" s="145" t="s">
        <v>470</v>
      </c>
      <c r="F132" s="146" t="s">
        <v>471</v>
      </c>
      <c r="G132" s="147" t="s">
        <v>334</v>
      </c>
      <c r="H132" s="148">
        <v>5400</v>
      </c>
      <c r="I132" s="149">
        <v>0</v>
      </c>
      <c r="J132" s="149">
        <f>ROUND(I132*H132,2)</f>
        <v>0</v>
      </c>
      <c r="K132" s="150"/>
      <c r="L132" s="27"/>
      <c r="M132" s="167" t="s">
        <v>1</v>
      </c>
      <c r="N132" s="168" t="s">
        <v>39</v>
      </c>
      <c r="O132" s="169">
        <v>4.3999999999999997E-2</v>
      </c>
      <c r="P132" s="169">
        <f>O132*H132</f>
        <v>237.6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354</v>
      </c>
      <c r="AT132" s="155" t="s">
        <v>194</v>
      </c>
      <c r="AU132" s="155" t="s">
        <v>86</v>
      </c>
      <c r="AY132" s="14" t="s">
        <v>191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354</v>
      </c>
      <c r="BM132" s="155" t="s">
        <v>720</v>
      </c>
    </row>
    <row r="133" spans="1:65" s="2" customFormat="1" ht="6.95" customHeight="1" x14ac:dyDescent="0.2">
      <c r="A133" s="26"/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27"/>
      <c r="M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</sheetData>
  <autoFilter ref="C123:K132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6"/>
  <sheetViews>
    <sheetView showGridLines="0" topLeftCell="A113" workbookViewId="0">
      <selection activeCell="I126" sqref="I126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123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721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ROUND((SUM(BE123:BE145)),  2)</f>
        <v>0</v>
      </c>
      <c r="G35" s="26"/>
      <c r="H35" s="26"/>
      <c r="I35" s="100">
        <v>0.2</v>
      </c>
      <c r="J35" s="99">
        <f>ROUND(((SUM(BE123:BE145))*I35),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ROUND((SUM(BF123:BF145)),  2)</f>
        <v>0</v>
      </c>
      <c r="G36" s="26"/>
      <c r="H36" s="26"/>
      <c r="I36" s="100">
        <v>0.2</v>
      </c>
      <c r="J36" s="99">
        <f>ROUND(((SUM(BF123:BF145))*I36),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ROUND((SUM(BG123:BG145)),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ROUND((SUM(BH123:BH145)),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ROUND((SUM(BI123:BI145)),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207 - Strecha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168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 x14ac:dyDescent="0.2">
      <c r="B100" s="116"/>
      <c r="D100" s="117" t="s">
        <v>170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 x14ac:dyDescent="0.2">
      <c r="B101" s="116"/>
      <c r="D101" s="117" t="s">
        <v>172</v>
      </c>
      <c r="E101" s="118"/>
      <c r="F101" s="118"/>
      <c r="G101" s="118"/>
      <c r="H101" s="118"/>
      <c r="I101" s="118"/>
      <c r="J101" s="119">
        <f>J140</f>
        <v>0</v>
      </c>
      <c r="L101" s="116"/>
    </row>
    <row r="102" spans="1:47" s="2" customFormat="1" ht="21.75" customHeight="1" x14ac:dyDescent="0.2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 x14ac:dyDescent="0.2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 x14ac:dyDescent="0.2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 x14ac:dyDescent="0.2">
      <c r="A108" s="26"/>
      <c r="B108" s="27"/>
      <c r="C108" s="18" t="s">
        <v>177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 x14ac:dyDescent="0.2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 x14ac:dyDescent="0.2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 x14ac:dyDescent="0.2">
      <c r="A111" s="26"/>
      <c r="B111" s="27"/>
      <c r="C111" s="26"/>
      <c r="D111" s="26"/>
      <c r="E111" s="211" t="str">
        <f>E7</f>
        <v>REKONŠTRUKCIA TELOCVIČNE ZŠ V OBCI KAMIENKA</v>
      </c>
      <c r="F111" s="212"/>
      <c r="G111" s="212"/>
      <c r="H111" s="212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 x14ac:dyDescent="0.2">
      <c r="B112" s="17"/>
      <c r="C112" s="23" t="s">
        <v>157</v>
      </c>
      <c r="L112" s="17"/>
    </row>
    <row r="113" spans="1:65" s="2" customFormat="1" ht="16.5" customHeight="1" x14ac:dyDescent="0.2">
      <c r="A113" s="26"/>
      <c r="B113" s="27"/>
      <c r="C113" s="26"/>
      <c r="D113" s="26"/>
      <c r="E113" s="211" t="s">
        <v>505</v>
      </c>
      <c r="F113" s="213"/>
      <c r="G113" s="213"/>
      <c r="H113" s="213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159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0" t="str">
        <f>E11</f>
        <v>207 - Strecha</v>
      </c>
      <c r="F115" s="213"/>
      <c r="G115" s="213"/>
      <c r="H115" s="213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3" t="s">
        <v>18</v>
      </c>
      <c r="D117" s="26"/>
      <c r="E117" s="26"/>
      <c r="F117" s="21" t="str">
        <f>F14</f>
        <v>Kamienka</v>
      </c>
      <c r="G117" s="26"/>
      <c r="H117" s="26"/>
      <c r="I117" s="23" t="s">
        <v>20</v>
      </c>
      <c r="J117" s="49" t="str">
        <f>IF(J14="","",J14)</f>
        <v>vyplní uchádzač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 x14ac:dyDescent="0.2">
      <c r="A119" s="26"/>
      <c r="B119" s="27"/>
      <c r="C119" s="23" t="s">
        <v>21</v>
      </c>
      <c r="D119" s="26"/>
      <c r="E119" s="26"/>
      <c r="F119" s="21" t="str">
        <f>E17</f>
        <v>Obec Kamienka</v>
      </c>
      <c r="G119" s="26"/>
      <c r="H119" s="26"/>
      <c r="I119" s="23" t="s">
        <v>27</v>
      </c>
      <c r="J119" s="24" t="str">
        <f>E23</f>
        <v>Ing. Vladislav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25</v>
      </c>
      <c r="D120" s="26"/>
      <c r="E120" s="26"/>
      <c r="F120" s="21" t="str">
        <f>IF(E20="","",E20)</f>
        <v>vyplní uchádzač</v>
      </c>
      <c r="G120" s="26"/>
      <c r="H120" s="26"/>
      <c r="I120" s="23" t="s">
        <v>30</v>
      </c>
      <c r="J120" s="24" t="str">
        <f>E26</f>
        <v>Ing. Slosarčik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20"/>
      <c r="B122" s="121"/>
      <c r="C122" s="122" t="s">
        <v>178</v>
      </c>
      <c r="D122" s="123" t="s">
        <v>58</v>
      </c>
      <c r="E122" s="123" t="s">
        <v>54</v>
      </c>
      <c r="F122" s="123" t="s">
        <v>55</v>
      </c>
      <c r="G122" s="123" t="s">
        <v>179</v>
      </c>
      <c r="H122" s="123" t="s">
        <v>180</v>
      </c>
      <c r="I122" s="123" t="s">
        <v>181</v>
      </c>
      <c r="J122" s="124" t="s">
        <v>163</v>
      </c>
      <c r="K122" s="125" t="s">
        <v>182</v>
      </c>
      <c r="L122" s="126"/>
      <c r="M122" s="56" t="s">
        <v>1</v>
      </c>
      <c r="N122" s="57" t="s">
        <v>37</v>
      </c>
      <c r="O122" s="57" t="s">
        <v>183</v>
      </c>
      <c r="P122" s="57" t="s">
        <v>184</v>
      </c>
      <c r="Q122" s="57" t="s">
        <v>185</v>
      </c>
      <c r="R122" s="57" t="s">
        <v>186</v>
      </c>
      <c r="S122" s="57" t="s">
        <v>187</v>
      </c>
      <c r="T122" s="58" t="s">
        <v>188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 x14ac:dyDescent="0.25">
      <c r="A123" s="26"/>
      <c r="B123" s="27"/>
      <c r="C123" s="63" t="s">
        <v>164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406.63427999999999</v>
      </c>
      <c r="Q123" s="60"/>
      <c r="R123" s="128">
        <f>R124</f>
        <v>3.7629999999999999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72</v>
      </c>
      <c r="AU123" s="14" t="s">
        <v>165</v>
      </c>
      <c r="BK123" s="130">
        <f>BK124</f>
        <v>0</v>
      </c>
    </row>
    <row r="124" spans="1:65" s="12" customFormat="1" ht="25.9" customHeight="1" x14ac:dyDescent="0.2">
      <c r="B124" s="131"/>
      <c r="D124" s="132" t="s">
        <v>72</v>
      </c>
      <c r="E124" s="133" t="s">
        <v>253</v>
      </c>
      <c r="F124" s="133" t="s">
        <v>254</v>
      </c>
      <c r="J124" s="134">
        <f>BK124</f>
        <v>0</v>
      </c>
      <c r="L124" s="131"/>
      <c r="M124" s="135"/>
      <c r="N124" s="136"/>
      <c r="O124" s="136"/>
      <c r="P124" s="137">
        <f>P125+P140</f>
        <v>406.63427999999999</v>
      </c>
      <c r="Q124" s="136"/>
      <c r="R124" s="137">
        <f>R125+R140</f>
        <v>3.7629999999999999</v>
      </c>
      <c r="S124" s="136"/>
      <c r="T124" s="138">
        <f>T125+T140</f>
        <v>0</v>
      </c>
      <c r="AR124" s="132" t="s">
        <v>86</v>
      </c>
      <c r="AT124" s="139" t="s">
        <v>72</v>
      </c>
      <c r="AU124" s="139" t="s">
        <v>73</v>
      </c>
      <c r="AY124" s="132" t="s">
        <v>191</v>
      </c>
      <c r="BK124" s="140">
        <f>BK125+BK140</f>
        <v>0</v>
      </c>
    </row>
    <row r="125" spans="1:65" s="12" customFormat="1" ht="22.9" customHeight="1" x14ac:dyDescent="0.2">
      <c r="B125" s="131"/>
      <c r="D125" s="132" t="s">
        <v>72</v>
      </c>
      <c r="E125" s="141" t="s">
        <v>298</v>
      </c>
      <c r="F125" s="141" t="s">
        <v>299</v>
      </c>
      <c r="J125" s="142">
        <f>BK125</f>
        <v>0</v>
      </c>
      <c r="L125" s="131"/>
      <c r="M125" s="135"/>
      <c r="N125" s="136"/>
      <c r="O125" s="136"/>
      <c r="P125" s="137">
        <f>SUM(P126:P139)</f>
        <v>274.29334999999998</v>
      </c>
      <c r="Q125" s="136"/>
      <c r="R125" s="137">
        <f>SUM(R126:R139)</f>
        <v>0.98490999999999995</v>
      </c>
      <c r="S125" s="136"/>
      <c r="T125" s="138">
        <f>SUM(T126:T139)</f>
        <v>0</v>
      </c>
      <c r="AR125" s="132" t="s">
        <v>86</v>
      </c>
      <c r="AT125" s="139" t="s">
        <v>72</v>
      </c>
      <c r="AU125" s="139" t="s">
        <v>80</v>
      </c>
      <c r="AY125" s="132" t="s">
        <v>191</v>
      </c>
      <c r="BK125" s="140">
        <f>SUM(BK126:BK139)</f>
        <v>0</v>
      </c>
    </row>
    <row r="126" spans="1:65" s="2" customFormat="1" ht="36" x14ac:dyDescent="0.2">
      <c r="A126" s="26"/>
      <c r="B126" s="143"/>
      <c r="C126" s="144" t="s">
        <v>80</v>
      </c>
      <c r="D126" s="144" t="s">
        <v>194</v>
      </c>
      <c r="E126" s="145" t="s">
        <v>722</v>
      </c>
      <c r="F126" s="146" t="s">
        <v>723</v>
      </c>
      <c r="G126" s="147" t="s">
        <v>210</v>
      </c>
      <c r="H126" s="148">
        <v>50</v>
      </c>
      <c r="I126" s="149">
        <v>0</v>
      </c>
      <c r="J126" s="149">
        <f t="shared" ref="J126:J139" si="0">ROUND(I126*H126,2)</f>
        <v>0</v>
      </c>
      <c r="K126" s="150"/>
      <c r="L126" s="27"/>
      <c r="M126" s="151" t="s">
        <v>1</v>
      </c>
      <c r="N126" s="152" t="s">
        <v>39</v>
      </c>
      <c r="O126" s="153">
        <v>0.53300000000000003</v>
      </c>
      <c r="P126" s="153">
        <f t="shared" ref="P126:P139" si="1">O126*H126</f>
        <v>26.65</v>
      </c>
      <c r="Q126" s="153">
        <v>2.7599999999999999E-3</v>
      </c>
      <c r="R126" s="153">
        <f t="shared" ref="R126:R139" si="2">Q126*H126</f>
        <v>0.13800000000000001</v>
      </c>
      <c r="S126" s="153">
        <v>0</v>
      </c>
      <c r="T126" s="154">
        <f t="shared" ref="T126:T139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260</v>
      </c>
      <c r="AT126" s="155" t="s">
        <v>194</v>
      </c>
      <c r="AU126" s="155" t="s">
        <v>86</v>
      </c>
      <c r="AY126" s="14" t="s">
        <v>191</v>
      </c>
      <c r="BE126" s="156">
        <f t="shared" ref="BE126:BE139" si="4">IF(N126="základná",J126,0)</f>
        <v>0</v>
      </c>
      <c r="BF126" s="156">
        <f t="shared" ref="BF126:BF139" si="5">IF(N126="znížená",J126,0)</f>
        <v>0</v>
      </c>
      <c r="BG126" s="156">
        <f t="shared" ref="BG126:BG139" si="6">IF(N126="zákl. prenesená",J126,0)</f>
        <v>0</v>
      </c>
      <c r="BH126" s="156">
        <f t="shared" ref="BH126:BH139" si="7">IF(N126="zníž. prenesená",J126,0)</f>
        <v>0</v>
      </c>
      <c r="BI126" s="156">
        <f t="shared" ref="BI126:BI139" si="8">IF(N126="nulová",J126,0)</f>
        <v>0</v>
      </c>
      <c r="BJ126" s="14" t="s">
        <v>86</v>
      </c>
      <c r="BK126" s="156">
        <f t="shared" ref="BK126:BK139" si="9">ROUND(I126*H126,2)</f>
        <v>0</v>
      </c>
      <c r="BL126" s="14" t="s">
        <v>260</v>
      </c>
      <c r="BM126" s="155" t="s">
        <v>724</v>
      </c>
    </row>
    <row r="127" spans="1:65" s="2" customFormat="1" ht="36" x14ac:dyDescent="0.2">
      <c r="A127" s="26"/>
      <c r="B127" s="143"/>
      <c r="C127" s="144" t="s">
        <v>86</v>
      </c>
      <c r="D127" s="144" t="s">
        <v>194</v>
      </c>
      <c r="E127" s="145" t="s">
        <v>725</v>
      </c>
      <c r="F127" s="146" t="s">
        <v>726</v>
      </c>
      <c r="G127" s="147" t="s">
        <v>210</v>
      </c>
      <c r="H127" s="148">
        <v>30</v>
      </c>
      <c r="I127" s="149">
        <v>0</v>
      </c>
      <c r="J127" s="149">
        <f t="shared" si="0"/>
        <v>0</v>
      </c>
      <c r="K127" s="150"/>
      <c r="L127" s="27"/>
      <c r="M127" s="151" t="s">
        <v>1</v>
      </c>
      <c r="N127" s="152" t="s">
        <v>39</v>
      </c>
      <c r="O127" s="153">
        <v>0.72</v>
      </c>
      <c r="P127" s="153">
        <f t="shared" si="1"/>
        <v>21.6</v>
      </c>
      <c r="Q127" s="153">
        <v>4.1599999999999996E-3</v>
      </c>
      <c r="R127" s="153">
        <f t="shared" si="2"/>
        <v>0.12479999999999999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260</v>
      </c>
      <c r="AT127" s="155" t="s">
        <v>194</v>
      </c>
      <c r="AU127" s="155" t="s">
        <v>86</v>
      </c>
      <c r="AY127" s="14" t="s">
        <v>191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86</v>
      </c>
      <c r="BK127" s="156">
        <f t="shared" si="9"/>
        <v>0</v>
      </c>
      <c r="BL127" s="14" t="s">
        <v>260</v>
      </c>
      <c r="BM127" s="155" t="s">
        <v>727</v>
      </c>
    </row>
    <row r="128" spans="1:65" s="2" customFormat="1" ht="24" x14ac:dyDescent="0.2">
      <c r="A128" s="26"/>
      <c r="B128" s="143"/>
      <c r="C128" s="144" t="s">
        <v>203</v>
      </c>
      <c r="D128" s="144" t="s">
        <v>194</v>
      </c>
      <c r="E128" s="145" t="s">
        <v>728</v>
      </c>
      <c r="F128" s="146" t="s">
        <v>729</v>
      </c>
      <c r="G128" s="147" t="s">
        <v>210</v>
      </c>
      <c r="H128" s="148">
        <v>100</v>
      </c>
      <c r="I128" s="149">
        <v>0</v>
      </c>
      <c r="J128" s="149">
        <f t="shared" si="0"/>
        <v>0</v>
      </c>
      <c r="K128" s="150"/>
      <c r="L128" s="27"/>
      <c r="M128" s="151" t="s">
        <v>1</v>
      </c>
      <c r="N128" s="152" t="s">
        <v>39</v>
      </c>
      <c r="O128" s="153">
        <v>0.75600000000000001</v>
      </c>
      <c r="P128" s="153">
        <f t="shared" si="1"/>
        <v>75.599999999999994</v>
      </c>
      <c r="Q128" s="153">
        <v>2.2699999999999999E-3</v>
      </c>
      <c r="R128" s="153">
        <f t="shared" si="2"/>
        <v>0.22700000000000001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260</v>
      </c>
      <c r="AT128" s="155" t="s">
        <v>194</v>
      </c>
      <c r="AU128" s="155" t="s">
        <v>86</v>
      </c>
      <c r="AY128" s="14" t="s">
        <v>191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86</v>
      </c>
      <c r="BK128" s="156">
        <f t="shared" si="9"/>
        <v>0</v>
      </c>
      <c r="BL128" s="14" t="s">
        <v>260</v>
      </c>
      <c r="BM128" s="155" t="s">
        <v>730</v>
      </c>
    </row>
    <row r="129" spans="1:65" s="2" customFormat="1" ht="24" x14ac:dyDescent="0.2">
      <c r="A129" s="26"/>
      <c r="B129" s="143"/>
      <c r="C129" s="144" t="s">
        <v>198</v>
      </c>
      <c r="D129" s="144" t="s">
        <v>194</v>
      </c>
      <c r="E129" s="145" t="s">
        <v>731</v>
      </c>
      <c r="F129" s="146" t="s">
        <v>732</v>
      </c>
      <c r="G129" s="147" t="s">
        <v>210</v>
      </c>
      <c r="H129" s="148">
        <v>73</v>
      </c>
      <c r="I129" s="149">
        <v>0</v>
      </c>
      <c r="J129" s="149">
        <f t="shared" si="0"/>
        <v>0</v>
      </c>
      <c r="K129" s="150"/>
      <c r="L129" s="27"/>
      <c r="M129" s="151" t="s">
        <v>1</v>
      </c>
      <c r="N129" s="152" t="s">
        <v>39</v>
      </c>
      <c r="O129" s="153">
        <v>0.86199999999999999</v>
      </c>
      <c r="P129" s="153">
        <f t="shared" si="1"/>
        <v>62.926000000000002</v>
      </c>
      <c r="Q129" s="153">
        <v>2.9399999999999999E-3</v>
      </c>
      <c r="R129" s="153">
        <f t="shared" si="2"/>
        <v>0.21462000000000001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260</v>
      </c>
      <c r="AT129" s="155" t="s">
        <v>194</v>
      </c>
      <c r="AU129" s="155" t="s">
        <v>86</v>
      </c>
      <c r="AY129" s="14" t="s">
        <v>191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86</v>
      </c>
      <c r="BK129" s="156">
        <f t="shared" si="9"/>
        <v>0</v>
      </c>
      <c r="BL129" s="14" t="s">
        <v>260</v>
      </c>
      <c r="BM129" s="155" t="s">
        <v>733</v>
      </c>
    </row>
    <row r="130" spans="1:65" s="2" customFormat="1" ht="36" x14ac:dyDescent="0.2">
      <c r="A130" s="26"/>
      <c r="B130" s="143"/>
      <c r="C130" s="144" t="s">
        <v>212</v>
      </c>
      <c r="D130" s="144" t="s">
        <v>194</v>
      </c>
      <c r="E130" s="145" t="s">
        <v>734</v>
      </c>
      <c r="F130" s="146" t="s">
        <v>735</v>
      </c>
      <c r="G130" s="147" t="s">
        <v>206</v>
      </c>
      <c r="H130" s="148">
        <v>4</v>
      </c>
      <c r="I130" s="149">
        <v>0</v>
      </c>
      <c r="J130" s="149">
        <f t="shared" si="0"/>
        <v>0</v>
      </c>
      <c r="K130" s="150"/>
      <c r="L130" s="27"/>
      <c r="M130" s="151" t="s">
        <v>1</v>
      </c>
      <c r="N130" s="152" t="s">
        <v>39</v>
      </c>
      <c r="O130" s="153">
        <v>0.90883999999999998</v>
      </c>
      <c r="P130" s="153">
        <f t="shared" si="1"/>
        <v>3.6353599999999999</v>
      </c>
      <c r="Q130" s="153">
        <v>3.7399999999999998E-3</v>
      </c>
      <c r="R130" s="153">
        <f t="shared" si="2"/>
        <v>1.4959999999999999E-2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260</v>
      </c>
      <c r="AT130" s="155" t="s">
        <v>194</v>
      </c>
      <c r="AU130" s="155" t="s">
        <v>86</v>
      </c>
      <c r="AY130" s="14" t="s">
        <v>191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86</v>
      </c>
      <c r="BK130" s="156">
        <f t="shared" si="9"/>
        <v>0</v>
      </c>
      <c r="BL130" s="14" t="s">
        <v>260</v>
      </c>
      <c r="BM130" s="155" t="s">
        <v>736</v>
      </c>
    </row>
    <row r="131" spans="1:65" s="2" customFormat="1" ht="24" x14ac:dyDescent="0.2">
      <c r="A131" s="26"/>
      <c r="B131" s="143"/>
      <c r="C131" s="144" t="s">
        <v>216</v>
      </c>
      <c r="D131" s="144" t="s">
        <v>194</v>
      </c>
      <c r="E131" s="145" t="s">
        <v>737</v>
      </c>
      <c r="F131" s="146" t="s">
        <v>738</v>
      </c>
      <c r="G131" s="147" t="s">
        <v>210</v>
      </c>
      <c r="H131" s="148">
        <v>25</v>
      </c>
      <c r="I131" s="149">
        <v>0</v>
      </c>
      <c r="J131" s="149">
        <f t="shared" si="0"/>
        <v>0</v>
      </c>
      <c r="K131" s="150"/>
      <c r="L131" s="27"/>
      <c r="M131" s="151" t="s">
        <v>1</v>
      </c>
      <c r="N131" s="152" t="s">
        <v>39</v>
      </c>
      <c r="O131" s="153">
        <v>0.40200000000000002</v>
      </c>
      <c r="P131" s="153">
        <f t="shared" si="1"/>
        <v>10.050000000000001</v>
      </c>
      <c r="Q131" s="153">
        <v>2.5999999999999998E-4</v>
      </c>
      <c r="R131" s="153">
        <f t="shared" si="2"/>
        <v>6.4999999999999997E-3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260</v>
      </c>
      <c r="AT131" s="155" t="s">
        <v>194</v>
      </c>
      <c r="AU131" s="155" t="s">
        <v>86</v>
      </c>
      <c r="AY131" s="14" t="s">
        <v>191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260</v>
      </c>
      <c r="BM131" s="155" t="s">
        <v>739</v>
      </c>
    </row>
    <row r="132" spans="1:65" s="2" customFormat="1" ht="24" x14ac:dyDescent="0.2">
      <c r="A132" s="26"/>
      <c r="B132" s="143"/>
      <c r="C132" s="144" t="s">
        <v>220</v>
      </c>
      <c r="D132" s="144" t="s">
        <v>194</v>
      </c>
      <c r="E132" s="145" t="s">
        <v>740</v>
      </c>
      <c r="F132" s="146" t="s">
        <v>741</v>
      </c>
      <c r="G132" s="147" t="s">
        <v>210</v>
      </c>
      <c r="H132" s="148">
        <v>25</v>
      </c>
      <c r="I132" s="149">
        <v>0</v>
      </c>
      <c r="J132" s="149">
        <f t="shared" si="0"/>
        <v>0</v>
      </c>
      <c r="K132" s="150"/>
      <c r="L132" s="27"/>
      <c r="M132" s="151" t="s">
        <v>1</v>
      </c>
      <c r="N132" s="152" t="s">
        <v>39</v>
      </c>
      <c r="O132" s="153">
        <v>0.89554</v>
      </c>
      <c r="P132" s="153">
        <f t="shared" si="1"/>
        <v>22.388500000000001</v>
      </c>
      <c r="Q132" s="153">
        <v>2.4499999999999999E-3</v>
      </c>
      <c r="R132" s="153">
        <f t="shared" si="2"/>
        <v>6.1249999999999999E-2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260</v>
      </c>
      <c r="AT132" s="155" t="s">
        <v>194</v>
      </c>
      <c r="AU132" s="155" t="s">
        <v>86</v>
      </c>
      <c r="AY132" s="14" t="s">
        <v>191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260</v>
      </c>
      <c r="BM132" s="155" t="s">
        <v>742</v>
      </c>
    </row>
    <row r="133" spans="1:65" s="2" customFormat="1" ht="24" x14ac:dyDescent="0.2">
      <c r="A133" s="26"/>
      <c r="B133" s="143"/>
      <c r="C133" s="144" t="s">
        <v>224</v>
      </c>
      <c r="D133" s="144" t="s">
        <v>194</v>
      </c>
      <c r="E133" s="145" t="s">
        <v>743</v>
      </c>
      <c r="F133" s="146" t="s">
        <v>744</v>
      </c>
      <c r="G133" s="147" t="s">
        <v>206</v>
      </c>
      <c r="H133" s="148">
        <v>2</v>
      </c>
      <c r="I133" s="149">
        <v>0</v>
      </c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1.23525</v>
      </c>
      <c r="P133" s="153">
        <f t="shared" si="1"/>
        <v>2.4704999999999999</v>
      </c>
      <c r="Q133" s="153">
        <v>1.58E-3</v>
      </c>
      <c r="R133" s="153">
        <f t="shared" si="2"/>
        <v>3.16E-3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260</v>
      </c>
      <c r="AT133" s="155" t="s">
        <v>194</v>
      </c>
      <c r="AU133" s="155" t="s">
        <v>86</v>
      </c>
      <c r="AY133" s="14" t="s">
        <v>191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260</v>
      </c>
      <c r="BM133" s="155" t="s">
        <v>745</v>
      </c>
    </row>
    <row r="134" spans="1:65" s="2" customFormat="1" ht="24" x14ac:dyDescent="0.2">
      <c r="A134" s="26"/>
      <c r="B134" s="143"/>
      <c r="C134" s="144" t="s">
        <v>192</v>
      </c>
      <c r="D134" s="144" t="s">
        <v>194</v>
      </c>
      <c r="E134" s="145" t="s">
        <v>746</v>
      </c>
      <c r="F134" s="146" t="s">
        <v>747</v>
      </c>
      <c r="G134" s="147" t="s">
        <v>206</v>
      </c>
      <c r="H134" s="148">
        <v>2</v>
      </c>
      <c r="I134" s="149">
        <v>0</v>
      </c>
      <c r="J134" s="149">
        <f t="shared" si="0"/>
        <v>0</v>
      </c>
      <c r="K134" s="150"/>
      <c r="L134" s="27"/>
      <c r="M134" s="151" t="s">
        <v>1</v>
      </c>
      <c r="N134" s="152" t="s">
        <v>39</v>
      </c>
      <c r="O134" s="153">
        <v>0.12441000000000001</v>
      </c>
      <c r="P134" s="153">
        <f t="shared" si="1"/>
        <v>0.24882000000000001</v>
      </c>
      <c r="Q134" s="153">
        <v>1.8000000000000001E-4</v>
      </c>
      <c r="R134" s="153">
        <f t="shared" si="2"/>
        <v>3.6000000000000002E-4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260</v>
      </c>
      <c r="AT134" s="155" t="s">
        <v>194</v>
      </c>
      <c r="AU134" s="155" t="s">
        <v>86</v>
      </c>
      <c r="AY134" s="14" t="s">
        <v>191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260</v>
      </c>
      <c r="BM134" s="155" t="s">
        <v>748</v>
      </c>
    </row>
    <row r="135" spans="1:65" s="2" customFormat="1" ht="24" x14ac:dyDescent="0.2">
      <c r="A135" s="26"/>
      <c r="B135" s="143"/>
      <c r="C135" s="144" t="s">
        <v>231</v>
      </c>
      <c r="D135" s="144" t="s">
        <v>194</v>
      </c>
      <c r="E135" s="145" t="s">
        <v>749</v>
      </c>
      <c r="F135" s="146" t="s">
        <v>750</v>
      </c>
      <c r="G135" s="147" t="s">
        <v>210</v>
      </c>
      <c r="H135" s="148">
        <v>25</v>
      </c>
      <c r="I135" s="149">
        <v>0</v>
      </c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0.50026999999999999</v>
      </c>
      <c r="P135" s="153">
        <f t="shared" si="1"/>
        <v>12.50675</v>
      </c>
      <c r="Q135" s="153">
        <v>2.1700000000000001E-3</v>
      </c>
      <c r="R135" s="153">
        <f t="shared" si="2"/>
        <v>5.425E-2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260</v>
      </c>
      <c r="AT135" s="155" t="s">
        <v>194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260</v>
      </c>
      <c r="BM135" s="155" t="s">
        <v>751</v>
      </c>
    </row>
    <row r="136" spans="1:65" s="2" customFormat="1" ht="24" x14ac:dyDescent="0.2">
      <c r="A136" s="26"/>
      <c r="B136" s="143"/>
      <c r="C136" s="144" t="s">
        <v>236</v>
      </c>
      <c r="D136" s="144" t="s">
        <v>194</v>
      </c>
      <c r="E136" s="145" t="s">
        <v>752</v>
      </c>
      <c r="F136" s="146" t="s">
        <v>753</v>
      </c>
      <c r="G136" s="147" t="s">
        <v>210</v>
      </c>
      <c r="H136" s="148">
        <v>25</v>
      </c>
      <c r="I136" s="149">
        <v>0</v>
      </c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0.39156999999999997</v>
      </c>
      <c r="P136" s="153">
        <f t="shared" si="1"/>
        <v>9.7892499999999991</v>
      </c>
      <c r="Q136" s="153">
        <v>1.67E-3</v>
      </c>
      <c r="R136" s="153">
        <f t="shared" si="2"/>
        <v>4.1750000000000002E-2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260</v>
      </c>
      <c r="AT136" s="155" t="s">
        <v>194</v>
      </c>
      <c r="AU136" s="155" t="s">
        <v>86</v>
      </c>
      <c r="AY136" s="14" t="s">
        <v>191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260</v>
      </c>
      <c r="BM136" s="155" t="s">
        <v>754</v>
      </c>
    </row>
    <row r="137" spans="1:65" s="2" customFormat="1" ht="24" x14ac:dyDescent="0.2">
      <c r="A137" s="26"/>
      <c r="B137" s="143"/>
      <c r="C137" s="144" t="s">
        <v>241</v>
      </c>
      <c r="D137" s="144" t="s">
        <v>194</v>
      </c>
      <c r="E137" s="145" t="s">
        <v>755</v>
      </c>
      <c r="F137" s="146" t="s">
        <v>756</v>
      </c>
      <c r="G137" s="147" t="s">
        <v>210</v>
      </c>
      <c r="H137" s="148">
        <v>25</v>
      </c>
      <c r="I137" s="149">
        <v>0</v>
      </c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0.56357000000000002</v>
      </c>
      <c r="P137" s="153">
        <f t="shared" si="1"/>
        <v>14.08925</v>
      </c>
      <c r="Q137" s="153">
        <v>2.7399999999999998E-3</v>
      </c>
      <c r="R137" s="153">
        <f t="shared" si="2"/>
        <v>6.8500000000000005E-2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260</v>
      </c>
      <c r="AT137" s="155" t="s">
        <v>194</v>
      </c>
      <c r="AU137" s="155" t="s">
        <v>86</v>
      </c>
      <c r="AY137" s="14" t="s">
        <v>191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260</v>
      </c>
      <c r="BM137" s="155" t="s">
        <v>757</v>
      </c>
    </row>
    <row r="138" spans="1:65" s="2" customFormat="1" ht="24" x14ac:dyDescent="0.2">
      <c r="A138" s="26"/>
      <c r="B138" s="143"/>
      <c r="C138" s="144" t="s">
        <v>245</v>
      </c>
      <c r="D138" s="144" t="s">
        <v>194</v>
      </c>
      <c r="E138" s="145" t="s">
        <v>758</v>
      </c>
      <c r="F138" s="146" t="s">
        <v>759</v>
      </c>
      <c r="G138" s="147" t="s">
        <v>210</v>
      </c>
      <c r="H138" s="148">
        <v>12</v>
      </c>
      <c r="I138" s="149">
        <v>0</v>
      </c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0.66051000000000004</v>
      </c>
      <c r="P138" s="153">
        <f t="shared" si="1"/>
        <v>7.9261200000000001</v>
      </c>
      <c r="Q138" s="153">
        <v>2.48E-3</v>
      </c>
      <c r="R138" s="153">
        <f t="shared" si="2"/>
        <v>2.9760000000000002E-2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260</v>
      </c>
      <c r="AT138" s="155" t="s">
        <v>194</v>
      </c>
      <c r="AU138" s="155" t="s">
        <v>86</v>
      </c>
      <c r="AY138" s="14" t="s">
        <v>191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260</v>
      </c>
      <c r="BM138" s="155" t="s">
        <v>760</v>
      </c>
    </row>
    <row r="139" spans="1:65" s="2" customFormat="1" ht="24" x14ac:dyDescent="0.2">
      <c r="A139" s="26"/>
      <c r="B139" s="143"/>
      <c r="C139" s="144" t="s">
        <v>249</v>
      </c>
      <c r="D139" s="144" t="s">
        <v>194</v>
      </c>
      <c r="E139" s="145" t="s">
        <v>761</v>
      </c>
      <c r="F139" s="146" t="s">
        <v>762</v>
      </c>
      <c r="G139" s="147" t="s">
        <v>239</v>
      </c>
      <c r="H139" s="148">
        <v>0.98499999999999999</v>
      </c>
      <c r="I139" s="149">
        <v>0</v>
      </c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4.4800000000000004</v>
      </c>
      <c r="P139" s="153">
        <f t="shared" si="1"/>
        <v>4.4127999999999998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260</v>
      </c>
      <c r="AT139" s="155" t="s">
        <v>194</v>
      </c>
      <c r="AU139" s="155" t="s">
        <v>86</v>
      </c>
      <c r="AY139" s="14" t="s">
        <v>191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260</v>
      </c>
      <c r="BM139" s="155" t="s">
        <v>763</v>
      </c>
    </row>
    <row r="140" spans="1:65" s="12" customFormat="1" ht="22.9" customHeight="1" x14ac:dyDescent="0.2">
      <c r="B140" s="131"/>
      <c r="D140" s="132" t="s">
        <v>72</v>
      </c>
      <c r="E140" s="141" t="s">
        <v>330</v>
      </c>
      <c r="F140" s="141" t="s">
        <v>331</v>
      </c>
      <c r="J140" s="142">
        <f>BK140</f>
        <v>0</v>
      </c>
      <c r="L140" s="131"/>
      <c r="M140" s="135"/>
      <c r="N140" s="136"/>
      <c r="O140" s="136"/>
      <c r="P140" s="137">
        <f>SUM(P141:P145)</f>
        <v>132.34092999999999</v>
      </c>
      <c r="Q140" s="136"/>
      <c r="R140" s="137">
        <f>SUM(R141:R145)</f>
        <v>2.7780900000000002</v>
      </c>
      <c r="S140" s="136"/>
      <c r="T140" s="138">
        <f>SUM(T141:T145)</f>
        <v>0</v>
      </c>
      <c r="AR140" s="132" t="s">
        <v>86</v>
      </c>
      <c r="AT140" s="139" t="s">
        <v>72</v>
      </c>
      <c r="AU140" s="139" t="s">
        <v>80</v>
      </c>
      <c r="AY140" s="132" t="s">
        <v>191</v>
      </c>
      <c r="BK140" s="140">
        <f>SUM(BK141:BK145)</f>
        <v>0</v>
      </c>
    </row>
    <row r="141" spans="1:65" s="2" customFormat="1" ht="36" x14ac:dyDescent="0.2">
      <c r="A141" s="26"/>
      <c r="B141" s="143"/>
      <c r="C141" s="144" t="s">
        <v>257</v>
      </c>
      <c r="D141" s="144" t="s">
        <v>194</v>
      </c>
      <c r="E141" s="145" t="s">
        <v>764</v>
      </c>
      <c r="F141" s="146" t="s">
        <v>765</v>
      </c>
      <c r="G141" s="147" t="s">
        <v>206</v>
      </c>
      <c r="H141" s="148">
        <v>2</v>
      </c>
      <c r="I141" s="149">
        <v>0</v>
      </c>
      <c r="J141" s="149">
        <f>ROUND(I141*H141,2)</f>
        <v>0</v>
      </c>
      <c r="K141" s="150"/>
      <c r="L141" s="27"/>
      <c r="M141" s="151" t="s">
        <v>1</v>
      </c>
      <c r="N141" s="152" t="s">
        <v>39</v>
      </c>
      <c r="O141" s="153">
        <v>0.47635</v>
      </c>
      <c r="P141" s="153">
        <f>O141*H141</f>
        <v>0.95269999999999999</v>
      </c>
      <c r="Q141" s="153">
        <v>5.8E-4</v>
      </c>
      <c r="R141" s="153">
        <f>Q141*H141</f>
        <v>1.16E-3</v>
      </c>
      <c r="S141" s="153">
        <v>0</v>
      </c>
      <c r="T141" s="15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260</v>
      </c>
      <c r="AT141" s="155" t="s">
        <v>194</v>
      </c>
      <c r="AU141" s="155" t="s">
        <v>86</v>
      </c>
      <c r="AY141" s="14" t="s">
        <v>191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4" t="s">
        <v>86</v>
      </c>
      <c r="BK141" s="156">
        <f>ROUND(I141*H141,2)</f>
        <v>0</v>
      </c>
      <c r="BL141" s="14" t="s">
        <v>260</v>
      </c>
      <c r="BM141" s="155" t="s">
        <v>766</v>
      </c>
    </row>
    <row r="142" spans="1:65" s="2" customFormat="1" ht="36" x14ac:dyDescent="0.2">
      <c r="A142" s="26"/>
      <c r="B142" s="143"/>
      <c r="C142" s="157" t="s">
        <v>260</v>
      </c>
      <c r="D142" s="157" t="s">
        <v>262</v>
      </c>
      <c r="E142" s="158" t="s">
        <v>767</v>
      </c>
      <c r="F142" s="159" t="s">
        <v>768</v>
      </c>
      <c r="G142" s="160" t="s">
        <v>206</v>
      </c>
      <c r="H142" s="161">
        <v>2</v>
      </c>
      <c r="I142" s="162">
        <v>0</v>
      </c>
      <c r="J142" s="162">
        <f>ROUND(I142*H142,2)</f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>O142*H142</f>
        <v>0</v>
      </c>
      <c r="Q142" s="153">
        <v>1.81E-3</v>
      </c>
      <c r="R142" s="153">
        <f>Q142*H142</f>
        <v>3.62E-3</v>
      </c>
      <c r="S142" s="153">
        <v>0</v>
      </c>
      <c r="T142" s="15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265</v>
      </c>
      <c r="AT142" s="155" t="s">
        <v>262</v>
      </c>
      <c r="AU142" s="155" t="s">
        <v>86</v>
      </c>
      <c r="AY142" s="14" t="s">
        <v>191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4" t="s">
        <v>86</v>
      </c>
      <c r="BK142" s="156">
        <f>ROUND(I142*H142,2)</f>
        <v>0</v>
      </c>
      <c r="BL142" s="14" t="s">
        <v>260</v>
      </c>
      <c r="BM142" s="155" t="s">
        <v>769</v>
      </c>
    </row>
    <row r="143" spans="1:65" s="2" customFormat="1" ht="24" x14ac:dyDescent="0.2">
      <c r="A143" s="26"/>
      <c r="B143" s="143"/>
      <c r="C143" s="144" t="s">
        <v>267</v>
      </c>
      <c r="D143" s="144" t="s">
        <v>194</v>
      </c>
      <c r="E143" s="145" t="s">
        <v>770</v>
      </c>
      <c r="F143" s="146" t="s">
        <v>771</v>
      </c>
      <c r="G143" s="147" t="s">
        <v>234</v>
      </c>
      <c r="H143" s="148">
        <v>187.5</v>
      </c>
      <c r="I143" s="149">
        <v>0</v>
      </c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0.65180000000000005</v>
      </c>
      <c r="P143" s="153">
        <f>O143*H143</f>
        <v>122.21250000000001</v>
      </c>
      <c r="Q143" s="153">
        <v>4.6000000000000001E-4</v>
      </c>
      <c r="R143" s="153">
        <f>Q143*H143</f>
        <v>8.6249999999999993E-2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260</v>
      </c>
      <c r="AT143" s="155" t="s">
        <v>194</v>
      </c>
      <c r="AU143" s="155" t="s">
        <v>86</v>
      </c>
      <c r="AY143" s="14" t="s">
        <v>191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260</v>
      </c>
      <c r="BM143" s="155" t="s">
        <v>772</v>
      </c>
    </row>
    <row r="144" spans="1:65" s="2" customFormat="1" ht="24" x14ac:dyDescent="0.2">
      <c r="A144" s="26"/>
      <c r="B144" s="143"/>
      <c r="C144" s="157" t="s">
        <v>271</v>
      </c>
      <c r="D144" s="157" t="s">
        <v>262</v>
      </c>
      <c r="E144" s="158" t="s">
        <v>773</v>
      </c>
      <c r="F144" s="159" t="s">
        <v>774</v>
      </c>
      <c r="G144" s="160" t="s">
        <v>234</v>
      </c>
      <c r="H144" s="161">
        <v>191.25</v>
      </c>
      <c r="I144" s="162">
        <v>0</v>
      </c>
      <c r="J144" s="162">
        <f>ROUND(I144*H144,2)</f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>O144*H144</f>
        <v>0</v>
      </c>
      <c r="Q144" s="153">
        <v>1.405E-2</v>
      </c>
      <c r="R144" s="153">
        <f>Q144*H144</f>
        <v>2.6870599999999998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265</v>
      </c>
      <c r="AT144" s="155" t="s">
        <v>262</v>
      </c>
      <c r="AU144" s="155" t="s">
        <v>86</v>
      </c>
      <c r="AY144" s="14" t="s">
        <v>191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260</v>
      </c>
      <c r="BM144" s="155" t="s">
        <v>775</v>
      </c>
    </row>
    <row r="145" spans="1:65" s="2" customFormat="1" ht="24" x14ac:dyDescent="0.2">
      <c r="A145" s="26"/>
      <c r="B145" s="143"/>
      <c r="C145" s="144" t="s">
        <v>275</v>
      </c>
      <c r="D145" s="144" t="s">
        <v>194</v>
      </c>
      <c r="E145" s="145" t="s">
        <v>776</v>
      </c>
      <c r="F145" s="146" t="s">
        <v>777</v>
      </c>
      <c r="G145" s="147" t="s">
        <v>239</v>
      </c>
      <c r="H145" s="148">
        <v>2.778</v>
      </c>
      <c r="I145" s="149">
        <v>0</v>
      </c>
      <c r="J145" s="149">
        <f>ROUND(I145*H145,2)</f>
        <v>0</v>
      </c>
      <c r="K145" s="150"/>
      <c r="L145" s="27"/>
      <c r="M145" s="167" t="s">
        <v>1</v>
      </c>
      <c r="N145" s="168" t="s">
        <v>39</v>
      </c>
      <c r="O145" s="169">
        <v>3.3029999999999999</v>
      </c>
      <c r="P145" s="169">
        <f>O145*H145</f>
        <v>9.1757299999999997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260</v>
      </c>
      <c r="AT145" s="155" t="s">
        <v>194</v>
      </c>
      <c r="AU145" s="155" t="s">
        <v>86</v>
      </c>
      <c r="AY145" s="14" t="s">
        <v>191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4" t="s">
        <v>86</v>
      </c>
      <c r="BK145" s="156">
        <f>ROUND(I145*H145,2)</f>
        <v>0</v>
      </c>
      <c r="BL145" s="14" t="s">
        <v>260</v>
      </c>
      <c r="BM145" s="155" t="s">
        <v>778</v>
      </c>
    </row>
    <row r="146" spans="1:65" s="2" customFormat="1" ht="6.95" customHeight="1" x14ac:dyDescent="0.2">
      <c r="A146" s="26"/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27"/>
      <c r="M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</row>
  </sheetData>
  <autoFilter ref="C122:K14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4"/>
  <sheetViews>
    <sheetView showGridLines="0" topLeftCell="A124" workbookViewId="0">
      <selection activeCell="I126" sqref="I126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126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779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ROUND((SUM(BE123:BE133)),  2)</f>
        <v>0</v>
      </c>
      <c r="G35" s="26"/>
      <c r="H35" s="26"/>
      <c r="I35" s="100">
        <v>0.2</v>
      </c>
      <c r="J35" s="99">
        <f>ROUND(((SUM(BE123:BE133))*I35),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ROUND((SUM(BF123:BF133)),  2)</f>
        <v>0</v>
      </c>
      <c r="G36" s="26"/>
      <c r="H36" s="26"/>
      <c r="I36" s="100">
        <v>0.2</v>
      </c>
      <c r="J36" s="99">
        <f>ROUND(((SUM(BF123:BF133))*I36),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ROUND((SUM(BG123:BG133)),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ROUND((SUM(BH123:BH133)),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ROUND((SUM(BI123:BI133)),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208 - Vnútorné omietky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 x14ac:dyDescent="0.2">
      <c r="B100" s="116"/>
      <c r="D100" s="117" t="s">
        <v>529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 x14ac:dyDescent="0.2">
      <c r="B101" s="116"/>
      <c r="D101" s="117" t="s">
        <v>396</v>
      </c>
      <c r="E101" s="118"/>
      <c r="F101" s="118"/>
      <c r="G101" s="118"/>
      <c r="H101" s="118"/>
      <c r="I101" s="118"/>
      <c r="J101" s="119">
        <f>J132</f>
        <v>0</v>
      </c>
      <c r="L101" s="116"/>
    </row>
    <row r="102" spans="1:47" s="2" customFormat="1" ht="21.75" customHeight="1" x14ac:dyDescent="0.2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 x14ac:dyDescent="0.2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 x14ac:dyDescent="0.2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 x14ac:dyDescent="0.2">
      <c r="A108" s="26"/>
      <c r="B108" s="27"/>
      <c r="C108" s="18" t="s">
        <v>177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 x14ac:dyDescent="0.2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 x14ac:dyDescent="0.2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 x14ac:dyDescent="0.2">
      <c r="A111" s="26"/>
      <c r="B111" s="27"/>
      <c r="C111" s="26"/>
      <c r="D111" s="26"/>
      <c r="E111" s="211" t="str">
        <f>E7</f>
        <v>REKONŠTRUKCIA TELOCVIČNE ZŠ V OBCI KAMIENKA</v>
      </c>
      <c r="F111" s="212"/>
      <c r="G111" s="212"/>
      <c r="H111" s="212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 x14ac:dyDescent="0.2">
      <c r="B112" s="17"/>
      <c r="C112" s="23" t="s">
        <v>157</v>
      </c>
      <c r="L112" s="17"/>
    </row>
    <row r="113" spans="1:65" s="2" customFormat="1" ht="16.5" customHeight="1" x14ac:dyDescent="0.2">
      <c r="A113" s="26"/>
      <c r="B113" s="27"/>
      <c r="C113" s="26"/>
      <c r="D113" s="26"/>
      <c r="E113" s="211" t="s">
        <v>505</v>
      </c>
      <c r="F113" s="213"/>
      <c r="G113" s="213"/>
      <c r="H113" s="213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159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0" t="str">
        <f>E11</f>
        <v>208 - Vnútorné omietky</v>
      </c>
      <c r="F115" s="213"/>
      <c r="G115" s="213"/>
      <c r="H115" s="213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3" t="s">
        <v>18</v>
      </c>
      <c r="D117" s="26"/>
      <c r="E117" s="26"/>
      <c r="F117" s="21" t="str">
        <f>F14</f>
        <v>Kamienka</v>
      </c>
      <c r="G117" s="26"/>
      <c r="H117" s="26"/>
      <c r="I117" s="23" t="s">
        <v>20</v>
      </c>
      <c r="J117" s="49" t="str">
        <f>IF(J14="","",J14)</f>
        <v>vyplní uchádzač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 x14ac:dyDescent="0.2">
      <c r="A119" s="26"/>
      <c r="B119" s="27"/>
      <c r="C119" s="23" t="s">
        <v>21</v>
      </c>
      <c r="D119" s="26"/>
      <c r="E119" s="26"/>
      <c r="F119" s="21" t="str">
        <f>E17</f>
        <v>Obec Kamienka</v>
      </c>
      <c r="G119" s="26"/>
      <c r="H119" s="26"/>
      <c r="I119" s="23" t="s">
        <v>27</v>
      </c>
      <c r="J119" s="24" t="str">
        <f>E23</f>
        <v>Ing. Vladislav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25</v>
      </c>
      <c r="D120" s="26"/>
      <c r="E120" s="26"/>
      <c r="F120" s="21" t="str">
        <f>IF(E20="","",E20)</f>
        <v>vyplní uchádzač</v>
      </c>
      <c r="G120" s="26"/>
      <c r="H120" s="26"/>
      <c r="I120" s="23" t="s">
        <v>30</v>
      </c>
      <c r="J120" s="24" t="str">
        <f>E26</f>
        <v>Ing. Slosarčik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20"/>
      <c r="B122" s="121"/>
      <c r="C122" s="122" t="s">
        <v>178</v>
      </c>
      <c r="D122" s="123" t="s">
        <v>58</v>
      </c>
      <c r="E122" s="123" t="s">
        <v>54</v>
      </c>
      <c r="F122" s="123" t="s">
        <v>55</v>
      </c>
      <c r="G122" s="123" t="s">
        <v>179</v>
      </c>
      <c r="H122" s="123" t="s">
        <v>180</v>
      </c>
      <c r="I122" s="123" t="s">
        <v>181</v>
      </c>
      <c r="J122" s="124" t="s">
        <v>163</v>
      </c>
      <c r="K122" s="125" t="s">
        <v>182</v>
      </c>
      <c r="L122" s="126"/>
      <c r="M122" s="56" t="s">
        <v>1</v>
      </c>
      <c r="N122" s="57" t="s">
        <v>37</v>
      </c>
      <c r="O122" s="57" t="s">
        <v>183</v>
      </c>
      <c r="P122" s="57" t="s">
        <v>184</v>
      </c>
      <c r="Q122" s="57" t="s">
        <v>185</v>
      </c>
      <c r="R122" s="57" t="s">
        <v>186</v>
      </c>
      <c r="S122" s="57" t="s">
        <v>187</v>
      </c>
      <c r="T122" s="58" t="s">
        <v>188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 x14ac:dyDescent="0.25">
      <c r="A123" s="26"/>
      <c r="B123" s="27"/>
      <c r="C123" s="63" t="s">
        <v>164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229.43301</v>
      </c>
      <c r="Q123" s="60"/>
      <c r="R123" s="128">
        <f>R124</f>
        <v>6.03864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72</v>
      </c>
      <c r="AU123" s="14" t="s">
        <v>165</v>
      </c>
      <c r="BK123" s="130">
        <f>BK124</f>
        <v>0</v>
      </c>
    </row>
    <row r="124" spans="1:65" s="12" customFormat="1" ht="25.9" customHeight="1" x14ac:dyDescent="0.2">
      <c r="B124" s="131"/>
      <c r="D124" s="132" t="s">
        <v>72</v>
      </c>
      <c r="E124" s="133" t="s">
        <v>189</v>
      </c>
      <c r="F124" s="133" t="s">
        <v>190</v>
      </c>
      <c r="J124" s="134">
        <f>BK124</f>
        <v>0</v>
      </c>
      <c r="L124" s="131"/>
      <c r="M124" s="135"/>
      <c r="N124" s="136"/>
      <c r="O124" s="136"/>
      <c r="P124" s="137">
        <f>P125+P132</f>
        <v>229.43301</v>
      </c>
      <c r="Q124" s="136"/>
      <c r="R124" s="137">
        <f>R125+R132</f>
        <v>6.03864</v>
      </c>
      <c r="S124" s="136"/>
      <c r="T124" s="138">
        <f>T125+T132</f>
        <v>0</v>
      </c>
      <c r="AR124" s="132" t="s">
        <v>80</v>
      </c>
      <c r="AT124" s="139" t="s">
        <v>72</v>
      </c>
      <c r="AU124" s="139" t="s">
        <v>73</v>
      </c>
      <c r="AY124" s="132" t="s">
        <v>191</v>
      </c>
      <c r="BK124" s="140">
        <f>BK125+BK132</f>
        <v>0</v>
      </c>
    </row>
    <row r="125" spans="1:65" s="12" customFormat="1" ht="22.9" customHeight="1" x14ac:dyDescent="0.2">
      <c r="B125" s="131"/>
      <c r="D125" s="132" t="s">
        <v>72</v>
      </c>
      <c r="E125" s="141" t="s">
        <v>216</v>
      </c>
      <c r="F125" s="141" t="s">
        <v>563</v>
      </c>
      <c r="J125" s="142">
        <f>BK125</f>
        <v>0</v>
      </c>
      <c r="L125" s="131"/>
      <c r="M125" s="135"/>
      <c r="N125" s="136"/>
      <c r="O125" s="136"/>
      <c r="P125" s="137">
        <f>SUM(P126:P131)</f>
        <v>224.00998999999999</v>
      </c>
      <c r="Q125" s="136"/>
      <c r="R125" s="137">
        <f>SUM(R126:R131)</f>
        <v>6.03864</v>
      </c>
      <c r="S125" s="136"/>
      <c r="T125" s="138">
        <f>SUM(T126:T131)</f>
        <v>0</v>
      </c>
      <c r="AR125" s="132" t="s">
        <v>80</v>
      </c>
      <c r="AT125" s="139" t="s">
        <v>72</v>
      </c>
      <c r="AU125" s="139" t="s">
        <v>80</v>
      </c>
      <c r="AY125" s="132" t="s">
        <v>191</v>
      </c>
      <c r="BK125" s="140">
        <f>SUM(BK126:BK131)</f>
        <v>0</v>
      </c>
    </row>
    <row r="126" spans="1:65" s="2" customFormat="1" ht="24" x14ac:dyDescent="0.2">
      <c r="A126" s="26"/>
      <c r="B126" s="143"/>
      <c r="C126" s="144" t="s">
        <v>80</v>
      </c>
      <c r="D126" s="144" t="s">
        <v>194</v>
      </c>
      <c r="E126" s="145" t="s">
        <v>780</v>
      </c>
      <c r="F126" s="146" t="s">
        <v>781</v>
      </c>
      <c r="G126" s="147" t="s">
        <v>234</v>
      </c>
      <c r="H126" s="148">
        <v>113.495</v>
      </c>
      <c r="I126" s="149">
        <v>0</v>
      </c>
      <c r="J126" s="149">
        <f t="shared" ref="J126:J131" si="0">ROUND(I126*H126,2)</f>
        <v>0</v>
      </c>
      <c r="K126" s="150"/>
      <c r="L126" s="27"/>
      <c r="M126" s="151" t="s">
        <v>1</v>
      </c>
      <c r="N126" s="152" t="s">
        <v>39</v>
      </c>
      <c r="O126" s="153">
        <v>0.112</v>
      </c>
      <c r="P126" s="153">
        <f t="shared" ref="P126:P131" si="1">O126*H126</f>
        <v>12.71144</v>
      </c>
      <c r="Q126" s="153">
        <v>4.2000000000000002E-4</v>
      </c>
      <c r="R126" s="153">
        <f t="shared" ref="R126:R131" si="2">Q126*H126</f>
        <v>4.7669999999999997E-2</v>
      </c>
      <c r="S126" s="153">
        <v>0</v>
      </c>
      <c r="T126" s="154">
        <f t="shared" ref="T126:T131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198</v>
      </c>
      <c r="AT126" s="155" t="s">
        <v>194</v>
      </c>
      <c r="AU126" s="155" t="s">
        <v>86</v>
      </c>
      <c r="AY126" s="14" t="s">
        <v>191</v>
      </c>
      <c r="BE126" s="156">
        <f t="shared" ref="BE126:BE131" si="4">IF(N126="základná",J126,0)</f>
        <v>0</v>
      </c>
      <c r="BF126" s="156">
        <f t="shared" ref="BF126:BF131" si="5">IF(N126="znížená",J126,0)</f>
        <v>0</v>
      </c>
      <c r="BG126" s="156">
        <f t="shared" ref="BG126:BG131" si="6">IF(N126="zákl. prenesená",J126,0)</f>
        <v>0</v>
      </c>
      <c r="BH126" s="156">
        <f t="shared" ref="BH126:BH131" si="7">IF(N126="zníž. prenesená",J126,0)</f>
        <v>0</v>
      </c>
      <c r="BI126" s="156">
        <f t="shared" ref="BI126:BI131" si="8">IF(N126="nulová",J126,0)</f>
        <v>0</v>
      </c>
      <c r="BJ126" s="14" t="s">
        <v>86</v>
      </c>
      <c r="BK126" s="156">
        <f t="shared" ref="BK126:BK131" si="9">ROUND(I126*H126,2)</f>
        <v>0</v>
      </c>
      <c r="BL126" s="14" t="s">
        <v>198</v>
      </c>
      <c r="BM126" s="155" t="s">
        <v>782</v>
      </c>
    </row>
    <row r="127" spans="1:65" s="2" customFormat="1" ht="24" x14ac:dyDescent="0.2">
      <c r="A127" s="26"/>
      <c r="B127" s="143"/>
      <c r="C127" s="144" t="s">
        <v>86</v>
      </c>
      <c r="D127" s="144" t="s">
        <v>194</v>
      </c>
      <c r="E127" s="145" t="s">
        <v>783</v>
      </c>
      <c r="F127" s="146" t="s">
        <v>784</v>
      </c>
      <c r="G127" s="147" t="s">
        <v>234</v>
      </c>
      <c r="H127" s="148">
        <v>113.495</v>
      </c>
      <c r="I127" s="149">
        <v>0</v>
      </c>
      <c r="J127" s="149">
        <f t="shared" si="0"/>
        <v>0</v>
      </c>
      <c r="K127" s="150"/>
      <c r="L127" s="27"/>
      <c r="M127" s="151" t="s">
        <v>1</v>
      </c>
      <c r="N127" s="152" t="s">
        <v>39</v>
      </c>
      <c r="O127" s="153">
        <v>0.47894999999999999</v>
      </c>
      <c r="P127" s="153">
        <f t="shared" si="1"/>
        <v>54.358429999999998</v>
      </c>
      <c r="Q127" s="153">
        <v>1.0449999999999999E-2</v>
      </c>
      <c r="R127" s="153">
        <f t="shared" si="2"/>
        <v>1.1860200000000001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198</v>
      </c>
      <c r="AT127" s="155" t="s">
        <v>194</v>
      </c>
      <c r="AU127" s="155" t="s">
        <v>86</v>
      </c>
      <c r="AY127" s="14" t="s">
        <v>191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86</v>
      </c>
      <c r="BK127" s="156">
        <f t="shared" si="9"/>
        <v>0</v>
      </c>
      <c r="BL127" s="14" t="s">
        <v>198</v>
      </c>
      <c r="BM127" s="155" t="s">
        <v>785</v>
      </c>
    </row>
    <row r="128" spans="1:65" s="2" customFormat="1" ht="24" x14ac:dyDescent="0.2">
      <c r="A128" s="26"/>
      <c r="B128" s="143"/>
      <c r="C128" s="144" t="s">
        <v>203</v>
      </c>
      <c r="D128" s="144" t="s">
        <v>194</v>
      </c>
      <c r="E128" s="145" t="s">
        <v>786</v>
      </c>
      <c r="F128" s="146" t="s">
        <v>787</v>
      </c>
      <c r="G128" s="147" t="s">
        <v>234</v>
      </c>
      <c r="H128" s="148">
        <v>113.495</v>
      </c>
      <c r="I128" s="149">
        <v>0</v>
      </c>
      <c r="J128" s="149">
        <f t="shared" si="0"/>
        <v>0</v>
      </c>
      <c r="K128" s="150"/>
      <c r="L128" s="27"/>
      <c r="M128" s="151" t="s">
        <v>1</v>
      </c>
      <c r="N128" s="152" t="s">
        <v>39</v>
      </c>
      <c r="O128" s="153">
        <v>0.12085</v>
      </c>
      <c r="P128" s="153">
        <f t="shared" si="1"/>
        <v>13.715870000000001</v>
      </c>
      <c r="Q128" s="153">
        <v>4.15E-3</v>
      </c>
      <c r="R128" s="153">
        <f t="shared" si="2"/>
        <v>0.47099999999999997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198</v>
      </c>
      <c r="AT128" s="155" t="s">
        <v>194</v>
      </c>
      <c r="AU128" s="155" t="s">
        <v>86</v>
      </c>
      <c r="AY128" s="14" t="s">
        <v>191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86</v>
      </c>
      <c r="BK128" s="156">
        <f t="shared" si="9"/>
        <v>0</v>
      </c>
      <c r="BL128" s="14" t="s">
        <v>198</v>
      </c>
      <c r="BM128" s="155" t="s">
        <v>788</v>
      </c>
    </row>
    <row r="129" spans="1:65" s="2" customFormat="1" ht="24" x14ac:dyDescent="0.2">
      <c r="A129" s="26"/>
      <c r="B129" s="143"/>
      <c r="C129" s="144" t="s">
        <v>198</v>
      </c>
      <c r="D129" s="144" t="s">
        <v>194</v>
      </c>
      <c r="E129" s="145" t="s">
        <v>789</v>
      </c>
      <c r="F129" s="146" t="s">
        <v>790</v>
      </c>
      <c r="G129" s="147" t="s">
        <v>234</v>
      </c>
      <c r="H129" s="148">
        <v>56.85</v>
      </c>
      <c r="I129" s="149">
        <v>0</v>
      </c>
      <c r="J129" s="149">
        <f t="shared" si="0"/>
        <v>0</v>
      </c>
      <c r="K129" s="150"/>
      <c r="L129" s="27"/>
      <c r="M129" s="151" t="s">
        <v>1</v>
      </c>
      <c r="N129" s="152" t="s">
        <v>39</v>
      </c>
      <c r="O129" s="153">
        <v>5.1999999999999998E-2</v>
      </c>
      <c r="P129" s="153">
        <f t="shared" si="1"/>
        <v>2.9561999999999999</v>
      </c>
      <c r="Q129" s="153">
        <v>4.2000000000000002E-4</v>
      </c>
      <c r="R129" s="153">
        <f t="shared" si="2"/>
        <v>2.3879999999999998E-2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198</v>
      </c>
      <c r="AT129" s="155" t="s">
        <v>194</v>
      </c>
      <c r="AU129" s="155" t="s">
        <v>86</v>
      </c>
      <c r="AY129" s="14" t="s">
        <v>191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86</v>
      </c>
      <c r="BK129" s="156">
        <f t="shared" si="9"/>
        <v>0</v>
      </c>
      <c r="BL129" s="14" t="s">
        <v>198</v>
      </c>
      <c r="BM129" s="155" t="s">
        <v>791</v>
      </c>
    </row>
    <row r="130" spans="1:65" s="2" customFormat="1" ht="24" x14ac:dyDescent="0.2">
      <c r="A130" s="26"/>
      <c r="B130" s="143"/>
      <c r="C130" s="144" t="s">
        <v>212</v>
      </c>
      <c r="D130" s="144" t="s">
        <v>194</v>
      </c>
      <c r="E130" s="145" t="s">
        <v>792</v>
      </c>
      <c r="F130" s="146" t="s">
        <v>793</v>
      </c>
      <c r="G130" s="147" t="s">
        <v>234</v>
      </c>
      <c r="H130" s="148">
        <v>305.02999999999997</v>
      </c>
      <c r="I130" s="149">
        <v>0</v>
      </c>
      <c r="J130" s="149">
        <f t="shared" si="0"/>
        <v>0</v>
      </c>
      <c r="K130" s="150"/>
      <c r="L130" s="27"/>
      <c r="M130" s="151" t="s">
        <v>1</v>
      </c>
      <c r="N130" s="152" t="s">
        <v>39</v>
      </c>
      <c r="O130" s="153">
        <v>0.34899999999999998</v>
      </c>
      <c r="P130" s="153">
        <f t="shared" si="1"/>
        <v>106.45547000000001</v>
      </c>
      <c r="Q130" s="153">
        <v>9.9799999999999993E-3</v>
      </c>
      <c r="R130" s="153">
        <f t="shared" si="2"/>
        <v>3.0442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198</v>
      </c>
      <c r="AT130" s="155" t="s">
        <v>194</v>
      </c>
      <c r="AU130" s="155" t="s">
        <v>86</v>
      </c>
      <c r="AY130" s="14" t="s">
        <v>191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86</v>
      </c>
      <c r="BK130" s="156">
        <f t="shared" si="9"/>
        <v>0</v>
      </c>
      <c r="BL130" s="14" t="s">
        <v>198</v>
      </c>
      <c r="BM130" s="155" t="s">
        <v>794</v>
      </c>
    </row>
    <row r="131" spans="1:65" s="2" customFormat="1" ht="24" x14ac:dyDescent="0.2">
      <c r="A131" s="26"/>
      <c r="B131" s="143"/>
      <c r="C131" s="144" t="s">
        <v>216</v>
      </c>
      <c r="D131" s="144" t="s">
        <v>194</v>
      </c>
      <c r="E131" s="145" t="s">
        <v>795</v>
      </c>
      <c r="F131" s="146" t="s">
        <v>796</v>
      </c>
      <c r="G131" s="147" t="s">
        <v>234</v>
      </c>
      <c r="H131" s="148">
        <v>305.02999999999997</v>
      </c>
      <c r="I131" s="149">
        <v>0</v>
      </c>
      <c r="J131" s="149">
        <f t="shared" si="0"/>
        <v>0</v>
      </c>
      <c r="K131" s="150"/>
      <c r="L131" s="27"/>
      <c r="M131" s="151" t="s">
        <v>1</v>
      </c>
      <c r="N131" s="152" t="s">
        <v>39</v>
      </c>
      <c r="O131" s="153">
        <v>0.11085</v>
      </c>
      <c r="P131" s="153">
        <f t="shared" si="1"/>
        <v>33.812579999999997</v>
      </c>
      <c r="Q131" s="153">
        <v>4.15E-3</v>
      </c>
      <c r="R131" s="153">
        <f t="shared" si="2"/>
        <v>1.2658700000000001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198</v>
      </c>
      <c r="AT131" s="155" t="s">
        <v>194</v>
      </c>
      <c r="AU131" s="155" t="s">
        <v>86</v>
      </c>
      <c r="AY131" s="14" t="s">
        <v>191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198</v>
      </c>
      <c r="BM131" s="155" t="s">
        <v>797</v>
      </c>
    </row>
    <row r="132" spans="1:65" s="12" customFormat="1" ht="22.9" customHeight="1" x14ac:dyDescent="0.2">
      <c r="B132" s="131"/>
      <c r="D132" s="132" t="s">
        <v>72</v>
      </c>
      <c r="E132" s="141" t="s">
        <v>448</v>
      </c>
      <c r="F132" s="141" t="s">
        <v>449</v>
      </c>
      <c r="J132" s="142">
        <f>BK132</f>
        <v>0</v>
      </c>
      <c r="L132" s="131"/>
      <c r="M132" s="135"/>
      <c r="N132" s="136"/>
      <c r="O132" s="136"/>
      <c r="P132" s="137">
        <f>P133</f>
        <v>5.4230200000000002</v>
      </c>
      <c r="Q132" s="136"/>
      <c r="R132" s="137">
        <f>R133</f>
        <v>0</v>
      </c>
      <c r="S132" s="136"/>
      <c r="T132" s="138">
        <f>T133</f>
        <v>0</v>
      </c>
      <c r="AR132" s="132" t="s">
        <v>80</v>
      </c>
      <c r="AT132" s="139" t="s">
        <v>72</v>
      </c>
      <c r="AU132" s="139" t="s">
        <v>80</v>
      </c>
      <c r="AY132" s="132" t="s">
        <v>191</v>
      </c>
      <c r="BK132" s="140">
        <f>BK133</f>
        <v>0</v>
      </c>
    </row>
    <row r="133" spans="1:65" s="2" customFormat="1" ht="24" x14ac:dyDescent="0.2">
      <c r="A133" s="26"/>
      <c r="B133" s="143"/>
      <c r="C133" s="144" t="s">
        <v>220</v>
      </c>
      <c r="D133" s="144" t="s">
        <v>194</v>
      </c>
      <c r="E133" s="145" t="s">
        <v>450</v>
      </c>
      <c r="F133" s="146" t="s">
        <v>451</v>
      </c>
      <c r="G133" s="147" t="s">
        <v>239</v>
      </c>
      <c r="H133" s="148">
        <v>6.0389999999999997</v>
      </c>
      <c r="I133" s="149">
        <v>0</v>
      </c>
      <c r="J133" s="149">
        <f>ROUND(I133*H133,2)</f>
        <v>0</v>
      </c>
      <c r="K133" s="150"/>
      <c r="L133" s="27"/>
      <c r="M133" s="167" t="s">
        <v>1</v>
      </c>
      <c r="N133" s="168" t="s">
        <v>39</v>
      </c>
      <c r="O133" s="169">
        <v>0.89800000000000002</v>
      </c>
      <c r="P133" s="169">
        <f>O133*H133</f>
        <v>5.4230200000000002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198</v>
      </c>
      <c r="AT133" s="155" t="s">
        <v>194</v>
      </c>
      <c r="AU133" s="155" t="s">
        <v>86</v>
      </c>
      <c r="AY133" s="14" t="s">
        <v>191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86</v>
      </c>
      <c r="BK133" s="156">
        <f>ROUND(I133*H133,2)</f>
        <v>0</v>
      </c>
      <c r="BL133" s="14" t="s">
        <v>198</v>
      </c>
      <c r="BM133" s="155" t="s">
        <v>798</v>
      </c>
    </row>
    <row r="134" spans="1:65" s="2" customFormat="1" ht="6.95" customHeight="1" x14ac:dyDescent="0.2">
      <c r="A134" s="26"/>
      <c r="B134" s="41"/>
      <c r="C134" s="42"/>
      <c r="D134" s="42"/>
      <c r="E134" s="42"/>
      <c r="F134" s="42"/>
      <c r="G134" s="42"/>
      <c r="H134" s="42"/>
      <c r="I134" s="42"/>
      <c r="J134" s="42"/>
      <c r="K134" s="42"/>
      <c r="L134" s="27"/>
      <c r="M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</sheetData>
  <autoFilter ref="C122:K133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7"/>
  <sheetViews>
    <sheetView showGridLines="0" topLeftCell="A125" workbookViewId="0">
      <selection activeCell="I127" sqref="I127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129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799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ROUND(J124,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ROUND((SUM(BE124:BE136)),  2)</f>
        <v>0</v>
      </c>
      <c r="G35" s="26"/>
      <c r="H35" s="26"/>
      <c r="I35" s="100">
        <v>0.2</v>
      </c>
      <c r="J35" s="99">
        <f>ROUND(((SUM(BE124:BE136))*I35),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ROUND((SUM(BF124:BF136)),  2)</f>
        <v>0</v>
      </c>
      <c r="G36" s="26"/>
      <c r="H36" s="26"/>
      <c r="I36" s="100">
        <v>0.2</v>
      </c>
      <c r="J36" s="99">
        <f>ROUND(((SUM(BF124:BF136))*I36),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ROUND((SUM(BG124:BG136)),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ROUND((SUM(BH124:BH136)),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ROUND((SUM(BI124:BI136)),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209 - Podlaha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J124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1:47" s="10" customFormat="1" ht="19.899999999999999" customHeight="1" x14ac:dyDescent="0.2">
      <c r="B100" s="116"/>
      <c r="D100" s="117" t="s">
        <v>529</v>
      </c>
      <c r="E100" s="118"/>
      <c r="F100" s="118"/>
      <c r="G100" s="118"/>
      <c r="H100" s="118"/>
      <c r="I100" s="118"/>
      <c r="J100" s="119">
        <f>J126</f>
        <v>0</v>
      </c>
      <c r="L100" s="116"/>
    </row>
    <row r="101" spans="1:47" s="9" customFormat="1" ht="24.95" customHeight="1" x14ac:dyDescent="0.2">
      <c r="B101" s="112"/>
      <c r="D101" s="113" t="s">
        <v>168</v>
      </c>
      <c r="E101" s="114"/>
      <c r="F101" s="114"/>
      <c r="G101" s="114"/>
      <c r="H101" s="114"/>
      <c r="I101" s="114"/>
      <c r="J101" s="115">
        <f>J130</f>
        <v>0</v>
      </c>
      <c r="L101" s="112"/>
    </row>
    <row r="102" spans="1:47" s="10" customFormat="1" ht="19.899999999999999" customHeight="1" x14ac:dyDescent="0.2">
      <c r="B102" s="116"/>
      <c r="D102" s="117" t="s">
        <v>474</v>
      </c>
      <c r="E102" s="118"/>
      <c r="F102" s="118"/>
      <c r="G102" s="118"/>
      <c r="H102" s="118"/>
      <c r="I102" s="118"/>
      <c r="J102" s="119">
        <f>J131</f>
        <v>0</v>
      </c>
      <c r="L102" s="116"/>
    </row>
    <row r="103" spans="1:47" s="2" customFormat="1" ht="21.75" customHeight="1" x14ac:dyDescent="0.2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 x14ac:dyDescent="0.2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 x14ac:dyDescent="0.2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 x14ac:dyDescent="0.2">
      <c r="A109" s="26"/>
      <c r="B109" s="27"/>
      <c r="C109" s="18" t="s">
        <v>177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 x14ac:dyDescent="0.2">
      <c r="A111" s="26"/>
      <c r="B111" s="27"/>
      <c r="C111" s="23" t="s">
        <v>14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6.5" customHeight="1" x14ac:dyDescent="0.2">
      <c r="A112" s="26"/>
      <c r="B112" s="27"/>
      <c r="C112" s="26"/>
      <c r="D112" s="26"/>
      <c r="E112" s="211" t="str">
        <f>E7</f>
        <v>REKONŠTRUKCIA TELOCVIČNE ZŠ V OBCI KAMIENKA</v>
      </c>
      <c r="F112" s="212"/>
      <c r="G112" s="212"/>
      <c r="H112" s="21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 x14ac:dyDescent="0.2">
      <c r="B113" s="17"/>
      <c r="C113" s="23" t="s">
        <v>157</v>
      </c>
      <c r="L113" s="17"/>
    </row>
    <row r="114" spans="1:65" s="2" customFormat="1" ht="16.5" customHeight="1" x14ac:dyDescent="0.2">
      <c r="A114" s="26"/>
      <c r="B114" s="27"/>
      <c r="C114" s="26"/>
      <c r="D114" s="26"/>
      <c r="E114" s="211" t="s">
        <v>505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 x14ac:dyDescent="0.2">
      <c r="A115" s="26"/>
      <c r="B115" s="27"/>
      <c r="C115" s="23" t="s">
        <v>159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 x14ac:dyDescent="0.2">
      <c r="A116" s="26"/>
      <c r="B116" s="27"/>
      <c r="C116" s="26"/>
      <c r="D116" s="26"/>
      <c r="E116" s="180" t="str">
        <f>E11</f>
        <v>209 - Podlaha</v>
      </c>
      <c r="F116" s="213"/>
      <c r="G116" s="213"/>
      <c r="H116" s="213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 x14ac:dyDescent="0.2">
      <c r="A118" s="26"/>
      <c r="B118" s="27"/>
      <c r="C118" s="23" t="s">
        <v>18</v>
      </c>
      <c r="D118" s="26"/>
      <c r="E118" s="26"/>
      <c r="F118" s="21" t="str">
        <f>F14</f>
        <v>Kamienka</v>
      </c>
      <c r="G118" s="26"/>
      <c r="H118" s="26"/>
      <c r="I118" s="23" t="s">
        <v>20</v>
      </c>
      <c r="J118" s="49" t="str">
        <f>IF(J14="","",J14)</f>
        <v>vyplní uchádzač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25.7" customHeight="1" x14ac:dyDescent="0.2">
      <c r="A120" s="26"/>
      <c r="B120" s="27"/>
      <c r="C120" s="23" t="s">
        <v>21</v>
      </c>
      <c r="D120" s="26"/>
      <c r="E120" s="26"/>
      <c r="F120" s="21" t="str">
        <f>E17</f>
        <v>Obec Kamienka</v>
      </c>
      <c r="G120" s="26"/>
      <c r="H120" s="26"/>
      <c r="I120" s="23" t="s">
        <v>27</v>
      </c>
      <c r="J120" s="24" t="str">
        <f>E23</f>
        <v>Ing. Vladislav Slosarčik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 x14ac:dyDescent="0.2">
      <c r="A121" s="26"/>
      <c r="B121" s="27"/>
      <c r="C121" s="23" t="s">
        <v>25</v>
      </c>
      <c r="D121" s="26"/>
      <c r="E121" s="26"/>
      <c r="F121" s="21" t="str">
        <f>IF(E20="","",E20)</f>
        <v>vyplní uchádzač</v>
      </c>
      <c r="G121" s="26"/>
      <c r="H121" s="26"/>
      <c r="I121" s="23" t="s">
        <v>30</v>
      </c>
      <c r="J121" s="24" t="str">
        <f>E26</f>
        <v>Ing. Slosarčik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 x14ac:dyDescent="0.2">
      <c r="A123" s="120"/>
      <c r="B123" s="121"/>
      <c r="C123" s="122" t="s">
        <v>178</v>
      </c>
      <c r="D123" s="123" t="s">
        <v>58</v>
      </c>
      <c r="E123" s="123" t="s">
        <v>54</v>
      </c>
      <c r="F123" s="123" t="s">
        <v>55</v>
      </c>
      <c r="G123" s="123" t="s">
        <v>179</v>
      </c>
      <c r="H123" s="123" t="s">
        <v>180</v>
      </c>
      <c r="I123" s="123" t="s">
        <v>181</v>
      </c>
      <c r="J123" s="124" t="s">
        <v>163</v>
      </c>
      <c r="K123" s="125" t="s">
        <v>182</v>
      </c>
      <c r="L123" s="126"/>
      <c r="M123" s="56" t="s">
        <v>1</v>
      </c>
      <c r="N123" s="57" t="s">
        <v>37</v>
      </c>
      <c r="O123" s="57" t="s">
        <v>183</v>
      </c>
      <c r="P123" s="57" t="s">
        <v>184</v>
      </c>
      <c r="Q123" s="57" t="s">
        <v>185</v>
      </c>
      <c r="R123" s="57" t="s">
        <v>186</v>
      </c>
      <c r="S123" s="57" t="s">
        <v>187</v>
      </c>
      <c r="T123" s="58" t="s">
        <v>188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 x14ac:dyDescent="0.25">
      <c r="A124" s="26"/>
      <c r="B124" s="27"/>
      <c r="C124" s="63" t="s">
        <v>164</v>
      </c>
      <c r="D124" s="26"/>
      <c r="E124" s="26"/>
      <c r="F124" s="26"/>
      <c r="G124" s="26"/>
      <c r="H124" s="26"/>
      <c r="I124" s="26"/>
      <c r="J124" s="127">
        <f>BK124</f>
        <v>0</v>
      </c>
      <c r="K124" s="26"/>
      <c r="L124" s="27"/>
      <c r="M124" s="59"/>
      <c r="N124" s="50"/>
      <c r="O124" s="60"/>
      <c r="P124" s="128">
        <f>P125+P130</f>
        <v>107.39612</v>
      </c>
      <c r="Q124" s="60"/>
      <c r="R124" s="128">
        <f>R125+R130</f>
        <v>15.81025</v>
      </c>
      <c r="S124" s="60"/>
      <c r="T124" s="129">
        <f>T125+T130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165</v>
      </c>
      <c r="BK124" s="130">
        <f>BK125+BK130</f>
        <v>0</v>
      </c>
    </row>
    <row r="125" spans="1:65" s="12" customFormat="1" ht="25.9" customHeight="1" x14ac:dyDescent="0.2">
      <c r="B125" s="131"/>
      <c r="D125" s="132" t="s">
        <v>72</v>
      </c>
      <c r="E125" s="133" t="s">
        <v>189</v>
      </c>
      <c r="F125" s="133" t="s">
        <v>190</v>
      </c>
      <c r="J125" s="134">
        <f>BK125</f>
        <v>0</v>
      </c>
      <c r="L125" s="131"/>
      <c r="M125" s="135"/>
      <c r="N125" s="136"/>
      <c r="O125" s="136"/>
      <c r="P125" s="137">
        <f>P126</f>
        <v>84.015090000000001</v>
      </c>
      <c r="Q125" s="136"/>
      <c r="R125" s="137">
        <f>R126</f>
        <v>15.48706</v>
      </c>
      <c r="S125" s="136"/>
      <c r="T125" s="138">
        <f>T126</f>
        <v>0</v>
      </c>
      <c r="AR125" s="132" t="s">
        <v>80</v>
      </c>
      <c r="AT125" s="139" t="s">
        <v>72</v>
      </c>
      <c r="AU125" s="139" t="s">
        <v>73</v>
      </c>
      <c r="AY125" s="132" t="s">
        <v>191</v>
      </c>
      <c r="BK125" s="140">
        <f>BK126</f>
        <v>0</v>
      </c>
    </row>
    <row r="126" spans="1:65" s="12" customFormat="1" ht="22.9" customHeight="1" x14ac:dyDescent="0.2">
      <c r="B126" s="131"/>
      <c r="D126" s="132" t="s">
        <v>72</v>
      </c>
      <c r="E126" s="141" t="s">
        <v>216</v>
      </c>
      <c r="F126" s="141" t="s">
        <v>563</v>
      </c>
      <c r="J126" s="142">
        <f>BK126</f>
        <v>0</v>
      </c>
      <c r="L126" s="131"/>
      <c r="M126" s="135"/>
      <c r="N126" s="136"/>
      <c r="O126" s="136"/>
      <c r="P126" s="137">
        <f>SUM(P127:P129)</f>
        <v>84.015090000000001</v>
      </c>
      <c r="Q126" s="136"/>
      <c r="R126" s="137">
        <f>SUM(R127:R129)</f>
        <v>15.48706</v>
      </c>
      <c r="S126" s="136"/>
      <c r="T126" s="138">
        <f>SUM(T127:T129)</f>
        <v>0</v>
      </c>
      <c r="AR126" s="132" t="s">
        <v>80</v>
      </c>
      <c r="AT126" s="139" t="s">
        <v>72</v>
      </c>
      <c r="AU126" s="139" t="s">
        <v>80</v>
      </c>
      <c r="AY126" s="132" t="s">
        <v>191</v>
      </c>
      <c r="BK126" s="140">
        <f>SUM(BK127:BK129)</f>
        <v>0</v>
      </c>
    </row>
    <row r="127" spans="1:65" s="2" customFormat="1" ht="23.25" customHeight="1" x14ac:dyDescent="0.2">
      <c r="A127" s="26"/>
      <c r="B127" s="143"/>
      <c r="C127" s="144" t="s">
        <v>80</v>
      </c>
      <c r="D127" s="144" t="s">
        <v>194</v>
      </c>
      <c r="E127" s="145" t="s">
        <v>800</v>
      </c>
      <c r="F127" s="146" t="s">
        <v>801</v>
      </c>
      <c r="G127" s="147" t="s">
        <v>234</v>
      </c>
      <c r="H127" s="148">
        <v>129.18</v>
      </c>
      <c r="I127" s="149">
        <v>0</v>
      </c>
      <c r="J127" s="149">
        <f>ROUND(I127*H127,2)</f>
        <v>0</v>
      </c>
      <c r="K127" s="150"/>
      <c r="L127" s="27"/>
      <c r="M127" s="151" t="s">
        <v>1</v>
      </c>
      <c r="N127" s="152" t="s">
        <v>39</v>
      </c>
      <c r="O127" s="153">
        <v>0.26196999999999998</v>
      </c>
      <c r="P127" s="153">
        <f>O127*H127</f>
        <v>33.841279999999998</v>
      </c>
      <c r="Q127" s="153">
        <v>9.4350000000000003E-2</v>
      </c>
      <c r="R127" s="153">
        <f>Q127*H127</f>
        <v>12.188129999999999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198</v>
      </c>
      <c r="AT127" s="155" t="s">
        <v>194</v>
      </c>
      <c r="AU127" s="155" t="s">
        <v>86</v>
      </c>
      <c r="AY127" s="14" t="s">
        <v>191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86</v>
      </c>
      <c r="BK127" s="156">
        <f>ROUND(I127*H127,2)</f>
        <v>0</v>
      </c>
      <c r="BL127" s="14" t="s">
        <v>198</v>
      </c>
      <c r="BM127" s="155" t="s">
        <v>802</v>
      </c>
    </row>
    <row r="128" spans="1:65" s="2" customFormat="1" ht="23.25" customHeight="1" x14ac:dyDescent="0.2">
      <c r="A128" s="26"/>
      <c r="B128" s="143"/>
      <c r="C128" s="144" t="s">
        <v>86</v>
      </c>
      <c r="D128" s="144" t="s">
        <v>194</v>
      </c>
      <c r="E128" s="145" t="s">
        <v>803</v>
      </c>
      <c r="F128" s="146" t="s">
        <v>804</v>
      </c>
      <c r="G128" s="147" t="s">
        <v>234</v>
      </c>
      <c r="H128" s="148">
        <v>129.18</v>
      </c>
      <c r="I128" s="149">
        <v>0</v>
      </c>
      <c r="J128" s="149">
        <f>ROUND(I128*H128,2)</f>
        <v>0</v>
      </c>
      <c r="K128" s="150"/>
      <c r="L128" s="27"/>
      <c r="M128" s="151" t="s">
        <v>1</v>
      </c>
      <c r="N128" s="152" t="s">
        <v>39</v>
      </c>
      <c r="O128" s="153">
        <v>0.21340000000000001</v>
      </c>
      <c r="P128" s="153">
        <f>O128*H128</f>
        <v>27.56701</v>
      </c>
      <c r="Q128" s="153">
        <v>8.1600000000000006E-3</v>
      </c>
      <c r="R128" s="153">
        <f>Q128*H128</f>
        <v>1.0541100000000001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198</v>
      </c>
      <c r="AT128" s="155" t="s">
        <v>194</v>
      </c>
      <c r="AU128" s="155" t="s">
        <v>86</v>
      </c>
      <c r="AY128" s="14" t="s">
        <v>191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86</v>
      </c>
      <c r="BK128" s="156">
        <f>ROUND(I128*H128,2)</f>
        <v>0</v>
      </c>
      <c r="BL128" s="14" t="s">
        <v>198</v>
      </c>
      <c r="BM128" s="155" t="s">
        <v>805</v>
      </c>
    </row>
    <row r="129" spans="1:65" s="2" customFormat="1" ht="23.25" customHeight="1" x14ac:dyDescent="0.2">
      <c r="A129" s="26"/>
      <c r="B129" s="143"/>
      <c r="C129" s="144" t="s">
        <v>203</v>
      </c>
      <c r="D129" s="144" t="s">
        <v>194</v>
      </c>
      <c r="E129" s="145" t="s">
        <v>806</v>
      </c>
      <c r="F129" s="146" t="s">
        <v>807</v>
      </c>
      <c r="G129" s="147" t="s">
        <v>234</v>
      </c>
      <c r="H129" s="148">
        <v>91.7</v>
      </c>
      <c r="I129" s="149">
        <v>0</v>
      </c>
      <c r="J129" s="149">
        <f>ROUND(I129*H129,2)</f>
        <v>0</v>
      </c>
      <c r="K129" s="150"/>
      <c r="L129" s="27"/>
      <c r="M129" s="151" t="s">
        <v>1</v>
      </c>
      <c r="N129" s="152" t="s">
        <v>39</v>
      </c>
      <c r="O129" s="153">
        <v>0.24653</v>
      </c>
      <c r="P129" s="153">
        <f>O129*H129</f>
        <v>22.6068</v>
      </c>
      <c r="Q129" s="153">
        <v>2.4479999999999998E-2</v>
      </c>
      <c r="R129" s="153">
        <f>Q129*H129</f>
        <v>2.2448199999999998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198</v>
      </c>
      <c r="AT129" s="155" t="s">
        <v>194</v>
      </c>
      <c r="AU129" s="155" t="s">
        <v>86</v>
      </c>
      <c r="AY129" s="14" t="s">
        <v>191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198</v>
      </c>
      <c r="BM129" s="155" t="s">
        <v>808</v>
      </c>
    </row>
    <row r="130" spans="1:65" s="12" customFormat="1" ht="25.9" customHeight="1" x14ac:dyDescent="0.2">
      <c r="B130" s="131"/>
      <c r="D130" s="132" t="s">
        <v>72</v>
      </c>
      <c r="E130" s="133" t="s">
        <v>253</v>
      </c>
      <c r="F130" s="133" t="s">
        <v>254</v>
      </c>
      <c r="J130" s="134">
        <f>BK130</f>
        <v>0</v>
      </c>
      <c r="L130" s="131"/>
      <c r="M130" s="135"/>
      <c r="N130" s="136"/>
      <c r="O130" s="136"/>
      <c r="P130" s="137">
        <f>P131</f>
        <v>23.381029999999999</v>
      </c>
      <c r="Q130" s="136"/>
      <c r="R130" s="137">
        <f>R131</f>
        <v>0.32318999999999998</v>
      </c>
      <c r="S130" s="136"/>
      <c r="T130" s="138">
        <f>T131</f>
        <v>0</v>
      </c>
      <c r="AR130" s="132" t="s">
        <v>86</v>
      </c>
      <c r="AT130" s="139" t="s">
        <v>72</v>
      </c>
      <c r="AU130" s="139" t="s">
        <v>73</v>
      </c>
      <c r="AY130" s="132" t="s">
        <v>191</v>
      </c>
      <c r="BK130" s="140">
        <f>BK131</f>
        <v>0</v>
      </c>
    </row>
    <row r="131" spans="1:65" s="12" customFormat="1" ht="22.9" customHeight="1" x14ac:dyDescent="0.2">
      <c r="B131" s="131"/>
      <c r="D131" s="132" t="s">
        <v>72</v>
      </c>
      <c r="E131" s="141" t="s">
        <v>475</v>
      </c>
      <c r="F131" s="141" t="s">
        <v>476</v>
      </c>
      <c r="J131" s="142">
        <f>BK131</f>
        <v>0</v>
      </c>
      <c r="L131" s="131"/>
      <c r="M131" s="135"/>
      <c r="N131" s="136"/>
      <c r="O131" s="136"/>
      <c r="P131" s="137">
        <f>SUM(P132:P136)</f>
        <v>23.381029999999999</v>
      </c>
      <c r="Q131" s="136"/>
      <c r="R131" s="137">
        <f>SUM(R132:R136)</f>
        <v>0.32318999999999998</v>
      </c>
      <c r="S131" s="136"/>
      <c r="T131" s="138">
        <f>SUM(T132:T136)</f>
        <v>0</v>
      </c>
      <c r="AR131" s="132" t="s">
        <v>86</v>
      </c>
      <c r="AT131" s="139" t="s">
        <v>72</v>
      </c>
      <c r="AU131" s="139" t="s">
        <v>80</v>
      </c>
      <c r="AY131" s="132" t="s">
        <v>191</v>
      </c>
      <c r="BK131" s="140">
        <f>SUM(BK132:BK136)</f>
        <v>0</v>
      </c>
    </row>
    <row r="132" spans="1:65" s="2" customFormat="1" ht="16.5" customHeight="1" x14ac:dyDescent="0.2">
      <c r="A132" s="26"/>
      <c r="B132" s="143"/>
      <c r="C132" s="144" t="s">
        <v>198</v>
      </c>
      <c r="D132" s="144" t="s">
        <v>194</v>
      </c>
      <c r="E132" s="145" t="s">
        <v>483</v>
      </c>
      <c r="F132" s="146" t="s">
        <v>484</v>
      </c>
      <c r="G132" s="147" t="s">
        <v>234</v>
      </c>
      <c r="H132" s="148">
        <v>129.18</v>
      </c>
      <c r="I132" s="149">
        <v>0</v>
      </c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4.5109999999999997E-2</v>
      </c>
      <c r="P132" s="153">
        <f>O132*H132</f>
        <v>5.8273099999999998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260</v>
      </c>
      <c r="AT132" s="155" t="s">
        <v>194</v>
      </c>
      <c r="AU132" s="155" t="s">
        <v>86</v>
      </c>
      <c r="AY132" s="14" t="s">
        <v>191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260</v>
      </c>
      <c r="BM132" s="155" t="s">
        <v>809</v>
      </c>
    </row>
    <row r="133" spans="1:65" s="2" customFormat="1" ht="24" x14ac:dyDescent="0.2">
      <c r="A133" s="26"/>
      <c r="B133" s="143"/>
      <c r="C133" s="157" t="s">
        <v>212</v>
      </c>
      <c r="D133" s="157" t="s">
        <v>262</v>
      </c>
      <c r="E133" s="158" t="s">
        <v>810</v>
      </c>
      <c r="F133" s="159" t="s">
        <v>811</v>
      </c>
      <c r="G133" s="160" t="s">
        <v>234</v>
      </c>
      <c r="H133" s="161">
        <v>148.55699999999999</v>
      </c>
      <c r="I133" s="162">
        <v>0</v>
      </c>
      <c r="J133" s="162">
        <f>ROUND(I133*H133,2)</f>
        <v>0</v>
      </c>
      <c r="K133" s="163"/>
      <c r="L133" s="164"/>
      <c r="M133" s="165" t="s">
        <v>1</v>
      </c>
      <c r="N133" s="166" t="s">
        <v>39</v>
      </c>
      <c r="O133" s="153">
        <v>0</v>
      </c>
      <c r="P133" s="153">
        <f>O133*H133</f>
        <v>0</v>
      </c>
      <c r="Q133" s="153">
        <v>1E-4</v>
      </c>
      <c r="R133" s="153">
        <f>Q133*H133</f>
        <v>1.486E-2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265</v>
      </c>
      <c r="AT133" s="155" t="s">
        <v>262</v>
      </c>
      <c r="AU133" s="155" t="s">
        <v>86</v>
      </c>
      <c r="AY133" s="14" t="s">
        <v>191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86</v>
      </c>
      <c r="BK133" s="156">
        <f>ROUND(I133*H133,2)</f>
        <v>0</v>
      </c>
      <c r="BL133" s="14" t="s">
        <v>260</v>
      </c>
      <c r="BM133" s="155" t="s">
        <v>812</v>
      </c>
    </row>
    <row r="134" spans="1:65" s="2" customFormat="1" ht="24" x14ac:dyDescent="0.2">
      <c r="A134" s="26"/>
      <c r="B134" s="143"/>
      <c r="C134" s="144" t="s">
        <v>216</v>
      </c>
      <c r="D134" s="144" t="s">
        <v>194</v>
      </c>
      <c r="E134" s="145" t="s">
        <v>813</v>
      </c>
      <c r="F134" s="146" t="s">
        <v>814</v>
      </c>
      <c r="G134" s="147" t="s">
        <v>234</v>
      </c>
      <c r="H134" s="148">
        <v>129.18</v>
      </c>
      <c r="I134" s="149">
        <v>0</v>
      </c>
      <c r="J134" s="149">
        <f>ROUND(I134*H134,2)</f>
        <v>0</v>
      </c>
      <c r="K134" s="150"/>
      <c r="L134" s="27"/>
      <c r="M134" s="151" t="s">
        <v>1</v>
      </c>
      <c r="N134" s="152" t="s">
        <v>39</v>
      </c>
      <c r="O134" s="153">
        <v>0.13142999999999999</v>
      </c>
      <c r="P134" s="153">
        <f>O134*H134</f>
        <v>16.97813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260</v>
      </c>
      <c r="AT134" s="155" t="s">
        <v>194</v>
      </c>
      <c r="AU134" s="155" t="s">
        <v>86</v>
      </c>
      <c r="AY134" s="14" t="s">
        <v>191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86</v>
      </c>
      <c r="BK134" s="156">
        <f>ROUND(I134*H134,2)</f>
        <v>0</v>
      </c>
      <c r="BL134" s="14" t="s">
        <v>260</v>
      </c>
      <c r="BM134" s="155" t="s">
        <v>815</v>
      </c>
    </row>
    <row r="135" spans="1:65" s="2" customFormat="1" ht="24" x14ac:dyDescent="0.2">
      <c r="A135" s="26"/>
      <c r="B135" s="143"/>
      <c r="C135" s="157" t="s">
        <v>220</v>
      </c>
      <c r="D135" s="157" t="s">
        <v>262</v>
      </c>
      <c r="E135" s="158" t="s">
        <v>816</v>
      </c>
      <c r="F135" s="159" t="s">
        <v>817</v>
      </c>
      <c r="G135" s="160" t="s">
        <v>234</v>
      </c>
      <c r="H135" s="161">
        <v>263.52699999999999</v>
      </c>
      <c r="I135" s="162">
        <v>0</v>
      </c>
      <c r="J135" s="162">
        <f>ROUND(I135*H135,2)</f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>O135*H135</f>
        <v>0</v>
      </c>
      <c r="Q135" s="153">
        <v>1.17E-3</v>
      </c>
      <c r="R135" s="153">
        <f>Q135*H135</f>
        <v>0.30832999999999999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265</v>
      </c>
      <c r="AT135" s="155" t="s">
        <v>262</v>
      </c>
      <c r="AU135" s="155" t="s">
        <v>86</v>
      </c>
      <c r="AY135" s="14" t="s">
        <v>191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86</v>
      </c>
      <c r="BK135" s="156">
        <f>ROUND(I135*H135,2)</f>
        <v>0</v>
      </c>
      <c r="BL135" s="14" t="s">
        <v>260</v>
      </c>
      <c r="BM135" s="155" t="s">
        <v>818</v>
      </c>
    </row>
    <row r="136" spans="1:65" s="2" customFormat="1" ht="24" x14ac:dyDescent="0.2">
      <c r="A136" s="26"/>
      <c r="B136" s="143"/>
      <c r="C136" s="144" t="s">
        <v>224</v>
      </c>
      <c r="D136" s="144" t="s">
        <v>194</v>
      </c>
      <c r="E136" s="145" t="s">
        <v>492</v>
      </c>
      <c r="F136" s="146" t="s">
        <v>493</v>
      </c>
      <c r="G136" s="147" t="s">
        <v>239</v>
      </c>
      <c r="H136" s="148">
        <v>0.32300000000000001</v>
      </c>
      <c r="I136" s="149">
        <v>0</v>
      </c>
      <c r="J136" s="149">
        <f>ROUND(I136*H136,2)</f>
        <v>0</v>
      </c>
      <c r="K136" s="150"/>
      <c r="L136" s="27"/>
      <c r="M136" s="167" t="s">
        <v>1</v>
      </c>
      <c r="N136" s="168" t="s">
        <v>39</v>
      </c>
      <c r="O136" s="169">
        <v>1.782</v>
      </c>
      <c r="P136" s="169">
        <f>O136*H136</f>
        <v>0.57559000000000005</v>
      </c>
      <c r="Q136" s="169">
        <v>0</v>
      </c>
      <c r="R136" s="169">
        <f>Q136*H136</f>
        <v>0</v>
      </c>
      <c r="S136" s="169">
        <v>0</v>
      </c>
      <c r="T136" s="170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260</v>
      </c>
      <c r="AT136" s="155" t="s">
        <v>194</v>
      </c>
      <c r="AU136" s="155" t="s">
        <v>86</v>
      </c>
      <c r="AY136" s="14" t="s">
        <v>191</v>
      </c>
      <c r="BE136" s="156">
        <f>IF(N136="základná",J136,0)</f>
        <v>0</v>
      </c>
      <c r="BF136" s="156">
        <f>IF(N136="znížená",J136,0)</f>
        <v>0</v>
      </c>
      <c r="BG136" s="156">
        <f>IF(N136="zákl. prenesená",J136,0)</f>
        <v>0</v>
      </c>
      <c r="BH136" s="156">
        <f>IF(N136="zníž. prenesená",J136,0)</f>
        <v>0</v>
      </c>
      <c r="BI136" s="156">
        <f>IF(N136="nulová",J136,0)</f>
        <v>0</v>
      </c>
      <c r="BJ136" s="14" t="s">
        <v>86</v>
      </c>
      <c r="BK136" s="156">
        <f>ROUND(I136*H136,2)</f>
        <v>0</v>
      </c>
      <c r="BL136" s="14" t="s">
        <v>260</v>
      </c>
      <c r="BM136" s="155" t="s">
        <v>819</v>
      </c>
    </row>
    <row r="137" spans="1:65" s="2" customFormat="1" ht="6.95" customHeight="1" x14ac:dyDescent="0.2">
      <c r="A137" s="26"/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27"/>
      <c r="M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</sheetData>
  <autoFilter ref="C123:K13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0"/>
  <sheetViews>
    <sheetView showGridLines="0" topLeftCell="A122" workbookViewId="0">
      <selection activeCell="I126" sqref="I126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132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820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ROUND((SUM(BE123:BE139)),  2)</f>
        <v>0</v>
      </c>
      <c r="G35" s="26"/>
      <c r="H35" s="26"/>
      <c r="I35" s="100">
        <v>0.2</v>
      </c>
      <c r="J35" s="99">
        <f>ROUND(((SUM(BE123:BE139))*I35),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ROUND((SUM(BF123:BF139)),  2)</f>
        <v>0</v>
      </c>
      <c r="G36" s="26"/>
      <c r="H36" s="26"/>
      <c r="I36" s="100">
        <v>0.2</v>
      </c>
      <c r="J36" s="99">
        <f>ROUND(((SUM(BF123:BF139))*I36),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ROUND((SUM(BG123:BG139)),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ROUND((SUM(BH123:BH139)),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ROUND((SUM(BI123:BI139)),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210 - Keramická dlažba a obklad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168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 x14ac:dyDescent="0.2">
      <c r="B100" s="116"/>
      <c r="D100" s="117" t="s">
        <v>821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 x14ac:dyDescent="0.2">
      <c r="B101" s="116"/>
      <c r="D101" s="117" t="s">
        <v>822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47" s="2" customFormat="1" ht="21.75" customHeight="1" x14ac:dyDescent="0.2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 x14ac:dyDescent="0.2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 x14ac:dyDescent="0.2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 x14ac:dyDescent="0.2">
      <c r="A108" s="26"/>
      <c r="B108" s="27"/>
      <c r="C108" s="18" t="s">
        <v>177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 x14ac:dyDescent="0.2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 x14ac:dyDescent="0.2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 x14ac:dyDescent="0.2">
      <c r="A111" s="26"/>
      <c r="B111" s="27"/>
      <c r="C111" s="26"/>
      <c r="D111" s="26"/>
      <c r="E111" s="211" t="str">
        <f>E7</f>
        <v>REKONŠTRUKCIA TELOCVIČNE ZŠ V OBCI KAMIENKA</v>
      </c>
      <c r="F111" s="212"/>
      <c r="G111" s="212"/>
      <c r="H111" s="212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 x14ac:dyDescent="0.2">
      <c r="B112" s="17"/>
      <c r="C112" s="23" t="s">
        <v>157</v>
      </c>
      <c r="L112" s="17"/>
    </row>
    <row r="113" spans="1:65" s="2" customFormat="1" ht="16.5" customHeight="1" x14ac:dyDescent="0.2">
      <c r="A113" s="26"/>
      <c r="B113" s="27"/>
      <c r="C113" s="26"/>
      <c r="D113" s="26"/>
      <c r="E113" s="211" t="s">
        <v>505</v>
      </c>
      <c r="F113" s="213"/>
      <c r="G113" s="213"/>
      <c r="H113" s="213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159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0" t="str">
        <f>E11</f>
        <v>210 - Keramická dlažba a obklad</v>
      </c>
      <c r="F115" s="213"/>
      <c r="G115" s="213"/>
      <c r="H115" s="213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3" t="s">
        <v>18</v>
      </c>
      <c r="D117" s="26"/>
      <c r="E117" s="26"/>
      <c r="F117" s="21" t="str">
        <f>F14</f>
        <v>Kamienka</v>
      </c>
      <c r="G117" s="26"/>
      <c r="H117" s="26"/>
      <c r="I117" s="23" t="s">
        <v>20</v>
      </c>
      <c r="J117" s="49" t="str">
        <f>IF(J14="","",J14)</f>
        <v>vyplní uchádzač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 x14ac:dyDescent="0.2">
      <c r="A119" s="26"/>
      <c r="B119" s="27"/>
      <c r="C119" s="23" t="s">
        <v>21</v>
      </c>
      <c r="D119" s="26"/>
      <c r="E119" s="26"/>
      <c r="F119" s="21" t="str">
        <f>E17</f>
        <v>Obec Kamienka</v>
      </c>
      <c r="G119" s="26"/>
      <c r="H119" s="26"/>
      <c r="I119" s="23" t="s">
        <v>27</v>
      </c>
      <c r="J119" s="24" t="str">
        <f>E23</f>
        <v>Ing. Vladislav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25</v>
      </c>
      <c r="D120" s="26"/>
      <c r="E120" s="26"/>
      <c r="F120" s="21" t="str">
        <f>IF(E20="","",E20)</f>
        <v>vyplní uchádzač</v>
      </c>
      <c r="G120" s="26"/>
      <c r="H120" s="26"/>
      <c r="I120" s="23" t="s">
        <v>30</v>
      </c>
      <c r="J120" s="24" t="str">
        <f>E26</f>
        <v>Ing. Slosarčik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20"/>
      <c r="B122" s="121"/>
      <c r="C122" s="122" t="s">
        <v>178</v>
      </c>
      <c r="D122" s="123" t="s">
        <v>58</v>
      </c>
      <c r="E122" s="123" t="s">
        <v>54</v>
      </c>
      <c r="F122" s="123" t="s">
        <v>55</v>
      </c>
      <c r="G122" s="123" t="s">
        <v>179</v>
      </c>
      <c r="H122" s="123" t="s">
        <v>180</v>
      </c>
      <c r="I122" s="123" t="s">
        <v>181</v>
      </c>
      <c r="J122" s="124" t="s">
        <v>163</v>
      </c>
      <c r="K122" s="125" t="s">
        <v>182</v>
      </c>
      <c r="L122" s="126"/>
      <c r="M122" s="56" t="s">
        <v>1</v>
      </c>
      <c r="N122" s="57" t="s">
        <v>37</v>
      </c>
      <c r="O122" s="57" t="s">
        <v>183</v>
      </c>
      <c r="P122" s="57" t="s">
        <v>184</v>
      </c>
      <c r="Q122" s="57" t="s">
        <v>185</v>
      </c>
      <c r="R122" s="57" t="s">
        <v>186</v>
      </c>
      <c r="S122" s="57" t="s">
        <v>187</v>
      </c>
      <c r="T122" s="58" t="s">
        <v>188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 x14ac:dyDescent="0.25">
      <c r="A123" s="26"/>
      <c r="B123" s="27"/>
      <c r="C123" s="63" t="s">
        <v>164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416.68938000000003</v>
      </c>
      <c r="Q123" s="60"/>
      <c r="R123" s="128">
        <f>R124</f>
        <v>9.1372400000000003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72</v>
      </c>
      <c r="AU123" s="14" t="s">
        <v>165</v>
      </c>
      <c r="BK123" s="130">
        <f>BK124</f>
        <v>0</v>
      </c>
    </row>
    <row r="124" spans="1:65" s="12" customFormat="1" ht="25.9" customHeight="1" x14ac:dyDescent="0.2">
      <c r="B124" s="131"/>
      <c r="D124" s="132" t="s">
        <v>72</v>
      </c>
      <c r="E124" s="133" t="s">
        <v>253</v>
      </c>
      <c r="F124" s="133" t="s">
        <v>254</v>
      </c>
      <c r="J124" s="134">
        <f>BK124</f>
        <v>0</v>
      </c>
      <c r="L124" s="131"/>
      <c r="M124" s="135"/>
      <c r="N124" s="136"/>
      <c r="O124" s="136"/>
      <c r="P124" s="137">
        <f>P125+P136</f>
        <v>416.68938000000003</v>
      </c>
      <c r="Q124" s="136"/>
      <c r="R124" s="137">
        <f>R125+R136</f>
        <v>9.1372400000000003</v>
      </c>
      <c r="S124" s="136"/>
      <c r="T124" s="138">
        <f>T125+T136</f>
        <v>0</v>
      </c>
      <c r="AR124" s="132" t="s">
        <v>86</v>
      </c>
      <c r="AT124" s="139" t="s">
        <v>72</v>
      </c>
      <c r="AU124" s="139" t="s">
        <v>73</v>
      </c>
      <c r="AY124" s="132" t="s">
        <v>191</v>
      </c>
      <c r="BK124" s="140">
        <f>BK125+BK136</f>
        <v>0</v>
      </c>
    </row>
    <row r="125" spans="1:65" s="12" customFormat="1" ht="22.9" customHeight="1" x14ac:dyDescent="0.2">
      <c r="B125" s="131"/>
      <c r="D125" s="132" t="s">
        <v>72</v>
      </c>
      <c r="E125" s="141" t="s">
        <v>823</v>
      </c>
      <c r="F125" s="141" t="s">
        <v>824</v>
      </c>
      <c r="J125" s="142">
        <f>BK125</f>
        <v>0</v>
      </c>
      <c r="L125" s="131"/>
      <c r="M125" s="135"/>
      <c r="N125" s="136"/>
      <c r="O125" s="136"/>
      <c r="P125" s="137">
        <f>SUM(P126:P135)</f>
        <v>236.67274</v>
      </c>
      <c r="Q125" s="136"/>
      <c r="R125" s="137">
        <f>SUM(R126:R135)</f>
        <v>6.8771699999999996</v>
      </c>
      <c r="S125" s="136"/>
      <c r="T125" s="138">
        <f>SUM(T126:T135)</f>
        <v>0</v>
      </c>
      <c r="AR125" s="132" t="s">
        <v>86</v>
      </c>
      <c r="AT125" s="139" t="s">
        <v>72</v>
      </c>
      <c r="AU125" s="139" t="s">
        <v>80</v>
      </c>
      <c r="AY125" s="132" t="s">
        <v>191</v>
      </c>
      <c r="BK125" s="140">
        <f>SUM(BK126:BK135)</f>
        <v>0</v>
      </c>
    </row>
    <row r="126" spans="1:65" s="2" customFormat="1" ht="24" x14ac:dyDescent="0.2">
      <c r="A126" s="26"/>
      <c r="B126" s="143"/>
      <c r="C126" s="144" t="s">
        <v>80</v>
      </c>
      <c r="D126" s="144" t="s">
        <v>194</v>
      </c>
      <c r="E126" s="145" t="s">
        <v>825</v>
      </c>
      <c r="F126" s="146" t="s">
        <v>826</v>
      </c>
      <c r="G126" s="147" t="s">
        <v>234</v>
      </c>
      <c r="H126" s="148">
        <v>20.004000000000001</v>
      </c>
      <c r="I126" s="149">
        <v>0</v>
      </c>
      <c r="J126" s="149">
        <f t="shared" ref="J126:J135" si="0">ROUND(I126*H126,2)</f>
        <v>0</v>
      </c>
      <c r="K126" s="150"/>
      <c r="L126" s="27"/>
      <c r="M126" s="151" t="s">
        <v>1</v>
      </c>
      <c r="N126" s="152" t="s">
        <v>39</v>
      </c>
      <c r="O126" s="153">
        <v>0.89036999999999999</v>
      </c>
      <c r="P126" s="153">
        <f t="shared" ref="P126:P135" si="1">O126*H126</f>
        <v>17.810960000000001</v>
      </c>
      <c r="Q126" s="153">
        <v>3.65E-3</v>
      </c>
      <c r="R126" s="153">
        <f t="shared" ref="R126:R135" si="2">Q126*H126</f>
        <v>7.3010000000000005E-2</v>
      </c>
      <c r="S126" s="153">
        <v>0</v>
      </c>
      <c r="T126" s="154">
        <f t="shared" ref="T126:T135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260</v>
      </c>
      <c r="AT126" s="155" t="s">
        <v>194</v>
      </c>
      <c r="AU126" s="155" t="s">
        <v>86</v>
      </c>
      <c r="AY126" s="14" t="s">
        <v>191</v>
      </c>
      <c r="BE126" s="156">
        <f t="shared" ref="BE126:BE135" si="4">IF(N126="základná",J126,0)</f>
        <v>0</v>
      </c>
      <c r="BF126" s="156">
        <f t="shared" ref="BF126:BF135" si="5">IF(N126="znížená",J126,0)</f>
        <v>0</v>
      </c>
      <c r="BG126" s="156">
        <f t="shared" ref="BG126:BG135" si="6">IF(N126="zákl. prenesená",J126,0)</f>
        <v>0</v>
      </c>
      <c r="BH126" s="156">
        <f t="shared" ref="BH126:BH135" si="7">IF(N126="zníž. prenesená",J126,0)</f>
        <v>0</v>
      </c>
      <c r="BI126" s="156">
        <f t="shared" ref="BI126:BI135" si="8">IF(N126="nulová",J126,0)</f>
        <v>0</v>
      </c>
      <c r="BJ126" s="14" t="s">
        <v>86</v>
      </c>
      <c r="BK126" s="156">
        <f t="shared" ref="BK126:BK135" si="9">ROUND(I126*H126,2)</f>
        <v>0</v>
      </c>
      <c r="BL126" s="14" t="s">
        <v>260</v>
      </c>
      <c r="BM126" s="155" t="s">
        <v>827</v>
      </c>
    </row>
    <row r="127" spans="1:65" s="2" customFormat="1" ht="24" x14ac:dyDescent="0.2">
      <c r="A127" s="26"/>
      <c r="B127" s="143"/>
      <c r="C127" s="157" t="s">
        <v>86</v>
      </c>
      <c r="D127" s="157" t="s">
        <v>262</v>
      </c>
      <c r="E127" s="158" t="s">
        <v>828</v>
      </c>
      <c r="F127" s="159" t="s">
        <v>829</v>
      </c>
      <c r="G127" s="160" t="s">
        <v>206</v>
      </c>
      <c r="H127" s="161">
        <v>65.203000000000003</v>
      </c>
      <c r="I127" s="162">
        <v>0</v>
      </c>
      <c r="J127" s="162">
        <f t="shared" si="0"/>
        <v>0</v>
      </c>
      <c r="K127" s="163"/>
      <c r="L127" s="164"/>
      <c r="M127" s="165" t="s">
        <v>1</v>
      </c>
      <c r="N127" s="166" t="s">
        <v>39</v>
      </c>
      <c r="O127" s="153">
        <v>0</v>
      </c>
      <c r="P127" s="153">
        <f t="shared" si="1"/>
        <v>0</v>
      </c>
      <c r="Q127" s="153">
        <v>3.8700000000000002E-3</v>
      </c>
      <c r="R127" s="153">
        <f t="shared" si="2"/>
        <v>0.25234000000000001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265</v>
      </c>
      <c r="AT127" s="155" t="s">
        <v>262</v>
      </c>
      <c r="AU127" s="155" t="s">
        <v>86</v>
      </c>
      <c r="AY127" s="14" t="s">
        <v>191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86</v>
      </c>
      <c r="BK127" s="156">
        <f t="shared" si="9"/>
        <v>0</v>
      </c>
      <c r="BL127" s="14" t="s">
        <v>260</v>
      </c>
      <c r="BM127" s="155" t="s">
        <v>830</v>
      </c>
    </row>
    <row r="128" spans="1:65" s="2" customFormat="1" ht="24" x14ac:dyDescent="0.2">
      <c r="A128" s="26"/>
      <c r="B128" s="143"/>
      <c r="C128" s="157" t="s">
        <v>203</v>
      </c>
      <c r="D128" s="157" t="s">
        <v>262</v>
      </c>
      <c r="E128" s="158" t="s">
        <v>831</v>
      </c>
      <c r="F128" s="159" t="s">
        <v>832</v>
      </c>
      <c r="G128" s="160" t="s">
        <v>234</v>
      </c>
      <c r="H128" s="161">
        <v>10.35</v>
      </c>
      <c r="I128" s="162">
        <v>0</v>
      </c>
      <c r="J128" s="162">
        <f t="shared" si="0"/>
        <v>0</v>
      </c>
      <c r="K128" s="163"/>
      <c r="L128" s="164"/>
      <c r="M128" s="165" t="s">
        <v>1</v>
      </c>
      <c r="N128" s="166" t="s">
        <v>39</v>
      </c>
      <c r="O128" s="153">
        <v>0</v>
      </c>
      <c r="P128" s="153">
        <f t="shared" si="1"/>
        <v>0</v>
      </c>
      <c r="Q128" s="153">
        <v>1.8519999999999998E-2</v>
      </c>
      <c r="R128" s="153">
        <f t="shared" si="2"/>
        <v>0.19167999999999999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265</v>
      </c>
      <c r="AT128" s="155" t="s">
        <v>262</v>
      </c>
      <c r="AU128" s="155" t="s">
        <v>86</v>
      </c>
      <c r="AY128" s="14" t="s">
        <v>191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86</v>
      </c>
      <c r="BK128" s="156">
        <f t="shared" si="9"/>
        <v>0</v>
      </c>
      <c r="BL128" s="14" t="s">
        <v>260</v>
      </c>
      <c r="BM128" s="155" t="s">
        <v>833</v>
      </c>
    </row>
    <row r="129" spans="1:65" s="2" customFormat="1" ht="24" x14ac:dyDescent="0.2">
      <c r="A129" s="26"/>
      <c r="B129" s="143"/>
      <c r="C129" s="144" t="s">
        <v>198</v>
      </c>
      <c r="D129" s="144" t="s">
        <v>194</v>
      </c>
      <c r="E129" s="145" t="s">
        <v>834</v>
      </c>
      <c r="F129" s="146" t="s">
        <v>835</v>
      </c>
      <c r="G129" s="147" t="s">
        <v>210</v>
      </c>
      <c r="H129" s="148">
        <v>97.688000000000002</v>
      </c>
      <c r="I129" s="149">
        <v>0</v>
      </c>
      <c r="J129" s="149">
        <f t="shared" si="0"/>
        <v>0</v>
      </c>
      <c r="K129" s="150"/>
      <c r="L129" s="27"/>
      <c r="M129" s="151" t="s">
        <v>1</v>
      </c>
      <c r="N129" s="152" t="s">
        <v>39</v>
      </c>
      <c r="O129" s="153">
        <v>0.11969</v>
      </c>
      <c r="P129" s="153">
        <f t="shared" si="1"/>
        <v>11.69228</v>
      </c>
      <c r="Q129" s="153">
        <v>4.0000000000000001E-3</v>
      </c>
      <c r="R129" s="153">
        <f t="shared" si="2"/>
        <v>0.39074999999999999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260</v>
      </c>
      <c r="AT129" s="155" t="s">
        <v>194</v>
      </c>
      <c r="AU129" s="155" t="s">
        <v>86</v>
      </c>
      <c r="AY129" s="14" t="s">
        <v>191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86</v>
      </c>
      <c r="BK129" s="156">
        <f t="shared" si="9"/>
        <v>0</v>
      </c>
      <c r="BL129" s="14" t="s">
        <v>260</v>
      </c>
      <c r="BM129" s="155" t="s">
        <v>836</v>
      </c>
    </row>
    <row r="130" spans="1:65" s="2" customFormat="1" ht="24" x14ac:dyDescent="0.2">
      <c r="A130" s="26"/>
      <c r="B130" s="143"/>
      <c r="C130" s="157" t="s">
        <v>212</v>
      </c>
      <c r="D130" s="157" t="s">
        <v>262</v>
      </c>
      <c r="E130" s="158" t="s">
        <v>837</v>
      </c>
      <c r="F130" s="159" t="s">
        <v>838</v>
      </c>
      <c r="G130" s="160" t="s">
        <v>206</v>
      </c>
      <c r="H130" s="161">
        <v>165.09299999999999</v>
      </c>
      <c r="I130" s="162">
        <v>0</v>
      </c>
      <c r="J130" s="162">
        <f t="shared" si="0"/>
        <v>0</v>
      </c>
      <c r="K130" s="163"/>
      <c r="L130" s="164"/>
      <c r="M130" s="165" t="s">
        <v>1</v>
      </c>
      <c r="N130" s="166" t="s">
        <v>39</v>
      </c>
      <c r="O130" s="153">
        <v>0</v>
      </c>
      <c r="P130" s="153">
        <f t="shared" si="1"/>
        <v>0</v>
      </c>
      <c r="Q130" s="153">
        <v>7.2999999999999996E-4</v>
      </c>
      <c r="R130" s="153">
        <f t="shared" si="2"/>
        <v>0.12052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265</v>
      </c>
      <c r="AT130" s="155" t="s">
        <v>262</v>
      </c>
      <c r="AU130" s="155" t="s">
        <v>86</v>
      </c>
      <c r="AY130" s="14" t="s">
        <v>191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86</v>
      </c>
      <c r="BK130" s="156">
        <f t="shared" si="9"/>
        <v>0</v>
      </c>
      <c r="BL130" s="14" t="s">
        <v>260</v>
      </c>
      <c r="BM130" s="155" t="s">
        <v>839</v>
      </c>
    </row>
    <row r="131" spans="1:65" s="2" customFormat="1" ht="24" x14ac:dyDescent="0.2">
      <c r="A131" s="26"/>
      <c r="B131" s="143"/>
      <c r="C131" s="144" t="s">
        <v>216</v>
      </c>
      <c r="D131" s="144" t="s">
        <v>194</v>
      </c>
      <c r="E131" s="145" t="s">
        <v>840</v>
      </c>
      <c r="F131" s="146" t="s">
        <v>841</v>
      </c>
      <c r="G131" s="147" t="s">
        <v>234</v>
      </c>
      <c r="H131" s="148">
        <v>185.14</v>
      </c>
      <c r="I131" s="149">
        <v>0</v>
      </c>
      <c r="J131" s="149">
        <f t="shared" si="0"/>
        <v>0</v>
      </c>
      <c r="K131" s="150"/>
      <c r="L131" s="27"/>
      <c r="M131" s="151" t="s">
        <v>1</v>
      </c>
      <c r="N131" s="152" t="s">
        <v>39</v>
      </c>
      <c r="O131" s="153">
        <v>0.93279000000000001</v>
      </c>
      <c r="P131" s="153">
        <f t="shared" si="1"/>
        <v>172.69674000000001</v>
      </c>
      <c r="Q131" s="153">
        <v>3.0699999999999998E-3</v>
      </c>
      <c r="R131" s="153">
        <f t="shared" si="2"/>
        <v>0.56838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260</v>
      </c>
      <c r="AT131" s="155" t="s">
        <v>194</v>
      </c>
      <c r="AU131" s="155" t="s">
        <v>86</v>
      </c>
      <c r="AY131" s="14" t="s">
        <v>191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260</v>
      </c>
      <c r="BM131" s="155" t="s">
        <v>842</v>
      </c>
    </row>
    <row r="132" spans="1:65" s="2" customFormat="1" ht="24" x14ac:dyDescent="0.2">
      <c r="A132" s="26"/>
      <c r="B132" s="143"/>
      <c r="C132" s="157" t="s">
        <v>220</v>
      </c>
      <c r="D132" s="157" t="s">
        <v>262</v>
      </c>
      <c r="E132" s="158" t="s">
        <v>843</v>
      </c>
      <c r="F132" s="159" t="s">
        <v>844</v>
      </c>
      <c r="G132" s="160" t="s">
        <v>234</v>
      </c>
      <c r="H132" s="161">
        <v>188.84299999999999</v>
      </c>
      <c r="I132" s="162">
        <v>0</v>
      </c>
      <c r="J132" s="162">
        <f t="shared" si="0"/>
        <v>0</v>
      </c>
      <c r="K132" s="163"/>
      <c r="L132" s="164"/>
      <c r="M132" s="165" t="s">
        <v>1</v>
      </c>
      <c r="N132" s="166" t="s">
        <v>39</v>
      </c>
      <c r="O132" s="153">
        <v>0</v>
      </c>
      <c r="P132" s="153">
        <f t="shared" si="1"/>
        <v>0</v>
      </c>
      <c r="Q132" s="153">
        <v>2.52E-2</v>
      </c>
      <c r="R132" s="153">
        <f t="shared" si="2"/>
        <v>4.7588400000000002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265</v>
      </c>
      <c r="AT132" s="155" t="s">
        <v>262</v>
      </c>
      <c r="AU132" s="155" t="s">
        <v>86</v>
      </c>
      <c r="AY132" s="14" t="s">
        <v>191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260</v>
      </c>
      <c r="BM132" s="155" t="s">
        <v>845</v>
      </c>
    </row>
    <row r="133" spans="1:65" s="2" customFormat="1" ht="24" x14ac:dyDescent="0.2">
      <c r="A133" s="26"/>
      <c r="B133" s="143"/>
      <c r="C133" s="144" t="s">
        <v>224</v>
      </c>
      <c r="D133" s="144" t="s">
        <v>194</v>
      </c>
      <c r="E133" s="145" t="s">
        <v>846</v>
      </c>
      <c r="F133" s="146" t="s">
        <v>847</v>
      </c>
      <c r="G133" s="147" t="s">
        <v>234</v>
      </c>
      <c r="H133" s="148">
        <v>27.34</v>
      </c>
      <c r="I133" s="149">
        <v>0</v>
      </c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0.85792999999999997</v>
      </c>
      <c r="P133" s="153">
        <f t="shared" si="1"/>
        <v>23.45581</v>
      </c>
      <c r="Q133" s="153">
        <v>3.2699999999999999E-3</v>
      </c>
      <c r="R133" s="153">
        <f t="shared" si="2"/>
        <v>8.9399999999999993E-2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260</v>
      </c>
      <c r="AT133" s="155" t="s">
        <v>194</v>
      </c>
      <c r="AU133" s="155" t="s">
        <v>86</v>
      </c>
      <c r="AY133" s="14" t="s">
        <v>191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260</v>
      </c>
      <c r="BM133" s="155" t="s">
        <v>848</v>
      </c>
    </row>
    <row r="134" spans="1:65" s="2" customFormat="1" ht="24" x14ac:dyDescent="0.2">
      <c r="A134" s="26"/>
      <c r="B134" s="143"/>
      <c r="C134" s="157" t="s">
        <v>192</v>
      </c>
      <c r="D134" s="157" t="s">
        <v>262</v>
      </c>
      <c r="E134" s="158" t="s">
        <v>849</v>
      </c>
      <c r="F134" s="159" t="s">
        <v>850</v>
      </c>
      <c r="G134" s="160" t="s">
        <v>234</v>
      </c>
      <c r="H134" s="161">
        <v>27.887</v>
      </c>
      <c r="I134" s="162">
        <v>0</v>
      </c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1.55E-2</v>
      </c>
      <c r="R134" s="153">
        <f t="shared" si="2"/>
        <v>0.43225000000000002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265</v>
      </c>
      <c r="AT134" s="155" t="s">
        <v>262</v>
      </c>
      <c r="AU134" s="155" t="s">
        <v>86</v>
      </c>
      <c r="AY134" s="14" t="s">
        <v>191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260</v>
      </c>
      <c r="BM134" s="155" t="s">
        <v>851</v>
      </c>
    </row>
    <row r="135" spans="1:65" s="2" customFormat="1" ht="24" x14ac:dyDescent="0.2">
      <c r="A135" s="26"/>
      <c r="B135" s="143"/>
      <c r="C135" s="144" t="s">
        <v>231</v>
      </c>
      <c r="D135" s="144" t="s">
        <v>194</v>
      </c>
      <c r="E135" s="145" t="s">
        <v>852</v>
      </c>
      <c r="F135" s="146" t="s">
        <v>853</v>
      </c>
      <c r="G135" s="147" t="s">
        <v>239</v>
      </c>
      <c r="H135" s="148">
        <v>6.8769999999999998</v>
      </c>
      <c r="I135" s="149">
        <v>0</v>
      </c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1.6020000000000001</v>
      </c>
      <c r="P135" s="153">
        <f t="shared" si="1"/>
        <v>11.01695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260</v>
      </c>
      <c r="AT135" s="155" t="s">
        <v>194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260</v>
      </c>
      <c r="BM135" s="155" t="s">
        <v>854</v>
      </c>
    </row>
    <row r="136" spans="1:65" s="12" customFormat="1" ht="22.9" customHeight="1" x14ac:dyDescent="0.2">
      <c r="B136" s="131"/>
      <c r="D136" s="132" t="s">
        <v>72</v>
      </c>
      <c r="E136" s="141" t="s">
        <v>855</v>
      </c>
      <c r="F136" s="141" t="s">
        <v>856</v>
      </c>
      <c r="J136" s="142">
        <f>BK136</f>
        <v>0</v>
      </c>
      <c r="L136" s="131"/>
      <c r="M136" s="135"/>
      <c r="N136" s="136"/>
      <c r="O136" s="136"/>
      <c r="P136" s="137">
        <f>SUM(P137:P139)</f>
        <v>180.01664</v>
      </c>
      <c r="Q136" s="136"/>
      <c r="R136" s="137">
        <f>SUM(R137:R139)</f>
        <v>2.2600699999999998</v>
      </c>
      <c r="S136" s="136"/>
      <c r="T136" s="138">
        <f>SUM(T137:T139)</f>
        <v>0</v>
      </c>
      <c r="AR136" s="132" t="s">
        <v>86</v>
      </c>
      <c r="AT136" s="139" t="s">
        <v>72</v>
      </c>
      <c r="AU136" s="139" t="s">
        <v>80</v>
      </c>
      <c r="AY136" s="132" t="s">
        <v>191</v>
      </c>
      <c r="BK136" s="140">
        <f>SUM(BK137:BK139)</f>
        <v>0</v>
      </c>
    </row>
    <row r="137" spans="1:65" s="2" customFormat="1" ht="24" x14ac:dyDescent="0.2">
      <c r="A137" s="26"/>
      <c r="B137" s="143"/>
      <c r="C137" s="144" t="s">
        <v>236</v>
      </c>
      <c r="D137" s="144" t="s">
        <v>194</v>
      </c>
      <c r="E137" s="145" t="s">
        <v>857</v>
      </c>
      <c r="F137" s="146" t="s">
        <v>858</v>
      </c>
      <c r="G137" s="147" t="s">
        <v>234</v>
      </c>
      <c r="H137" s="148">
        <v>170.52</v>
      </c>
      <c r="I137" s="149">
        <v>0</v>
      </c>
      <c r="J137" s="149">
        <f>ROUND(I137*H137,2)</f>
        <v>0</v>
      </c>
      <c r="K137" s="150"/>
      <c r="L137" s="27"/>
      <c r="M137" s="151" t="s">
        <v>1</v>
      </c>
      <c r="N137" s="152" t="s">
        <v>39</v>
      </c>
      <c r="O137" s="153">
        <v>1.0344599999999999</v>
      </c>
      <c r="P137" s="153">
        <f>O137*H137</f>
        <v>176.39612</v>
      </c>
      <c r="Q137" s="153">
        <v>2.8500000000000001E-3</v>
      </c>
      <c r="R137" s="153">
        <f>Q137*H137</f>
        <v>0.48598000000000002</v>
      </c>
      <c r="S137" s="153">
        <v>0</v>
      </c>
      <c r="T137" s="154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260</v>
      </c>
      <c r="AT137" s="155" t="s">
        <v>194</v>
      </c>
      <c r="AU137" s="155" t="s">
        <v>86</v>
      </c>
      <c r="AY137" s="14" t="s">
        <v>191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4" t="s">
        <v>86</v>
      </c>
      <c r="BK137" s="156">
        <f>ROUND(I137*H137,2)</f>
        <v>0</v>
      </c>
      <c r="BL137" s="14" t="s">
        <v>260</v>
      </c>
      <c r="BM137" s="155" t="s">
        <v>859</v>
      </c>
    </row>
    <row r="138" spans="1:65" s="2" customFormat="1" ht="24" x14ac:dyDescent="0.2">
      <c r="A138" s="26"/>
      <c r="B138" s="143"/>
      <c r="C138" s="157" t="s">
        <v>241</v>
      </c>
      <c r="D138" s="157" t="s">
        <v>262</v>
      </c>
      <c r="E138" s="158" t="s">
        <v>860</v>
      </c>
      <c r="F138" s="159" t="s">
        <v>861</v>
      </c>
      <c r="G138" s="160" t="s">
        <v>234</v>
      </c>
      <c r="H138" s="161">
        <v>173.93</v>
      </c>
      <c r="I138" s="162">
        <v>0</v>
      </c>
      <c r="J138" s="162">
        <f>ROUND(I138*H138,2)</f>
        <v>0</v>
      </c>
      <c r="K138" s="163"/>
      <c r="L138" s="164"/>
      <c r="M138" s="165" t="s">
        <v>1</v>
      </c>
      <c r="N138" s="166" t="s">
        <v>39</v>
      </c>
      <c r="O138" s="153">
        <v>0</v>
      </c>
      <c r="P138" s="153">
        <f>O138*H138</f>
        <v>0</v>
      </c>
      <c r="Q138" s="153">
        <v>1.0200000000000001E-2</v>
      </c>
      <c r="R138" s="153">
        <f>Q138*H138</f>
        <v>1.7740899999999999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265</v>
      </c>
      <c r="AT138" s="155" t="s">
        <v>262</v>
      </c>
      <c r="AU138" s="155" t="s">
        <v>86</v>
      </c>
      <c r="AY138" s="14" t="s">
        <v>191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ROUND(I138*H138,2)</f>
        <v>0</v>
      </c>
      <c r="BL138" s="14" t="s">
        <v>260</v>
      </c>
      <c r="BM138" s="155" t="s">
        <v>862</v>
      </c>
    </row>
    <row r="139" spans="1:65" s="2" customFormat="1" ht="24" x14ac:dyDescent="0.2">
      <c r="A139" s="26"/>
      <c r="B139" s="143"/>
      <c r="C139" s="144" t="s">
        <v>245</v>
      </c>
      <c r="D139" s="144" t="s">
        <v>194</v>
      </c>
      <c r="E139" s="145" t="s">
        <v>863</v>
      </c>
      <c r="F139" s="146" t="s">
        <v>864</v>
      </c>
      <c r="G139" s="147" t="s">
        <v>239</v>
      </c>
      <c r="H139" s="148">
        <v>2.2599999999999998</v>
      </c>
      <c r="I139" s="149">
        <v>0</v>
      </c>
      <c r="J139" s="149">
        <f>ROUND(I139*H139,2)</f>
        <v>0</v>
      </c>
      <c r="K139" s="150"/>
      <c r="L139" s="27"/>
      <c r="M139" s="167" t="s">
        <v>1</v>
      </c>
      <c r="N139" s="168" t="s">
        <v>39</v>
      </c>
      <c r="O139" s="169">
        <v>1.6020000000000001</v>
      </c>
      <c r="P139" s="169">
        <f>O139*H139</f>
        <v>3.62052</v>
      </c>
      <c r="Q139" s="169">
        <v>0</v>
      </c>
      <c r="R139" s="169">
        <f>Q139*H139</f>
        <v>0</v>
      </c>
      <c r="S139" s="169">
        <v>0</v>
      </c>
      <c r="T139" s="170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260</v>
      </c>
      <c r="AT139" s="155" t="s">
        <v>194</v>
      </c>
      <c r="AU139" s="155" t="s">
        <v>86</v>
      </c>
      <c r="AY139" s="14" t="s">
        <v>191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4" t="s">
        <v>86</v>
      </c>
      <c r="BK139" s="156">
        <f>ROUND(I139*H139,2)</f>
        <v>0</v>
      </c>
      <c r="BL139" s="14" t="s">
        <v>260</v>
      </c>
      <c r="BM139" s="155" t="s">
        <v>865</v>
      </c>
    </row>
    <row r="140" spans="1:65" s="2" customFormat="1" ht="6.95" customHeight="1" x14ac:dyDescent="0.2">
      <c r="A140" s="26"/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27"/>
      <c r="M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</sheetData>
  <autoFilter ref="C122:K13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5"/>
  <sheetViews>
    <sheetView showGridLines="0" topLeftCell="A123" workbookViewId="0">
      <selection activeCell="I127" sqref="I127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135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866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ROUND(J124,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ROUND((SUM(BE124:BE144)),  2)</f>
        <v>0</v>
      </c>
      <c r="G35" s="26"/>
      <c r="H35" s="26"/>
      <c r="I35" s="100">
        <v>0.2</v>
      </c>
      <c r="J35" s="99">
        <f>ROUND(((SUM(BE124:BE144))*I35),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ROUND((SUM(BF124:BF144)),  2)</f>
        <v>0</v>
      </c>
      <c r="G36" s="26"/>
      <c r="H36" s="26"/>
      <c r="I36" s="100">
        <v>0.2</v>
      </c>
      <c r="J36" s="99">
        <f>ROUND(((SUM(BF124:BF144))*I36),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ROUND((SUM(BG124:BG144)),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ROUND((SUM(BH124:BH144)),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ROUND((SUM(BI124:BI144)),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211 - Okná a vchodové dvere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J124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168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1:47" s="10" customFormat="1" ht="19.899999999999999" customHeight="1" x14ac:dyDescent="0.2">
      <c r="B100" s="116"/>
      <c r="D100" s="117" t="s">
        <v>170</v>
      </c>
      <c r="E100" s="118"/>
      <c r="F100" s="118"/>
      <c r="G100" s="118"/>
      <c r="H100" s="118"/>
      <c r="I100" s="118"/>
      <c r="J100" s="119">
        <f>J126</f>
        <v>0</v>
      </c>
      <c r="L100" s="116"/>
    </row>
    <row r="101" spans="1:47" s="10" customFormat="1" ht="19.899999999999999" customHeight="1" x14ac:dyDescent="0.2">
      <c r="B101" s="116"/>
      <c r="D101" s="117" t="s">
        <v>171</v>
      </c>
      <c r="E101" s="118"/>
      <c r="F101" s="118"/>
      <c r="G101" s="118"/>
      <c r="H101" s="118"/>
      <c r="I101" s="118"/>
      <c r="J101" s="119">
        <f>J129</f>
        <v>0</v>
      </c>
      <c r="L101" s="116"/>
    </row>
    <row r="102" spans="1:47" s="10" customFormat="1" ht="19.899999999999999" customHeight="1" x14ac:dyDescent="0.2">
      <c r="B102" s="116"/>
      <c r="D102" s="117" t="s">
        <v>172</v>
      </c>
      <c r="E102" s="118"/>
      <c r="F102" s="118"/>
      <c r="G102" s="118"/>
      <c r="H102" s="118"/>
      <c r="I102" s="118"/>
      <c r="J102" s="119">
        <f>J141</f>
        <v>0</v>
      </c>
      <c r="L102" s="116"/>
    </row>
    <row r="103" spans="1:47" s="2" customFormat="1" ht="21.75" customHeight="1" x14ac:dyDescent="0.2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 x14ac:dyDescent="0.2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 x14ac:dyDescent="0.2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 x14ac:dyDescent="0.2">
      <c r="A109" s="26"/>
      <c r="B109" s="27"/>
      <c r="C109" s="18" t="s">
        <v>177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 x14ac:dyDescent="0.2">
      <c r="A111" s="26"/>
      <c r="B111" s="27"/>
      <c r="C111" s="23" t="s">
        <v>14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6.5" customHeight="1" x14ac:dyDescent="0.2">
      <c r="A112" s="26"/>
      <c r="B112" s="27"/>
      <c r="C112" s="26"/>
      <c r="D112" s="26"/>
      <c r="E112" s="211" t="str">
        <f>E7</f>
        <v>REKONŠTRUKCIA TELOCVIČNE ZŠ V OBCI KAMIENKA</v>
      </c>
      <c r="F112" s="212"/>
      <c r="G112" s="212"/>
      <c r="H112" s="21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 x14ac:dyDescent="0.2">
      <c r="B113" s="17"/>
      <c r="C113" s="23" t="s">
        <v>157</v>
      </c>
      <c r="L113" s="17"/>
    </row>
    <row r="114" spans="1:65" s="2" customFormat="1" ht="16.5" customHeight="1" x14ac:dyDescent="0.2">
      <c r="A114" s="26"/>
      <c r="B114" s="27"/>
      <c r="C114" s="26"/>
      <c r="D114" s="26"/>
      <c r="E114" s="211" t="s">
        <v>505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 x14ac:dyDescent="0.2">
      <c r="A115" s="26"/>
      <c r="B115" s="27"/>
      <c r="C115" s="23" t="s">
        <v>159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 x14ac:dyDescent="0.2">
      <c r="A116" s="26"/>
      <c r="B116" s="27"/>
      <c r="C116" s="26"/>
      <c r="D116" s="26"/>
      <c r="E116" s="180" t="str">
        <f>E11</f>
        <v>211 - Okná a vchodové dvere</v>
      </c>
      <c r="F116" s="213"/>
      <c r="G116" s="213"/>
      <c r="H116" s="213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 x14ac:dyDescent="0.2">
      <c r="A118" s="26"/>
      <c r="B118" s="27"/>
      <c r="C118" s="23" t="s">
        <v>18</v>
      </c>
      <c r="D118" s="26"/>
      <c r="E118" s="26"/>
      <c r="F118" s="21" t="str">
        <f>F14</f>
        <v>Kamienka</v>
      </c>
      <c r="G118" s="26"/>
      <c r="H118" s="26"/>
      <c r="I118" s="23" t="s">
        <v>20</v>
      </c>
      <c r="J118" s="49" t="str">
        <f>IF(J14="","",J14)</f>
        <v>vyplní uchádzač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25.7" customHeight="1" x14ac:dyDescent="0.2">
      <c r="A120" s="26"/>
      <c r="B120" s="27"/>
      <c r="C120" s="23" t="s">
        <v>21</v>
      </c>
      <c r="D120" s="26"/>
      <c r="E120" s="26"/>
      <c r="F120" s="21" t="str">
        <f>E17</f>
        <v>Obec Kamienka</v>
      </c>
      <c r="G120" s="26"/>
      <c r="H120" s="26"/>
      <c r="I120" s="23" t="s">
        <v>27</v>
      </c>
      <c r="J120" s="24" t="str">
        <f>E23</f>
        <v>Ing. Vladislav Slosarčik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 x14ac:dyDescent="0.2">
      <c r="A121" s="26"/>
      <c r="B121" s="27"/>
      <c r="C121" s="23" t="s">
        <v>25</v>
      </c>
      <c r="D121" s="26"/>
      <c r="E121" s="26"/>
      <c r="F121" s="21" t="str">
        <f>IF(E20="","",E20)</f>
        <v>vyplní uchádzač</v>
      </c>
      <c r="G121" s="26"/>
      <c r="H121" s="26"/>
      <c r="I121" s="23" t="s">
        <v>30</v>
      </c>
      <c r="J121" s="24" t="str">
        <f>E26</f>
        <v>Ing. Slosarčik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 x14ac:dyDescent="0.2">
      <c r="A123" s="120"/>
      <c r="B123" s="121"/>
      <c r="C123" s="122" t="s">
        <v>178</v>
      </c>
      <c r="D123" s="123" t="s">
        <v>58</v>
      </c>
      <c r="E123" s="123" t="s">
        <v>54</v>
      </c>
      <c r="F123" s="123" t="s">
        <v>55</v>
      </c>
      <c r="G123" s="123" t="s">
        <v>179</v>
      </c>
      <c r="H123" s="123" t="s">
        <v>180</v>
      </c>
      <c r="I123" s="123" t="s">
        <v>181</v>
      </c>
      <c r="J123" s="124" t="s">
        <v>163</v>
      </c>
      <c r="K123" s="125" t="s">
        <v>182</v>
      </c>
      <c r="L123" s="126"/>
      <c r="M123" s="56" t="s">
        <v>1</v>
      </c>
      <c r="N123" s="57" t="s">
        <v>37</v>
      </c>
      <c r="O123" s="57" t="s">
        <v>183</v>
      </c>
      <c r="P123" s="57" t="s">
        <v>184</v>
      </c>
      <c r="Q123" s="57" t="s">
        <v>185</v>
      </c>
      <c r="R123" s="57" t="s">
        <v>186</v>
      </c>
      <c r="S123" s="57" t="s">
        <v>187</v>
      </c>
      <c r="T123" s="58" t="s">
        <v>188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 x14ac:dyDescent="0.25">
      <c r="A124" s="26"/>
      <c r="B124" s="27"/>
      <c r="C124" s="63" t="s">
        <v>164</v>
      </c>
      <c r="D124" s="26"/>
      <c r="E124" s="26"/>
      <c r="F124" s="26"/>
      <c r="G124" s="26"/>
      <c r="H124" s="26"/>
      <c r="I124" s="26"/>
      <c r="J124" s="127">
        <f>BK124</f>
        <v>0</v>
      </c>
      <c r="K124" s="26"/>
      <c r="L124" s="27"/>
      <c r="M124" s="59"/>
      <c r="N124" s="50"/>
      <c r="O124" s="60"/>
      <c r="P124" s="128">
        <f>P125</f>
        <v>81.203280000000007</v>
      </c>
      <c r="Q124" s="60"/>
      <c r="R124" s="128">
        <f>R125</f>
        <v>1.6160699999999999</v>
      </c>
      <c r="S124" s="60"/>
      <c r="T124" s="129">
        <f>T125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165</v>
      </c>
      <c r="BK124" s="130">
        <f>BK125</f>
        <v>0</v>
      </c>
    </row>
    <row r="125" spans="1:65" s="12" customFormat="1" ht="25.9" customHeight="1" x14ac:dyDescent="0.2">
      <c r="B125" s="131"/>
      <c r="D125" s="132" t="s">
        <v>72</v>
      </c>
      <c r="E125" s="133" t="s">
        <v>253</v>
      </c>
      <c r="F125" s="133" t="s">
        <v>254</v>
      </c>
      <c r="J125" s="134">
        <f>BK125</f>
        <v>0</v>
      </c>
      <c r="L125" s="131"/>
      <c r="M125" s="135"/>
      <c r="N125" s="136"/>
      <c r="O125" s="136"/>
      <c r="P125" s="137">
        <f>P126+P129+P141</f>
        <v>81.203280000000007</v>
      </c>
      <c r="Q125" s="136"/>
      <c r="R125" s="137">
        <f>R126+R129+R141</f>
        <v>1.6160699999999999</v>
      </c>
      <c r="S125" s="136"/>
      <c r="T125" s="138">
        <f>T126+T129+T141</f>
        <v>0</v>
      </c>
      <c r="AR125" s="132" t="s">
        <v>86</v>
      </c>
      <c r="AT125" s="139" t="s">
        <v>72</v>
      </c>
      <c r="AU125" s="139" t="s">
        <v>73</v>
      </c>
      <c r="AY125" s="132" t="s">
        <v>191</v>
      </c>
      <c r="BK125" s="140">
        <f>BK126+BK129+BK141</f>
        <v>0</v>
      </c>
    </row>
    <row r="126" spans="1:65" s="12" customFormat="1" ht="22.9" customHeight="1" x14ac:dyDescent="0.2">
      <c r="B126" s="131"/>
      <c r="D126" s="132" t="s">
        <v>72</v>
      </c>
      <c r="E126" s="141" t="s">
        <v>298</v>
      </c>
      <c r="F126" s="141" t="s">
        <v>299</v>
      </c>
      <c r="J126" s="142">
        <f>BK126</f>
        <v>0</v>
      </c>
      <c r="L126" s="131"/>
      <c r="M126" s="135"/>
      <c r="N126" s="136"/>
      <c r="O126" s="136"/>
      <c r="P126" s="137">
        <f>SUM(P127:P128)</f>
        <v>14.02652</v>
      </c>
      <c r="Q126" s="136"/>
      <c r="R126" s="137">
        <f>SUM(R127:R128)</f>
        <v>5.9679999999999997E-2</v>
      </c>
      <c r="S126" s="136"/>
      <c r="T126" s="138">
        <f>SUM(T127:T128)</f>
        <v>0</v>
      </c>
      <c r="AR126" s="132" t="s">
        <v>86</v>
      </c>
      <c r="AT126" s="139" t="s">
        <v>72</v>
      </c>
      <c r="AU126" s="139" t="s">
        <v>80</v>
      </c>
      <c r="AY126" s="132" t="s">
        <v>191</v>
      </c>
      <c r="BK126" s="140">
        <f>SUM(BK127:BK128)</f>
        <v>0</v>
      </c>
    </row>
    <row r="127" spans="1:65" s="2" customFormat="1" ht="24" x14ac:dyDescent="0.2">
      <c r="A127" s="26"/>
      <c r="B127" s="143"/>
      <c r="C127" s="144" t="s">
        <v>80</v>
      </c>
      <c r="D127" s="144" t="s">
        <v>194</v>
      </c>
      <c r="E127" s="145" t="s">
        <v>867</v>
      </c>
      <c r="F127" s="146" t="s">
        <v>868</v>
      </c>
      <c r="G127" s="147" t="s">
        <v>210</v>
      </c>
      <c r="H127" s="148">
        <v>40.6</v>
      </c>
      <c r="I127" s="149">
        <v>0</v>
      </c>
      <c r="J127" s="149">
        <f>ROUND(I127*H127,2)</f>
        <v>0</v>
      </c>
      <c r="K127" s="150"/>
      <c r="L127" s="27"/>
      <c r="M127" s="151" t="s">
        <v>1</v>
      </c>
      <c r="N127" s="152" t="s">
        <v>39</v>
      </c>
      <c r="O127" s="153">
        <v>0.33885999999999999</v>
      </c>
      <c r="P127" s="153">
        <f>O127*H127</f>
        <v>13.757720000000001</v>
      </c>
      <c r="Q127" s="153">
        <v>1.47E-3</v>
      </c>
      <c r="R127" s="153">
        <f>Q127*H127</f>
        <v>5.9679999999999997E-2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260</v>
      </c>
      <c r="AT127" s="155" t="s">
        <v>194</v>
      </c>
      <c r="AU127" s="155" t="s">
        <v>86</v>
      </c>
      <c r="AY127" s="14" t="s">
        <v>191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86</v>
      </c>
      <c r="BK127" s="156">
        <f>ROUND(I127*H127,2)</f>
        <v>0</v>
      </c>
      <c r="BL127" s="14" t="s">
        <v>260</v>
      </c>
      <c r="BM127" s="155" t="s">
        <v>869</v>
      </c>
    </row>
    <row r="128" spans="1:65" s="2" customFormat="1" ht="24" x14ac:dyDescent="0.2">
      <c r="A128" s="26"/>
      <c r="B128" s="143"/>
      <c r="C128" s="144" t="s">
        <v>86</v>
      </c>
      <c r="D128" s="144" t="s">
        <v>194</v>
      </c>
      <c r="E128" s="145" t="s">
        <v>761</v>
      </c>
      <c r="F128" s="146" t="s">
        <v>762</v>
      </c>
      <c r="G128" s="147" t="s">
        <v>239</v>
      </c>
      <c r="H128" s="148">
        <v>0.06</v>
      </c>
      <c r="I128" s="149">
        <v>0</v>
      </c>
      <c r="J128" s="149">
        <f>ROUND(I128*H128,2)</f>
        <v>0</v>
      </c>
      <c r="K128" s="150"/>
      <c r="L128" s="27"/>
      <c r="M128" s="151" t="s">
        <v>1</v>
      </c>
      <c r="N128" s="152" t="s">
        <v>39</v>
      </c>
      <c r="O128" s="153">
        <v>4.4800000000000004</v>
      </c>
      <c r="P128" s="153">
        <f>O128*H128</f>
        <v>0.26879999999999998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260</v>
      </c>
      <c r="AT128" s="155" t="s">
        <v>194</v>
      </c>
      <c r="AU128" s="155" t="s">
        <v>86</v>
      </c>
      <c r="AY128" s="14" t="s">
        <v>191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86</v>
      </c>
      <c r="BK128" s="156">
        <f>ROUND(I128*H128,2)</f>
        <v>0</v>
      </c>
      <c r="BL128" s="14" t="s">
        <v>260</v>
      </c>
      <c r="BM128" s="155" t="s">
        <v>870</v>
      </c>
    </row>
    <row r="129" spans="1:65" s="12" customFormat="1" ht="22.9" customHeight="1" x14ac:dyDescent="0.2">
      <c r="B129" s="131"/>
      <c r="D129" s="132" t="s">
        <v>72</v>
      </c>
      <c r="E129" s="141" t="s">
        <v>308</v>
      </c>
      <c r="F129" s="141" t="s">
        <v>309</v>
      </c>
      <c r="J129" s="142">
        <f>BK129</f>
        <v>0</v>
      </c>
      <c r="L129" s="131"/>
      <c r="M129" s="135"/>
      <c r="N129" s="136"/>
      <c r="O129" s="136"/>
      <c r="P129" s="137">
        <f>SUM(P130:P140)</f>
        <v>46.685569999999998</v>
      </c>
      <c r="Q129" s="136"/>
      <c r="R129" s="137">
        <f>SUM(R130:R140)</f>
        <v>1.0001100000000001</v>
      </c>
      <c r="S129" s="136"/>
      <c r="T129" s="138">
        <f>SUM(T130:T140)</f>
        <v>0</v>
      </c>
      <c r="AR129" s="132" t="s">
        <v>86</v>
      </c>
      <c r="AT129" s="139" t="s">
        <v>72</v>
      </c>
      <c r="AU129" s="139" t="s">
        <v>80</v>
      </c>
      <c r="AY129" s="132" t="s">
        <v>191</v>
      </c>
      <c r="BK129" s="140">
        <f>SUM(BK130:BK140)</f>
        <v>0</v>
      </c>
    </row>
    <row r="130" spans="1:65" s="2" customFormat="1" ht="24" x14ac:dyDescent="0.2">
      <c r="A130" s="26"/>
      <c r="B130" s="143"/>
      <c r="C130" s="144" t="s">
        <v>203</v>
      </c>
      <c r="D130" s="144" t="s">
        <v>194</v>
      </c>
      <c r="E130" s="145" t="s">
        <v>871</v>
      </c>
      <c r="F130" s="146" t="s">
        <v>872</v>
      </c>
      <c r="G130" s="147" t="s">
        <v>210</v>
      </c>
      <c r="H130" s="148">
        <v>115.8</v>
      </c>
      <c r="I130" s="149">
        <v>0</v>
      </c>
      <c r="J130" s="149">
        <f t="shared" ref="J130:J140" si="0">ROUND(I130*H130,2)</f>
        <v>0</v>
      </c>
      <c r="K130" s="150"/>
      <c r="L130" s="27"/>
      <c r="M130" s="151" t="s">
        <v>1</v>
      </c>
      <c r="N130" s="152" t="s">
        <v>39</v>
      </c>
      <c r="O130" s="153">
        <v>0.18468999999999999</v>
      </c>
      <c r="P130" s="153">
        <f t="shared" ref="P130:P140" si="1">O130*H130</f>
        <v>21.3871</v>
      </c>
      <c r="Q130" s="153">
        <v>2.1000000000000001E-4</v>
      </c>
      <c r="R130" s="153">
        <f t="shared" ref="R130:R140" si="2">Q130*H130</f>
        <v>2.4320000000000001E-2</v>
      </c>
      <c r="S130" s="153">
        <v>0</v>
      </c>
      <c r="T130" s="154">
        <f t="shared" ref="T130:T140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260</v>
      </c>
      <c r="AT130" s="155" t="s">
        <v>194</v>
      </c>
      <c r="AU130" s="155" t="s">
        <v>86</v>
      </c>
      <c r="AY130" s="14" t="s">
        <v>191</v>
      </c>
      <c r="BE130" s="156">
        <f t="shared" ref="BE130:BE140" si="4">IF(N130="základná",J130,0)</f>
        <v>0</v>
      </c>
      <c r="BF130" s="156">
        <f t="shared" ref="BF130:BF140" si="5">IF(N130="znížená",J130,0)</f>
        <v>0</v>
      </c>
      <c r="BG130" s="156">
        <f t="shared" ref="BG130:BG140" si="6">IF(N130="zákl. prenesená",J130,0)</f>
        <v>0</v>
      </c>
      <c r="BH130" s="156">
        <f t="shared" ref="BH130:BH140" si="7">IF(N130="zníž. prenesená",J130,0)</f>
        <v>0</v>
      </c>
      <c r="BI130" s="156">
        <f t="shared" ref="BI130:BI140" si="8">IF(N130="nulová",J130,0)</f>
        <v>0</v>
      </c>
      <c r="BJ130" s="14" t="s">
        <v>86</v>
      </c>
      <c r="BK130" s="156">
        <f t="shared" ref="BK130:BK140" si="9">ROUND(I130*H130,2)</f>
        <v>0</v>
      </c>
      <c r="BL130" s="14" t="s">
        <v>260</v>
      </c>
      <c r="BM130" s="155" t="s">
        <v>873</v>
      </c>
    </row>
    <row r="131" spans="1:65" s="2" customFormat="1" ht="24" x14ac:dyDescent="0.2">
      <c r="A131" s="26"/>
      <c r="B131" s="143"/>
      <c r="C131" s="157" t="s">
        <v>198</v>
      </c>
      <c r="D131" s="157" t="s">
        <v>262</v>
      </c>
      <c r="E131" s="158" t="s">
        <v>874</v>
      </c>
      <c r="F131" s="159" t="s">
        <v>875</v>
      </c>
      <c r="G131" s="160" t="s">
        <v>210</v>
      </c>
      <c r="H131" s="161">
        <v>121.59</v>
      </c>
      <c r="I131" s="162">
        <v>0</v>
      </c>
      <c r="J131" s="162">
        <f t="shared" si="0"/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 t="shared" si="1"/>
        <v>0</v>
      </c>
      <c r="Q131" s="153">
        <v>2.0000000000000001E-4</v>
      </c>
      <c r="R131" s="153">
        <f t="shared" si="2"/>
        <v>2.4320000000000001E-2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265</v>
      </c>
      <c r="AT131" s="155" t="s">
        <v>262</v>
      </c>
      <c r="AU131" s="155" t="s">
        <v>86</v>
      </c>
      <c r="AY131" s="14" t="s">
        <v>191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260</v>
      </c>
      <c r="BM131" s="155" t="s">
        <v>876</v>
      </c>
    </row>
    <row r="132" spans="1:65" s="2" customFormat="1" ht="24" x14ac:dyDescent="0.2">
      <c r="A132" s="26"/>
      <c r="B132" s="143"/>
      <c r="C132" s="157" t="s">
        <v>212</v>
      </c>
      <c r="D132" s="157" t="s">
        <v>262</v>
      </c>
      <c r="E132" s="158" t="s">
        <v>877</v>
      </c>
      <c r="F132" s="159" t="s">
        <v>878</v>
      </c>
      <c r="G132" s="160" t="s">
        <v>206</v>
      </c>
      <c r="H132" s="161">
        <v>12</v>
      </c>
      <c r="I132" s="162">
        <v>0</v>
      </c>
      <c r="J132" s="162">
        <f t="shared" si="0"/>
        <v>0</v>
      </c>
      <c r="K132" s="163"/>
      <c r="L132" s="164"/>
      <c r="M132" s="165" t="s">
        <v>1</v>
      </c>
      <c r="N132" s="166" t="s">
        <v>39</v>
      </c>
      <c r="O132" s="153">
        <v>0</v>
      </c>
      <c r="P132" s="153">
        <f t="shared" si="1"/>
        <v>0</v>
      </c>
      <c r="Q132" s="153">
        <v>3.7999999999999999E-2</v>
      </c>
      <c r="R132" s="153">
        <f t="shared" si="2"/>
        <v>0.45600000000000002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265</v>
      </c>
      <c r="AT132" s="155" t="s">
        <v>262</v>
      </c>
      <c r="AU132" s="155" t="s">
        <v>86</v>
      </c>
      <c r="AY132" s="14" t="s">
        <v>191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260</v>
      </c>
      <c r="BM132" s="155" t="s">
        <v>879</v>
      </c>
    </row>
    <row r="133" spans="1:65" s="2" customFormat="1" ht="24" x14ac:dyDescent="0.2">
      <c r="A133" s="26"/>
      <c r="B133" s="143"/>
      <c r="C133" s="157" t="s">
        <v>216</v>
      </c>
      <c r="D133" s="157" t="s">
        <v>262</v>
      </c>
      <c r="E133" s="158" t="s">
        <v>880</v>
      </c>
      <c r="F133" s="159" t="s">
        <v>881</v>
      </c>
      <c r="G133" s="160" t="s">
        <v>206</v>
      </c>
      <c r="H133" s="161">
        <v>2</v>
      </c>
      <c r="I133" s="162">
        <v>0</v>
      </c>
      <c r="J133" s="162">
        <f t="shared" si="0"/>
        <v>0</v>
      </c>
      <c r="K133" s="163"/>
      <c r="L133" s="164"/>
      <c r="M133" s="165" t="s">
        <v>1</v>
      </c>
      <c r="N133" s="166" t="s">
        <v>39</v>
      </c>
      <c r="O133" s="153">
        <v>0</v>
      </c>
      <c r="P133" s="153">
        <f t="shared" si="1"/>
        <v>0</v>
      </c>
      <c r="Q133" s="153">
        <v>3.7999999999999999E-2</v>
      </c>
      <c r="R133" s="153">
        <f t="shared" si="2"/>
        <v>7.5999999999999998E-2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265</v>
      </c>
      <c r="AT133" s="155" t="s">
        <v>262</v>
      </c>
      <c r="AU133" s="155" t="s">
        <v>86</v>
      </c>
      <c r="AY133" s="14" t="s">
        <v>191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260</v>
      </c>
      <c r="BM133" s="155" t="s">
        <v>882</v>
      </c>
    </row>
    <row r="134" spans="1:65" s="2" customFormat="1" ht="24" x14ac:dyDescent="0.2">
      <c r="A134" s="26"/>
      <c r="B134" s="143"/>
      <c r="C134" s="157" t="s">
        <v>220</v>
      </c>
      <c r="D134" s="157" t="s">
        <v>262</v>
      </c>
      <c r="E134" s="158" t="s">
        <v>883</v>
      </c>
      <c r="F134" s="159" t="s">
        <v>884</v>
      </c>
      <c r="G134" s="160" t="s">
        <v>206</v>
      </c>
      <c r="H134" s="161">
        <v>1</v>
      </c>
      <c r="I134" s="162">
        <v>0</v>
      </c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3.7999999999999999E-2</v>
      </c>
      <c r="R134" s="153">
        <f t="shared" si="2"/>
        <v>3.7999999999999999E-2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265</v>
      </c>
      <c r="AT134" s="155" t="s">
        <v>262</v>
      </c>
      <c r="AU134" s="155" t="s">
        <v>86</v>
      </c>
      <c r="AY134" s="14" t="s">
        <v>191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260</v>
      </c>
      <c r="BM134" s="155" t="s">
        <v>885</v>
      </c>
    </row>
    <row r="135" spans="1:65" s="2" customFormat="1" ht="24" x14ac:dyDescent="0.2">
      <c r="A135" s="26"/>
      <c r="B135" s="143"/>
      <c r="C135" s="157" t="s">
        <v>224</v>
      </c>
      <c r="D135" s="157" t="s">
        <v>262</v>
      </c>
      <c r="E135" s="158" t="s">
        <v>886</v>
      </c>
      <c r="F135" s="159" t="s">
        <v>887</v>
      </c>
      <c r="G135" s="160" t="s">
        <v>206</v>
      </c>
      <c r="H135" s="161">
        <v>8</v>
      </c>
      <c r="I135" s="162">
        <v>0</v>
      </c>
      <c r="J135" s="162">
        <f t="shared" si="0"/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 t="shared" si="1"/>
        <v>0</v>
      </c>
      <c r="Q135" s="153">
        <v>3.7999999999999999E-2</v>
      </c>
      <c r="R135" s="153">
        <f t="shared" si="2"/>
        <v>0.30399999999999999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265</v>
      </c>
      <c r="AT135" s="155" t="s">
        <v>262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260</v>
      </c>
      <c r="BM135" s="155" t="s">
        <v>888</v>
      </c>
    </row>
    <row r="136" spans="1:65" s="2" customFormat="1" ht="24" x14ac:dyDescent="0.2">
      <c r="A136" s="26"/>
      <c r="B136" s="143"/>
      <c r="C136" s="144" t="s">
        <v>192</v>
      </c>
      <c r="D136" s="144" t="s">
        <v>194</v>
      </c>
      <c r="E136" s="145" t="s">
        <v>889</v>
      </c>
      <c r="F136" s="146" t="s">
        <v>890</v>
      </c>
      <c r="G136" s="147" t="s">
        <v>206</v>
      </c>
      <c r="H136" s="148">
        <v>4</v>
      </c>
      <c r="I136" s="149">
        <v>0</v>
      </c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0.53519000000000005</v>
      </c>
      <c r="P136" s="153">
        <f t="shared" si="1"/>
        <v>2.1407600000000002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260</v>
      </c>
      <c r="AT136" s="155" t="s">
        <v>194</v>
      </c>
      <c r="AU136" s="155" t="s">
        <v>86</v>
      </c>
      <c r="AY136" s="14" t="s">
        <v>191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260</v>
      </c>
      <c r="BM136" s="155" t="s">
        <v>891</v>
      </c>
    </row>
    <row r="137" spans="1:65" s="2" customFormat="1" ht="16.5" customHeight="1" x14ac:dyDescent="0.2">
      <c r="A137" s="26"/>
      <c r="B137" s="143"/>
      <c r="C137" s="157" t="s">
        <v>231</v>
      </c>
      <c r="D137" s="157" t="s">
        <v>262</v>
      </c>
      <c r="E137" s="158" t="s">
        <v>892</v>
      </c>
      <c r="F137" s="159" t="s">
        <v>893</v>
      </c>
      <c r="G137" s="160" t="s">
        <v>206</v>
      </c>
      <c r="H137" s="161">
        <v>4</v>
      </c>
      <c r="I137" s="162">
        <v>0</v>
      </c>
      <c r="J137" s="162">
        <f t="shared" si="0"/>
        <v>0</v>
      </c>
      <c r="K137" s="163"/>
      <c r="L137" s="164"/>
      <c r="M137" s="165" t="s">
        <v>1</v>
      </c>
      <c r="N137" s="166" t="s">
        <v>39</v>
      </c>
      <c r="O137" s="153">
        <v>0</v>
      </c>
      <c r="P137" s="153">
        <f t="shared" si="1"/>
        <v>0</v>
      </c>
      <c r="Q137" s="153">
        <v>1E-3</v>
      </c>
      <c r="R137" s="153">
        <f t="shared" si="2"/>
        <v>4.0000000000000001E-3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265</v>
      </c>
      <c r="AT137" s="155" t="s">
        <v>262</v>
      </c>
      <c r="AU137" s="155" t="s">
        <v>86</v>
      </c>
      <c r="AY137" s="14" t="s">
        <v>191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260</v>
      </c>
      <c r="BM137" s="155" t="s">
        <v>894</v>
      </c>
    </row>
    <row r="138" spans="1:65" s="2" customFormat="1" ht="24" x14ac:dyDescent="0.2">
      <c r="A138" s="26"/>
      <c r="B138" s="143"/>
      <c r="C138" s="144" t="s">
        <v>236</v>
      </c>
      <c r="D138" s="144" t="s">
        <v>194</v>
      </c>
      <c r="E138" s="145" t="s">
        <v>895</v>
      </c>
      <c r="F138" s="146" t="s">
        <v>896</v>
      </c>
      <c r="G138" s="147" t="s">
        <v>206</v>
      </c>
      <c r="H138" s="148">
        <v>40.6</v>
      </c>
      <c r="I138" s="149">
        <v>0</v>
      </c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0.51785000000000003</v>
      </c>
      <c r="P138" s="153">
        <f t="shared" si="1"/>
        <v>21.024709999999999</v>
      </c>
      <c r="Q138" s="153">
        <v>2.9999999999999997E-4</v>
      </c>
      <c r="R138" s="153">
        <f t="shared" si="2"/>
        <v>1.218E-2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260</v>
      </c>
      <c r="AT138" s="155" t="s">
        <v>194</v>
      </c>
      <c r="AU138" s="155" t="s">
        <v>86</v>
      </c>
      <c r="AY138" s="14" t="s">
        <v>191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260</v>
      </c>
      <c r="BM138" s="155" t="s">
        <v>897</v>
      </c>
    </row>
    <row r="139" spans="1:65" s="2" customFormat="1" ht="36" x14ac:dyDescent="0.2">
      <c r="A139" s="26"/>
      <c r="B139" s="143"/>
      <c r="C139" s="157" t="s">
        <v>241</v>
      </c>
      <c r="D139" s="157" t="s">
        <v>262</v>
      </c>
      <c r="E139" s="158" t="s">
        <v>898</v>
      </c>
      <c r="F139" s="159" t="s">
        <v>899</v>
      </c>
      <c r="G139" s="160" t="s">
        <v>210</v>
      </c>
      <c r="H139" s="161">
        <v>41.411999999999999</v>
      </c>
      <c r="I139" s="162">
        <v>0</v>
      </c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1.48E-3</v>
      </c>
      <c r="R139" s="153">
        <f t="shared" si="2"/>
        <v>6.1289999999999997E-2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265</v>
      </c>
      <c r="AT139" s="155" t="s">
        <v>262</v>
      </c>
      <c r="AU139" s="155" t="s">
        <v>86</v>
      </c>
      <c r="AY139" s="14" t="s">
        <v>191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260</v>
      </c>
      <c r="BM139" s="155" t="s">
        <v>900</v>
      </c>
    </row>
    <row r="140" spans="1:65" s="2" customFormat="1" ht="24" x14ac:dyDescent="0.2">
      <c r="A140" s="26"/>
      <c r="B140" s="143"/>
      <c r="C140" s="144" t="s">
        <v>245</v>
      </c>
      <c r="D140" s="144" t="s">
        <v>194</v>
      </c>
      <c r="E140" s="145" t="s">
        <v>901</v>
      </c>
      <c r="F140" s="146" t="s">
        <v>902</v>
      </c>
      <c r="G140" s="147" t="s">
        <v>239</v>
      </c>
      <c r="H140" s="148">
        <v>1</v>
      </c>
      <c r="I140" s="149">
        <v>0</v>
      </c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2.133</v>
      </c>
      <c r="P140" s="153">
        <f t="shared" si="1"/>
        <v>2.133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260</v>
      </c>
      <c r="AT140" s="155" t="s">
        <v>194</v>
      </c>
      <c r="AU140" s="155" t="s">
        <v>86</v>
      </c>
      <c r="AY140" s="14" t="s">
        <v>191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260</v>
      </c>
      <c r="BM140" s="155" t="s">
        <v>903</v>
      </c>
    </row>
    <row r="141" spans="1:65" s="12" customFormat="1" ht="22.9" customHeight="1" x14ac:dyDescent="0.2">
      <c r="B141" s="131"/>
      <c r="D141" s="132" t="s">
        <v>72</v>
      </c>
      <c r="E141" s="141" t="s">
        <v>330</v>
      </c>
      <c r="F141" s="141" t="s">
        <v>331</v>
      </c>
      <c r="J141" s="142">
        <f>BK141</f>
        <v>0</v>
      </c>
      <c r="L141" s="131"/>
      <c r="M141" s="135"/>
      <c r="N141" s="136"/>
      <c r="O141" s="136"/>
      <c r="P141" s="137">
        <f>SUM(P142:P144)</f>
        <v>20.49119</v>
      </c>
      <c r="Q141" s="136"/>
      <c r="R141" s="137">
        <f>SUM(R142:R144)</f>
        <v>0.55628</v>
      </c>
      <c r="S141" s="136"/>
      <c r="T141" s="138">
        <f>SUM(T142:T144)</f>
        <v>0</v>
      </c>
      <c r="AR141" s="132" t="s">
        <v>86</v>
      </c>
      <c r="AT141" s="139" t="s">
        <v>72</v>
      </c>
      <c r="AU141" s="139" t="s">
        <v>80</v>
      </c>
      <c r="AY141" s="132" t="s">
        <v>191</v>
      </c>
      <c r="BK141" s="140">
        <f>SUM(BK142:BK144)</f>
        <v>0</v>
      </c>
    </row>
    <row r="142" spans="1:65" s="2" customFormat="1" ht="24" x14ac:dyDescent="0.2">
      <c r="A142" s="26"/>
      <c r="B142" s="143"/>
      <c r="C142" s="144" t="s">
        <v>249</v>
      </c>
      <c r="D142" s="144" t="s">
        <v>194</v>
      </c>
      <c r="E142" s="145" t="s">
        <v>904</v>
      </c>
      <c r="F142" s="146" t="s">
        <v>905</v>
      </c>
      <c r="G142" s="147" t="s">
        <v>210</v>
      </c>
      <c r="H142" s="148">
        <v>28</v>
      </c>
      <c r="I142" s="149">
        <v>0</v>
      </c>
      <c r="J142" s="149">
        <f>ROUND(I142*H142,2)</f>
        <v>0</v>
      </c>
      <c r="K142" s="150"/>
      <c r="L142" s="27"/>
      <c r="M142" s="151" t="s">
        <v>1</v>
      </c>
      <c r="N142" s="152" t="s">
        <v>39</v>
      </c>
      <c r="O142" s="153">
        <v>0.66624000000000005</v>
      </c>
      <c r="P142" s="153">
        <f>O142*H142</f>
        <v>18.654720000000001</v>
      </c>
      <c r="Q142" s="153">
        <v>4.0999999999999999E-4</v>
      </c>
      <c r="R142" s="153">
        <f>Q142*H142</f>
        <v>1.1480000000000001E-2</v>
      </c>
      <c r="S142" s="153">
        <v>0</v>
      </c>
      <c r="T142" s="15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260</v>
      </c>
      <c r="AT142" s="155" t="s">
        <v>194</v>
      </c>
      <c r="AU142" s="155" t="s">
        <v>86</v>
      </c>
      <c r="AY142" s="14" t="s">
        <v>191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4" t="s">
        <v>86</v>
      </c>
      <c r="BK142" s="156">
        <f>ROUND(I142*H142,2)</f>
        <v>0</v>
      </c>
      <c r="BL142" s="14" t="s">
        <v>260</v>
      </c>
      <c r="BM142" s="155" t="s">
        <v>906</v>
      </c>
    </row>
    <row r="143" spans="1:65" s="2" customFormat="1" ht="24" x14ac:dyDescent="0.2">
      <c r="A143" s="26"/>
      <c r="B143" s="143"/>
      <c r="C143" s="157" t="s">
        <v>257</v>
      </c>
      <c r="D143" s="157" t="s">
        <v>262</v>
      </c>
      <c r="E143" s="158" t="s">
        <v>907</v>
      </c>
      <c r="F143" s="159" t="s">
        <v>908</v>
      </c>
      <c r="G143" s="160" t="s">
        <v>206</v>
      </c>
      <c r="H143" s="161">
        <v>4</v>
      </c>
      <c r="I143" s="162">
        <v>0</v>
      </c>
      <c r="J143" s="162">
        <f>ROUND(I143*H143,2)</f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>O143*H143</f>
        <v>0</v>
      </c>
      <c r="Q143" s="153">
        <v>0.13619999999999999</v>
      </c>
      <c r="R143" s="153">
        <f>Q143*H143</f>
        <v>0.54479999999999995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265</v>
      </c>
      <c r="AT143" s="155" t="s">
        <v>262</v>
      </c>
      <c r="AU143" s="155" t="s">
        <v>86</v>
      </c>
      <c r="AY143" s="14" t="s">
        <v>191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260</v>
      </c>
      <c r="BM143" s="155" t="s">
        <v>909</v>
      </c>
    </row>
    <row r="144" spans="1:65" s="2" customFormat="1" ht="24" x14ac:dyDescent="0.2">
      <c r="A144" s="26"/>
      <c r="B144" s="143"/>
      <c r="C144" s="144" t="s">
        <v>260</v>
      </c>
      <c r="D144" s="144" t="s">
        <v>194</v>
      </c>
      <c r="E144" s="145" t="s">
        <v>776</v>
      </c>
      <c r="F144" s="146" t="s">
        <v>777</v>
      </c>
      <c r="G144" s="147" t="s">
        <v>239</v>
      </c>
      <c r="H144" s="148">
        <v>0.55600000000000005</v>
      </c>
      <c r="I144" s="149">
        <v>0</v>
      </c>
      <c r="J144" s="149">
        <f>ROUND(I144*H144,2)</f>
        <v>0</v>
      </c>
      <c r="K144" s="150"/>
      <c r="L144" s="27"/>
      <c r="M144" s="167" t="s">
        <v>1</v>
      </c>
      <c r="N144" s="168" t="s">
        <v>39</v>
      </c>
      <c r="O144" s="169">
        <v>3.3029999999999999</v>
      </c>
      <c r="P144" s="169">
        <f>O144*H144</f>
        <v>1.83647</v>
      </c>
      <c r="Q144" s="169">
        <v>0</v>
      </c>
      <c r="R144" s="169">
        <f>Q144*H144</f>
        <v>0</v>
      </c>
      <c r="S144" s="169">
        <v>0</v>
      </c>
      <c r="T144" s="170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260</v>
      </c>
      <c r="AT144" s="155" t="s">
        <v>194</v>
      </c>
      <c r="AU144" s="155" t="s">
        <v>86</v>
      </c>
      <c r="AY144" s="14" t="s">
        <v>191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260</v>
      </c>
      <c r="BM144" s="155" t="s">
        <v>910</v>
      </c>
    </row>
    <row r="145" spans="1:31" s="2" customFormat="1" ht="6.95" customHeight="1" x14ac:dyDescent="0.2">
      <c r="A145" s="26"/>
      <c r="B145" s="41"/>
      <c r="C145" s="42"/>
      <c r="D145" s="42"/>
      <c r="E145" s="42"/>
      <c r="F145" s="42"/>
      <c r="G145" s="42"/>
      <c r="H145" s="42"/>
      <c r="I145" s="42"/>
      <c r="J145" s="42"/>
      <c r="K145" s="42"/>
      <c r="L145" s="27"/>
      <c r="M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</row>
  </sheetData>
  <autoFilter ref="C123:K144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3"/>
  <sheetViews>
    <sheetView showGridLines="0" topLeftCell="A117" workbookViewId="0">
      <selection activeCell="I128" sqref="I128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138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911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ROUND(J125,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ROUND((SUM(BE125:BE152)),  2)</f>
        <v>0</v>
      </c>
      <c r="G35" s="26"/>
      <c r="H35" s="26"/>
      <c r="I35" s="100">
        <v>0.2</v>
      </c>
      <c r="J35" s="99">
        <f>ROUND(((SUM(BE125:BE152))*I35),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ROUND((SUM(BF125:BF152)),  2)</f>
        <v>0</v>
      </c>
      <c r="G36" s="26"/>
      <c r="H36" s="26"/>
      <c r="I36" s="100">
        <v>0.2</v>
      </c>
      <c r="J36" s="99">
        <f>ROUND(((SUM(BF125:BF152))*I36),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ROUND((SUM(BG125:BG152)),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ROUND((SUM(BH125:BH152)),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ROUND((SUM(BI125:BI152)),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212 - Vnútorné dvere a deliace stienky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J125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1:47" s="10" customFormat="1" ht="19.899999999999999" customHeight="1" x14ac:dyDescent="0.2">
      <c r="B100" s="116"/>
      <c r="D100" s="117" t="s">
        <v>529</v>
      </c>
      <c r="E100" s="118"/>
      <c r="F100" s="118"/>
      <c r="G100" s="118"/>
      <c r="H100" s="118"/>
      <c r="I100" s="118"/>
      <c r="J100" s="119">
        <f>J127</f>
        <v>0</v>
      </c>
      <c r="L100" s="116"/>
    </row>
    <row r="101" spans="1:47" s="10" customFormat="1" ht="19.899999999999999" customHeight="1" x14ac:dyDescent="0.2">
      <c r="B101" s="116"/>
      <c r="D101" s="117" t="s">
        <v>396</v>
      </c>
      <c r="E101" s="118"/>
      <c r="F101" s="118"/>
      <c r="G101" s="118"/>
      <c r="H101" s="118"/>
      <c r="I101" s="118"/>
      <c r="J101" s="119">
        <f>J132</f>
        <v>0</v>
      </c>
      <c r="L101" s="116"/>
    </row>
    <row r="102" spans="1:47" s="9" customFormat="1" ht="24.95" customHeight="1" x14ac:dyDescent="0.2">
      <c r="B102" s="112"/>
      <c r="D102" s="113" t="s">
        <v>168</v>
      </c>
      <c r="E102" s="114"/>
      <c r="F102" s="114"/>
      <c r="G102" s="114"/>
      <c r="H102" s="114"/>
      <c r="I102" s="114"/>
      <c r="J102" s="115">
        <f>J134</f>
        <v>0</v>
      </c>
      <c r="L102" s="112"/>
    </row>
    <row r="103" spans="1:47" s="10" customFormat="1" ht="19.899999999999999" customHeight="1" x14ac:dyDescent="0.2">
      <c r="B103" s="116"/>
      <c r="D103" s="117" t="s">
        <v>171</v>
      </c>
      <c r="E103" s="118"/>
      <c r="F103" s="118"/>
      <c r="G103" s="118"/>
      <c r="H103" s="118"/>
      <c r="I103" s="118"/>
      <c r="J103" s="119">
        <f>J135</f>
        <v>0</v>
      </c>
      <c r="L103" s="116"/>
    </row>
    <row r="104" spans="1:47" s="2" customFormat="1" ht="21.75" customHeight="1" x14ac:dyDescent="0.2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47" s="2" customFormat="1" ht="6.95" customHeight="1" x14ac:dyDescent="0.2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47" s="2" customFormat="1" ht="6.95" customHeight="1" x14ac:dyDescent="0.2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4.95" customHeight="1" x14ac:dyDescent="0.2">
      <c r="A110" s="26"/>
      <c r="B110" s="27"/>
      <c r="C110" s="18" t="s">
        <v>177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 x14ac:dyDescent="0.2">
      <c r="A112" s="26"/>
      <c r="B112" s="27"/>
      <c r="C112" s="23" t="s">
        <v>14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 x14ac:dyDescent="0.2">
      <c r="A113" s="26"/>
      <c r="B113" s="27"/>
      <c r="C113" s="26"/>
      <c r="D113" s="26"/>
      <c r="E113" s="211" t="str">
        <f>E7</f>
        <v>REKONŠTRUKCIA TELOCVIČNE ZŠ V OBCI KAMIENKA</v>
      </c>
      <c r="F113" s="212"/>
      <c r="G113" s="212"/>
      <c r="H113" s="212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1" customFormat="1" ht="12" customHeight="1" x14ac:dyDescent="0.2">
      <c r="B114" s="17"/>
      <c r="C114" s="23" t="s">
        <v>157</v>
      </c>
      <c r="L114" s="17"/>
    </row>
    <row r="115" spans="1:65" s="2" customFormat="1" ht="16.5" customHeight="1" x14ac:dyDescent="0.2">
      <c r="A115" s="26"/>
      <c r="B115" s="27"/>
      <c r="C115" s="26"/>
      <c r="D115" s="26"/>
      <c r="E115" s="211" t="s">
        <v>505</v>
      </c>
      <c r="F115" s="213"/>
      <c r="G115" s="213"/>
      <c r="H115" s="213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159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 x14ac:dyDescent="0.2">
      <c r="A117" s="26"/>
      <c r="B117" s="27"/>
      <c r="C117" s="26"/>
      <c r="D117" s="26"/>
      <c r="E117" s="180" t="str">
        <f>E11</f>
        <v>212 - Vnútorné dvere a deliace stienky</v>
      </c>
      <c r="F117" s="213"/>
      <c r="G117" s="213"/>
      <c r="H117" s="213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 x14ac:dyDescent="0.2">
      <c r="A119" s="26"/>
      <c r="B119" s="27"/>
      <c r="C119" s="23" t="s">
        <v>18</v>
      </c>
      <c r="D119" s="26"/>
      <c r="E119" s="26"/>
      <c r="F119" s="21" t="str">
        <f>F14</f>
        <v>Kamienka</v>
      </c>
      <c r="G119" s="26"/>
      <c r="H119" s="26"/>
      <c r="I119" s="23" t="s">
        <v>20</v>
      </c>
      <c r="J119" s="49" t="str">
        <f>IF(J14="","",J14)</f>
        <v>vyplní uchádzač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25.7" customHeight="1" x14ac:dyDescent="0.2">
      <c r="A121" s="26"/>
      <c r="B121" s="27"/>
      <c r="C121" s="23" t="s">
        <v>21</v>
      </c>
      <c r="D121" s="26"/>
      <c r="E121" s="26"/>
      <c r="F121" s="21" t="str">
        <f>E17</f>
        <v>Obec Kamienka</v>
      </c>
      <c r="G121" s="26"/>
      <c r="H121" s="26"/>
      <c r="I121" s="23" t="s">
        <v>27</v>
      </c>
      <c r="J121" s="24" t="str">
        <f>E23</f>
        <v>Ing. Vladislav Slosarčik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 x14ac:dyDescent="0.2">
      <c r="A122" s="26"/>
      <c r="B122" s="27"/>
      <c r="C122" s="23" t="s">
        <v>25</v>
      </c>
      <c r="D122" s="26"/>
      <c r="E122" s="26"/>
      <c r="F122" s="21" t="str">
        <f>IF(E20="","",E20)</f>
        <v>vyplní uchádzač</v>
      </c>
      <c r="G122" s="26"/>
      <c r="H122" s="26"/>
      <c r="I122" s="23" t="s">
        <v>30</v>
      </c>
      <c r="J122" s="24" t="str">
        <f>E26</f>
        <v>Ing. Slosarčik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 x14ac:dyDescent="0.2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 x14ac:dyDescent="0.2">
      <c r="A124" s="120"/>
      <c r="B124" s="121"/>
      <c r="C124" s="122" t="s">
        <v>178</v>
      </c>
      <c r="D124" s="123" t="s">
        <v>58</v>
      </c>
      <c r="E124" s="123" t="s">
        <v>54</v>
      </c>
      <c r="F124" s="123" t="s">
        <v>55</v>
      </c>
      <c r="G124" s="123" t="s">
        <v>179</v>
      </c>
      <c r="H124" s="123" t="s">
        <v>180</v>
      </c>
      <c r="I124" s="123" t="s">
        <v>181</v>
      </c>
      <c r="J124" s="124" t="s">
        <v>163</v>
      </c>
      <c r="K124" s="125" t="s">
        <v>182</v>
      </c>
      <c r="L124" s="126"/>
      <c r="M124" s="56" t="s">
        <v>1</v>
      </c>
      <c r="N124" s="57" t="s">
        <v>37</v>
      </c>
      <c r="O124" s="57" t="s">
        <v>183</v>
      </c>
      <c r="P124" s="57" t="s">
        <v>184</v>
      </c>
      <c r="Q124" s="57" t="s">
        <v>185</v>
      </c>
      <c r="R124" s="57" t="s">
        <v>186</v>
      </c>
      <c r="S124" s="57" t="s">
        <v>187</v>
      </c>
      <c r="T124" s="58" t="s">
        <v>188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9" customHeight="1" x14ac:dyDescent="0.25">
      <c r="A125" s="26"/>
      <c r="B125" s="27"/>
      <c r="C125" s="63" t="s">
        <v>164</v>
      </c>
      <c r="D125" s="26"/>
      <c r="E125" s="26"/>
      <c r="F125" s="26"/>
      <c r="G125" s="26"/>
      <c r="H125" s="26"/>
      <c r="I125" s="26"/>
      <c r="J125" s="127">
        <f>BK125</f>
        <v>0</v>
      </c>
      <c r="K125" s="26"/>
      <c r="L125" s="27"/>
      <c r="M125" s="59"/>
      <c r="N125" s="50"/>
      <c r="O125" s="60"/>
      <c r="P125" s="128">
        <f>P126+P134</f>
        <v>84.274450000000002</v>
      </c>
      <c r="Q125" s="60"/>
      <c r="R125" s="128">
        <f>R126+R134</f>
        <v>1.37747</v>
      </c>
      <c r="S125" s="60"/>
      <c r="T125" s="129">
        <f>T126+T134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72</v>
      </c>
      <c r="AU125" s="14" t="s">
        <v>165</v>
      </c>
      <c r="BK125" s="130">
        <f>BK126+BK134</f>
        <v>0</v>
      </c>
    </row>
    <row r="126" spans="1:65" s="12" customFormat="1" ht="25.9" customHeight="1" x14ac:dyDescent="0.2">
      <c r="B126" s="131"/>
      <c r="D126" s="132" t="s">
        <v>72</v>
      </c>
      <c r="E126" s="133" t="s">
        <v>189</v>
      </c>
      <c r="F126" s="133" t="s">
        <v>190</v>
      </c>
      <c r="J126" s="134">
        <f>BK126</f>
        <v>0</v>
      </c>
      <c r="L126" s="131"/>
      <c r="M126" s="135"/>
      <c r="N126" s="136"/>
      <c r="O126" s="136"/>
      <c r="P126" s="137">
        <f>P127+P132</f>
        <v>49.712440000000001</v>
      </c>
      <c r="Q126" s="136"/>
      <c r="R126" s="137">
        <f>R127+R132</f>
        <v>0.80791000000000002</v>
      </c>
      <c r="S126" s="136"/>
      <c r="T126" s="138">
        <f>T127+T132</f>
        <v>0</v>
      </c>
      <c r="AR126" s="132" t="s">
        <v>80</v>
      </c>
      <c r="AT126" s="139" t="s">
        <v>72</v>
      </c>
      <c r="AU126" s="139" t="s">
        <v>73</v>
      </c>
      <c r="AY126" s="132" t="s">
        <v>191</v>
      </c>
      <c r="BK126" s="140">
        <f>BK127+BK132</f>
        <v>0</v>
      </c>
    </row>
    <row r="127" spans="1:65" s="12" customFormat="1" ht="22.9" customHeight="1" x14ac:dyDescent="0.2">
      <c r="B127" s="131"/>
      <c r="D127" s="132" t="s">
        <v>72</v>
      </c>
      <c r="E127" s="141" t="s">
        <v>216</v>
      </c>
      <c r="F127" s="141" t="s">
        <v>563</v>
      </c>
      <c r="J127" s="142">
        <f>BK127</f>
        <v>0</v>
      </c>
      <c r="L127" s="131"/>
      <c r="M127" s="135"/>
      <c r="N127" s="136"/>
      <c r="O127" s="136"/>
      <c r="P127" s="137">
        <f>SUM(P128:P131)</f>
        <v>48.847670000000001</v>
      </c>
      <c r="Q127" s="136"/>
      <c r="R127" s="137">
        <f>SUM(R128:R131)</f>
        <v>0.80791000000000002</v>
      </c>
      <c r="S127" s="136"/>
      <c r="T127" s="138">
        <f>SUM(T128:T131)</f>
        <v>0</v>
      </c>
      <c r="AR127" s="132" t="s">
        <v>80</v>
      </c>
      <c r="AT127" s="139" t="s">
        <v>72</v>
      </c>
      <c r="AU127" s="139" t="s">
        <v>80</v>
      </c>
      <c r="AY127" s="132" t="s">
        <v>191</v>
      </c>
      <c r="BK127" s="140">
        <f>SUM(BK128:BK131)</f>
        <v>0</v>
      </c>
    </row>
    <row r="128" spans="1:65" s="2" customFormat="1" ht="24" x14ac:dyDescent="0.2">
      <c r="A128" s="26"/>
      <c r="B128" s="143"/>
      <c r="C128" s="144" t="s">
        <v>80</v>
      </c>
      <c r="D128" s="144" t="s">
        <v>194</v>
      </c>
      <c r="E128" s="145" t="s">
        <v>912</v>
      </c>
      <c r="F128" s="146" t="s">
        <v>913</v>
      </c>
      <c r="G128" s="147" t="s">
        <v>206</v>
      </c>
      <c r="H128" s="148">
        <v>13</v>
      </c>
      <c r="I128" s="149">
        <v>0</v>
      </c>
      <c r="J128" s="149">
        <f>ROUND(I128*H128,2)</f>
        <v>0</v>
      </c>
      <c r="K128" s="150"/>
      <c r="L128" s="27"/>
      <c r="M128" s="151" t="s">
        <v>1</v>
      </c>
      <c r="N128" s="152" t="s">
        <v>39</v>
      </c>
      <c r="O128" s="153">
        <v>3.0472899999999998</v>
      </c>
      <c r="P128" s="153">
        <f>O128*H128</f>
        <v>39.61477</v>
      </c>
      <c r="Q128" s="153">
        <v>1.7500000000000002E-2</v>
      </c>
      <c r="R128" s="153">
        <f>Q128*H128</f>
        <v>0.22750000000000001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198</v>
      </c>
      <c r="AT128" s="155" t="s">
        <v>194</v>
      </c>
      <c r="AU128" s="155" t="s">
        <v>86</v>
      </c>
      <c r="AY128" s="14" t="s">
        <v>191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86</v>
      </c>
      <c r="BK128" s="156">
        <f>ROUND(I128*H128,2)</f>
        <v>0</v>
      </c>
      <c r="BL128" s="14" t="s">
        <v>198</v>
      </c>
      <c r="BM128" s="155" t="s">
        <v>914</v>
      </c>
    </row>
    <row r="129" spans="1:65" s="2" customFormat="1" ht="24" x14ac:dyDescent="0.2">
      <c r="A129" s="26"/>
      <c r="B129" s="143"/>
      <c r="C129" s="157" t="s">
        <v>86</v>
      </c>
      <c r="D129" s="157" t="s">
        <v>262</v>
      </c>
      <c r="E129" s="158" t="s">
        <v>915</v>
      </c>
      <c r="F129" s="159" t="s">
        <v>916</v>
      </c>
      <c r="G129" s="160" t="s">
        <v>206</v>
      </c>
      <c r="H129" s="161">
        <v>13</v>
      </c>
      <c r="I129" s="162">
        <v>0</v>
      </c>
      <c r="J129" s="162">
        <f>ROUND(I129*H129,2)</f>
        <v>0</v>
      </c>
      <c r="K129" s="163"/>
      <c r="L129" s="164"/>
      <c r="M129" s="165" t="s">
        <v>1</v>
      </c>
      <c r="N129" s="166" t="s">
        <v>39</v>
      </c>
      <c r="O129" s="153">
        <v>0</v>
      </c>
      <c r="P129" s="153">
        <f>O129*H129</f>
        <v>0</v>
      </c>
      <c r="Q129" s="153">
        <v>0.01</v>
      </c>
      <c r="R129" s="153">
        <f>Q129*H129</f>
        <v>0.13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224</v>
      </c>
      <c r="AT129" s="155" t="s">
        <v>262</v>
      </c>
      <c r="AU129" s="155" t="s">
        <v>86</v>
      </c>
      <c r="AY129" s="14" t="s">
        <v>191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198</v>
      </c>
      <c r="BM129" s="155" t="s">
        <v>917</v>
      </c>
    </row>
    <row r="130" spans="1:65" s="2" customFormat="1" ht="24" x14ac:dyDescent="0.2">
      <c r="A130" s="26"/>
      <c r="B130" s="143"/>
      <c r="C130" s="144" t="s">
        <v>203</v>
      </c>
      <c r="D130" s="144" t="s">
        <v>194</v>
      </c>
      <c r="E130" s="145" t="s">
        <v>918</v>
      </c>
      <c r="F130" s="146" t="s">
        <v>919</v>
      </c>
      <c r="G130" s="147" t="s">
        <v>206</v>
      </c>
      <c r="H130" s="148">
        <v>1</v>
      </c>
      <c r="I130" s="149">
        <v>0</v>
      </c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9.2329000000000008</v>
      </c>
      <c r="P130" s="153">
        <f>O130*H130</f>
        <v>9.2329000000000008</v>
      </c>
      <c r="Q130" s="153">
        <v>0.43841000000000002</v>
      </c>
      <c r="R130" s="153">
        <f>Q130*H130</f>
        <v>0.43841000000000002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198</v>
      </c>
      <c r="AT130" s="155" t="s">
        <v>194</v>
      </c>
      <c r="AU130" s="155" t="s">
        <v>86</v>
      </c>
      <c r="AY130" s="14" t="s">
        <v>191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198</v>
      </c>
      <c r="BM130" s="155" t="s">
        <v>920</v>
      </c>
    </row>
    <row r="131" spans="1:65" s="2" customFormat="1" ht="24" x14ac:dyDescent="0.2">
      <c r="A131" s="26"/>
      <c r="B131" s="143"/>
      <c r="C131" s="157" t="s">
        <v>198</v>
      </c>
      <c r="D131" s="157" t="s">
        <v>262</v>
      </c>
      <c r="E131" s="158" t="s">
        <v>921</v>
      </c>
      <c r="F131" s="159" t="s">
        <v>922</v>
      </c>
      <c r="G131" s="160" t="s">
        <v>206</v>
      </c>
      <c r="H131" s="161">
        <v>1</v>
      </c>
      <c r="I131" s="162">
        <v>0</v>
      </c>
      <c r="J131" s="162">
        <f>ROUND(I131*H131,2)</f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>O131*H131</f>
        <v>0</v>
      </c>
      <c r="Q131" s="153">
        <v>1.2E-2</v>
      </c>
      <c r="R131" s="153">
        <f>Q131*H131</f>
        <v>1.2E-2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224</v>
      </c>
      <c r="AT131" s="155" t="s">
        <v>262</v>
      </c>
      <c r="AU131" s="155" t="s">
        <v>86</v>
      </c>
      <c r="AY131" s="14" t="s">
        <v>191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86</v>
      </c>
      <c r="BK131" s="156">
        <f>ROUND(I131*H131,2)</f>
        <v>0</v>
      </c>
      <c r="BL131" s="14" t="s">
        <v>198</v>
      </c>
      <c r="BM131" s="155" t="s">
        <v>923</v>
      </c>
    </row>
    <row r="132" spans="1:65" s="12" customFormat="1" ht="22.9" customHeight="1" x14ac:dyDescent="0.2">
      <c r="B132" s="131"/>
      <c r="D132" s="132" t="s">
        <v>72</v>
      </c>
      <c r="E132" s="141" t="s">
        <v>448</v>
      </c>
      <c r="F132" s="141" t="s">
        <v>449</v>
      </c>
      <c r="J132" s="142">
        <f>BK132</f>
        <v>0</v>
      </c>
      <c r="L132" s="131"/>
      <c r="M132" s="135"/>
      <c r="N132" s="136"/>
      <c r="O132" s="136"/>
      <c r="P132" s="137">
        <f>P133</f>
        <v>0.86477000000000004</v>
      </c>
      <c r="Q132" s="136"/>
      <c r="R132" s="137">
        <f>R133</f>
        <v>0</v>
      </c>
      <c r="S132" s="136"/>
      <c r="T132" s="138">
        <f>T133</f>
        <v>0</v>
      </c>
      <c r="AR132" s="132" t="s">
        <v>80</v>
      </c>
      <c r="AT132" s="139" t="s">
        <v>72</v>
      </c>
      <c r="AU132" s="139" t="s">
        <v>80</v>
      </c>
      <c r="AY132" s="132" t="s">
        <v>191</v>
      </c>
      <c r="BK132" s="140">
        <f>BK133</f>
        <v>0</v>
      </c>
    </row>
    <row r="133" spans="1:65" s="2" customFormat="1" ht="24" x14ac:dyDescent="0.2">
      <c r="A133" s="26"/>
      <c r="B133" s="143"/>
      <c r="C133" s="144" t="s">
        <v>212</v>
      </c>
      <c r="D133" s="144" t="s">
        <v>194</v>
      </c>
      <c r="E133" s="145" t="s">
        <v>450</v>
      </c>
      <c r="F133" s="146" t="s">
        <v>451</v>
      </c>
      <c r="G133" s="147" t="s">
        <v>239</v>
      </c>
      <c r="H133" s="148">
        <v>0.96299999999999997</v>
      </c>
      <c r="I133" s="149">
        <v>0</v>
      </c>
      <c r="J133" s="149">
        <f>ROUND(I133*H133,2)</f>
        <v>0</v>
      </c>
      <c r="K133" s="150"/>
      <c r="L133" s="27"/>
      <c r="M133" s="151" t="s">
        <v>1</v>
      </c>
      <c r="N133" s="152" t="s">
        <v>39</v>
      </c>
      <c r="O133" s="153">
        <v>0.89800000000000002</v>
      </c>
      <c r="P133" s="153">
        <f>O133*H133</f>
        <v>0.86477000000000004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198</v>
      </c>
      <c r="AT133" s="155" t="s">
        <v>194</v>
      </c>
      <c r="AU133" s="155" t="s">
        <v>86</v>
      </c>
      <c r="AY133" s="14" t="s">
        <v>191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86</v>
      </c>
      <c r="BK133" s="156">
        <f>ROUND(I133*H133,2)</f>
        <v>0</v>
      </c>
      <c r="BL133" s="14" t="s">
        <v>198</v>
      </c>
      <c r="BM133" s="155" t="s">
        <v>924</v>
      </c>
    </row>
    <row r="134" spans="1:65" s="12" customFormat="1" ht="25.9" customHeight="1" x14ac:dyDescent="0.2">
      <c r="B134" s="131"/>
      <c r="D134" s="132" t="s">
        <v>72</v>
      </c>
      <c r="E134" s="133" t="s">
        <v>253</v>
      </c>
      <c r="F134" s="133" t="s">
        <v>254</v>
      </c>
      <c r="J134" s="134">
        <f>BK134</f>
        <v>0</v>
      </c>
      <c r="L134" s="131"/>
      <c r="M134" s="135"/>
      <c r="N134" s="136"/>
      <c r="O134" s="136"/>
      <c r="P134" s="137">
        <f>P135</f>
        <v>34.562010000000001</v>
      </c>
      <c r="Q134" s="136"/>
      <c r="R134" s="137">
        <f>R135</f>
        <v>0.56955999999999996</v>
      </c>
      <c r="S134" s="136"/>
      <c r="T134" s="138">
        <f>T135</f>
        <v>0</v>
      </c>
      <c r="AR134" s="132" t="s">
        <v>86</v>
      </c>
      <c r="AT134" s="139" t="s">
        <v>72</v>
      </c>
      <c r="AU134" s="139" t="s">
        <v>73</v>
      </c>
      <c r="AY134" s="132" t="s">
        <v>191</v>
      </c>
      <c r="BK134" s="140">
        <f>BK135</f>
        <v>0</v>
      </c>
    </row>
    <row r="135" spans="1:65" s="12" customFormat="1" ht="22.9" customHeight="1" x14ac:dyDescent="0.2">
      <c r="B135" s="131"/>
      <c r="D135" s="132" t="s">
        <v>72</v>
      </c>
      <c r="E135" s="141" t="s">
        <v>308</v>
      </c>
      <c r="F135" s="141" t="s">
        <v>309</v>
      </c>
      <c r="J135" s="142">
        <f>BK135</f>
        <v>0</v>
      </c>
      <c r="L135" s="131"/>
      <c r="M135" s="135"/>
      <c r="N135" s="136"/>
      <c r="O135" s="136"/>
      <c r="P135" s="137">
        <f>SUM(P136:P152)</f>
        <v>34.562010000000001</v>
      </c>
      <c r="Q135" s="136"/>
      <c r="R135" s="137">
        <f>SUM(R136:R152)</f>
        <v>0.56955999999999996</v>
      </c>
      <c r="S135" s="136"/>
      <c r="T135" s="138">
        <f>SUM(T136:T152)</f>
        <v>0</v>
      </c>
      <c r="AR135" s="132" t="s">
        <v>86</v>
      </c>
      <c r="AT135" s="139" t="s">
        <v>72</v>
      </c>
      <c r="AU135" s="139" t="s">
        <v>80</v>
      </c>
      <c r="AY135" s="132" t="s">
        <v>191</v>
      </c>
      <c r="BK135" s="140">
        <f>SUM(BK136:BK152)</f>
        <v>0</v>
      </c>
    </row>
    <row r="136" spans="1:65" s="2" customFormat="1" ht="36" x14ac:dyDescent="0.2">
      <c r="A136" s="26"/>
      <c r="B136" s="143"/>
      <c r="C136" s="144" t="s">
        <v>216</v>
      </c>
      <c r="D136" s="144" t="s">
        <v>194</v>
      </c>
      <c r="E136" s="145" t="s">
        <v>925</v>
      </c>
      <c r="F136" s="146" t="s">
        <v>926</v>
      </c>
      <c r="G136" s="147" t="s">
        <v>206</v>
      </c>
      <c r="H136" s="148">
        <v>6</v>
      </c>
      <c r="I136" s="149">
        <v>0</v>
      </c>
      <c r="J136" s="149">
        <f t="shared" ref="J136:J152" si="0">ROUND(I136*H136,2)</f>
        <v>0</v>
      </c>
      <c r="K136" s="150"/>
      <c r="L136" s="27"/>
      <c r="M136" s="151" t="s">
        <v>1</v>
      </c>
      <c r="N136" s="152" t="s">
        <v>39</v>
      </c>
      <c r="O136" s="153">
        <v>0.88312999999999997</v>
      </c>
      <c r="P136" s="153">
        <f t="shared" ref="P136:P152" si="1">O136*H136</f>
        <v>5.2987799999999998</v>
      </c>
      <c r="Q136" s="153">
        <v>6.0000000000000002E-5</v>
      </c>
      <c r="R136" s="153">
        <f t="shared" ref="R136:R152" si="2">Q136*H136</f>
        <v>3.6000000000000002E-4</v>
      </c>
      <c r="S136" s="153">
        <v>0</v>
      </c>
      <c r="T136" s="154">
        <f t="shared" ref="T136:T152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198</v>
      </c>
      <c r="AT136" s="155" t="s">
        <v>194</v>
      </c>
      <c r="AU136" s="155" t="s">
        <v>86</v>
      </c>
      <c r="AY136" s="14" t="s">
        <v>191</v>
      </c>
      <c r="BE136" s="156">
        <f t="shared" ref="BE136:BE152" si="4">IF(N136="základná",J136,0)</f>
        <v>0</v>
      </c>
      <c r="BF136" s="156">
        <f t="shared" ref="BF136:BF152" si="5">IF(N136="znížená",J136,0)</f>
        <v>0</v>
      </c>
      <c r="BG136" s="156">
        <f t="shared" ref="BG136:BG152" si="6">IF(N136="zákl. prenesená",J136,0)</f>
        <v>0</v>
      </c>
      <c r="BH136" s="156">
        <f t="shared" ref="BH136:BH152" si="7">IF(N136="zníž. prenesená",J136,0)</f>
        <v>0</v>
      </c>
      <c r="BI136" s="156">
        <f t="shared" ref="BI136:BI152" si="8">IF(N136="nulová",J136,0)</f>
        <v>0</v>
      </c>
      <c r="BJ136" s="14" t="s">
        <v>86</v>
      </c>
      <c r="BK136" s="156">
        <f t="shared" ref="BK136:BK152" si="9">ROUND(I136*H136,2)</f>
        <v>0</v>
      </c>
      <c r="BL136" s="14" t="s">
        <v>198</v>
      </c>
      <c r="BM136" s="155" t="s">
        <v>927</v>
      </c>
    </row>
    <row r="137" spans="1:65" s="2" customFormat="1" ht="36" x14ac:dyDescent="0.2">
      <c r="A137" s="26"/>
      <c r="B137" s="143"/>
      <c r="C137" s="157" t="s">
        <v>220</v>
      </c>
      <c r="D137" s="157" t="s">
        <v>262</v>
      </c>
      <c r="E137" s="158" t="s">
        <v>928</v>
      </c>
      <c r="F137" s="159" t="s">
        <v>929</v>
      </c>
      <c r="G137" s="160" t="s">
        <v>234</v>
      </c>
      <c r="H137" s="161">
        <v>16.274999999999999</v>
      </c>
      <c r="I137" s="162">
        <v>0</v>
      </c>
      <c r="J137" s="162">
        <f t="shared" si="0"/>
        <v>0</v>
      </c>
      <c r="K137" s="163"/>
      <c r="L137" s="164"/>
      <c r="M137" s="165" t="s">
        <v>1</v>
      </c>
      <c r="N137" s="166" t="s">
        <v>39</v>
      </c>
      <c r="O137" s="153">
        <v>0</v>
      </c>
      <c r="P137" s="153">
        <f t="shared" si="1"/>
        <v>0</v>
      </c>
      <c r="Q137" s="153">
        <v>9.4999999999999998E-3</v>
      </c>
      <c r="R137" s="153">
        <f t="shared" si="2"/>
        <v>0.15461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224</v>
      </c>
      <c r="AT137" s="155" t="s">
        <v>262</v>
      </c>
      <c r="AU137" s="155" t="s">
        <v>86</v>
      </c>
      <c r="AY137" s="14" t="s">
        <v>191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198</v>
      </c>
      <c r="BM137" s="155" t="s">
        <v>930</v>
      </c>
    </row>
    <row r="138" spans="1:65" s="2" customFormat="1" ht="36" x14ac:dyDescent="0.2">
      <c r="A138" s="26"/>
      <c r="B138" s="143"/>
      <c r="C138" s="144" t="s">
        <v>224</v>
      </c>
      <c r="D138" s="144" t="s">
        <v>194</v>
      </c>
      <c r="E138" s="145" t="s">
        <v>931</v>
      </c>
      <c r="F138" s="146" t="s">
        <v>932</v>
      </c>
      <c r="G138" s="147" t="s">
        <v>206</v>
      </c>
      <c r="H138" s="148">
        <v>13</v>
      </c>
      <c r="I138" s="149">
        <v>0</v>
      </c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1.2250099999999999</v>
      </c>
      <c r="P138" s="153">
        <f t="shared" si="1"/>
        <v>15.925129999999999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260</v>
      </c>
      <c r="AT138" s="155" t="s">
        <v>194</v>
      </c>
      <c r="AU138" s="155" t="s">
        <v>86</v>
      </c>
      <c r="AY138" s="14" t="s">
        <v>191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260</v>
      </c>
      <c r="BM138" s="155" t="s">
        <v>933</v>
      </c>
    </row>
    <row r="139" spans="1:65" s="2" customFormat="1" ht="24" x14ac:dyDescent="0.2">
      <c r="A139" s="26"/>
      <c r="B139" s="143"/>
      <c r="C139" s="157" t="s">
        <v>192</v>
      </c>
      <c r="D139" s="157" t="s">
        <v>262</v>
      </c>
      <c r="E139" s="158" t="s">
        <v>934</v>
      </c>
      <c r="F139" s="159" t="s">
        <v>935</v>
      </c>
      <c r="G139" s="160" t="s">
        <v>206</v>
      </c>
      <c r="H139" s="161">
        <v>13</v>
      </c>
      <c r="I139" s="162">
        <v>0</v>
      </c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1E-3</v>
      </c>
      <c r="R139" s="153">
        <f t="shared" si="2"/>
        <v>1.2999999999999999E-2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265</v>
      </c>
      <c r="AT139" s="155" t="s">
        <v>262</v>
      </c>
      <c r="AU139" s="155" t="s">
        <v>86</v>
      </c>
      <c r="AY139" s="14" t="s">
        <v>191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260</v>
      </c>
      <c r="BM139" s="155" t="s">
        <v>936</v>
      </c>
    </row>
    <row r="140" spans="1:65" s="2" customFormat="1" ht="24" x14ac:dyDescent="0.2">
      <c r="A140" s="26"/>
      <c r="B140" s="143"/>
      <c r="C140" s="157" t="s">
        <v>231</v>
      </c>
      <c r="D140" s="157" t="s">
        <v>262</v>
      </c>
      <c r="E140" s="158" t="s">
        <v>937</v>
      </c>
      <c r="F140" s="159" t="s">
        <v>938</v>
      </c>
      <c r="G140" s="160" t="s">
        <v>206</v>
      </c>
      <c r="H140" s="161">
        <v>13</v>
      </c>
      <c r="I140" s="162">
        <v>0</v>
      </c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1E-3</v>
      </c>
      <c r="R140" s="153">
        <f t="shared" si="2"/>
        <v>1.2999999999999999E-2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265</v>
      </c>
      <c r="AT140" s="155" t="s">
        <v>262</v>
      </c>
      <c r="AU140" s="155" t="s">
        <v>86</v>
      </c>
      <c r="AY140" s="14" t="s">
        <v>191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260</v>
      </c>
      <c r="BM140" s="155" t="s">
        <v>939</v>
      </c>
    </row>
    <row r="141" spans="1:65" s="2" customFormat="1" ht="36" x14ac:dyDescent="0.2">
      <c r="A141" s="26"/>
      <c r="B141" s="143"/>
      <c r="C141" s="157" t="s">
        <v>236</v>
      </c>
      <c r="D141" s="157" t="s">
        <v>262</v>
      </c>
      <c r="E141" s="158" t="s">
        <v>940</v>
      </c>
      <c r="F141" s="159" t="s">
        <v>941</v>
      </c>
      <c r="G141" s="160" t="s">
        <v>206</v>
      </c>
      <c r="H141" s="161">
        <v>13</v>
      </c>
      <c r="I141" s="162">
        <v>0</v>
      </c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2.5000000000000001E-2</v>
      </c>
      <c r="R141" s="153">
        <f t="shared" si="2"/>
        <v>0.32500000000000001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265</v>
      </c>
      <c r="AT141" s="155" t="s">
        <v>262</v>
      </c>
      <c r="AU141" s="155" t="s">
        <v>86</v>
      </c>
      <c r="AY141" s="14" t="s">
        <v>191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260</v>
      </c>
      <c r="BM141" s="155" t="s">
        <v>942</v>
      </c>
    </row>
    <row r="142" spans="1:65" s="2" customFormat="1" ht="24" x14ac:dyDescent="0.2">
      <c r="A142" s="26"/>
      <c r="B142" s="143"/>
      <c r="C142" s="144" t="s">
        <v>241</v>
      </c>
      <c r="D142" s="144" t="s">
        <v>194</v>
      </c>
      <c r="E142" s="145" t="s">
        <v>943</v>
      </c>
      <c r="F142" s="146" t="s">
        <v>944</v>
      </c>
      <c r="G142" s="147" t="s">
        <v>206</v>
      </c>
      <c r="H142" s="148">
        <v>1</v>
      </c>
      <c r="I142" s="149">
        <v>0</v>
      </c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2.3817599999999999</v>
      </c>
      <c r="P142" s="153">
        <f t="shared" si="1"/>
        <v>2.3817599999999999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260</v>
      </c>
      <c r="AT142" s="155" t="s">
        <v>194</v>
      </c>
      <c r="AU142" s="155" t="s">
        <v>86</v>
      </c>
      <c r="AY142" s="14" t="s">
        <v>191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260</v>
      </c>
      <c r="BM142" s="155" t="s">
        <v>945</v>
      </c>
    </row>
    <row r="143" spans="1:65" s="2" customFormat="1" ht="24" x14ac:dyDescent="0.2">
      <c r="A143" s="26"/>
      <c r="B143" s="143"/>
      <c r="C143" s="157" t="s">
        <v>245</v>
      </c>
      <c r="D143" s="157" t="s">
        <v>262</v>
      </c>
      <c r="E143" s="158" t="s">
        <v>934</v>
      </c>
      <c r="F143" s="159" t="s">
        <v>935</v>
      </c>
      <c r="G143" s="160" t="s">
        <v>206</v>
      </c>
      <c r="H143" s="161">
        <v>1</v>
      </c>
      <c r="I143" s="162">
        <v>0</v>
      </c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1E-3</v>
      </c>
      <c r="R143" s="153">
        <f t="shared" si="2"/>
        <v>1E-3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265</v>
      </c>
      <c r="AT143" s="155" t="s">
        <v>262</v>
      </c>
      <c r="AU143" s="155" t="s">
        <v>86</v>
      </c>
      <c r="AY143" s="14" t="s">
        <v>191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260</v>
      </c>
      <c r="BM143" s="155" t="s">
        <v>946</v>
      </c>
    </row>
    <row r="144" spans="1:65" s="2" customFormat="1" ht="24" x14ac:dyDescent="0.2">
      <c r="A144" s="26"/>
      <c r="B144" s="143"/>
      <c r="C144" s="157" t="s">
        <v>249</v>
      </c>
      <c r="D144" s="157" t="s">
        <v>262</v>
      </c>
      <c r="E144" s="158" t="s">
        <v>937</v>
      </c>
      <c r="F144" s="159" t="s">
        <v>938</v>
      </c>
      <c r="G144" s="160" t="s">
        <v>206</v>
      </c>
      <c r="H144" s="161">
        <v>1</v>
      </c>
      <c r="I144" s="162">
        <v>0</v>
      </c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1E-3</v>
      </c>
      <c r="R144" s="153">
        <f t="shared" si="2"/>
        <v>1E-3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265</v>
      </c>
      <c r="AT144" s="155" t="s">
        <v>262</v>
      </c>
      <c r="AU144" s="155" t="s">
        <v>86</v>
      </c>
      <c r="AY144" s="14" t="s">
        <v>191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260</v>
      </c>
      <c r="BM144" s="155" t="s">
        <v>947</v>
      </c>
    </row>
    <row r="145" spans="1:65" s="2" customFormat="1" ht="36" x14ac:dyDescent="0.2">
      <c r="A145" s="26"/>
      <c r="B145" s="143"/>
      <c r="C145" s="157" t="s">
        <v>257</v>
      </c>
      <c r="D145" s="157" t="s">
        <v>262</v>
      </c>
      <c r="E145" s="158" t="s">
        <v>948</v>
      </c>
      <c r="F145" s="159" t="s">
        <v>949</v>
      </c>
      <c r="G145" s="160" t="s">
        <v>206</v>
      </c>
      <c r="H145" s="161">
        <v>1</v>
      </c>
      <c r="I145" s="162">
        <v>0</v>
      </c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3.7999999999999999E-2</v>
      </c>
      <c r="R145" s="153">
        <f t="shared" si="2"/>
        <v>3.7999999999999999E-2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265</v>
      </c>
      <c r="AT145" s="155" t="s">
        <v>262</v>
      </c>
      <c r="AU145" s="155" t="s">
        <v>86</v>
      </c>
      <c r="AY145" s="14" t="s">
        <v>191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260</v>
      </c>
      <c r="BM145" s="155" t="s">
        <v>950</v>
      </c>
    </row>
    <row r="146" spans="1:65" s="2" customFormat="1" ht="24" x14ac:dyDescent="0.2">
      <c r="A146" s="26"/>
      <c r="B146" s="143"/>
      <c r="C146" s="144" t="s">
        <v>260</v>
      </c>
      <c r="D146" s="144" t="s">
        <v>194</v>
      </c>
      <c r="E146" s="145" t="s">
        <v>889</v>
      </c>
      <c r="F146" s="146" t="s">
        <v>890</v>
      </c>
      <c r="G146" s="147" t="s">
        <v>206</v>
      </c>
      <c r="H146" s="148">
        <v>6</v>
      </c>
      <c r="I146" s="149">
        <v>0</v>
      </c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0.53519000000000005</v>
      </c>
      <c r="P146" s="153">
        <f t="shared" si="1"/>
        <v>3.2111399999999999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260</v>
      </c>
      <c r="AT146" s="155" t="s">
        <v>194</v>
      </c>
      <c r="AU146" s="155" t="s">
        <v>86</v>
      </c>
      <c r="AY146" s="14" t="s">
        <v>191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260</v>
      </c>
      <c r="BM146" s="155" t="s">
        <v>951</v>
      </c>
    </row>
    <row r="147" spans="1:65" s="2" customFormat="1" ht="16.5" customHeight="1" x14ac:dyDescent="0.2">
      <c r="A147" s="26"/>
      <c r="B147" s="143"/>
      <c r="C147" s="157" t="s">
        <v>267</v>
      </c>
      <c r="D147" s="157" t="s">
        <v>262</v>
      </c>
      <c r="E147" s="158" t="s">
        <v>892</v>
      </c>
      <c r="F147" s="159" t="s">
        <v>893</v>
      </c>
      <c r="G147" s="160" t="s">
        <v>206</v>
      </c>
      <c r="H147" s="161">
        <v>6</v>
      </c>
      <c r="I147" s="162">
        <v>0</v>
      </c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1E-3</v>
      </c>
      <c r="R147" s="153">
        <f t="shared" si="2"/>
        <v>6.0000000000000001E-3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265</v>
      </c>
      <c r="AT147" s="155" t="s">
        <v>262</v>
      </c>
      <c r="AU147" s="155" t="s">
        <v>86</v>
      </c>
      <c r="AY147" s="14" t="s">
        <v>191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260</v>
      </c>
      <c r="BM147" s="155" t="s">
        <v>952</v>
      </c>
    </row>
    <row r="148" spans="1:65" s="2" customFormat="1" ht="16.5" customHeight="1" x14ac:dyDescent="0.2">
      <c r="A148" s="26"/>
      <c r="B148" s="143"/>
      <c r="C148" s="144" t="s">
        <v>271</v>
      </c>
      <c r="D148" s="144" t="s">
        <v>194</v>
      </c>
      <c r="E148" s="145" t="s">
        <v>953</v>
      </c>
      <c r="F148" s="146" t="s">
        <v>954</v>
      </c>
      <c r="G148" s="147" t="s">
        <v>206</v>
      </c>
      <c r="H148" s="148">
        <v>14</v>
      </c>
      <c r="I148" s="149">
        <v>0</v>
      </c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0.49</v>
      </c>
      <c r="P148" s="153">
        <f t="shared" si="1"/>
        <v>6.86</v>
      </c>
      <c r="Q148" s="153">
        <v>3.0000000000000001E-5</v>
      </c>
      <c r="R148" s="153">
        <f t="shared" si="2"/>
        <v>4.2000000000000002E-4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260</v>
      </c>
      <c r="AT148" s="155" t="s">
        <v>194</v>
      </c>
      <c r="AU148" s="155" t="s">
        <v>86</v>
      </c>
      <c r="AY148" s="14" t="s">
        <v>191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260</v>
      </c>
      <c r="BM148" s="155" t="s">
        <v>955</v>
      </c>
    </row>
    <row r="149" spans="1:65" s="2" customFormat="1" ht="16.5" customHeight="1" x14ac:dyDescent="0.2">
      <c r="A149" s="26"/>
      <c r="B149" s="143"/>
      <c r="C149" s="157" t="s">
        <v>275</v>
      </c>
      <c r="D149" s="157" t="s">
        <v>262</v>
      </c>
      <c r="E149" s="158" t="s">
        <v>956</v>
      </c>
      <c r="F149" s="159" t="s">
        <v>957</v>
      </c>
      <c r="G149" s="160" t="s">
        <v>206</v>
      </c>
      <c r="H149" s="161">
        <v>6</v>
      </c>
      <c r="I149" s="162">
        <v>0</v>
      </c>
      <c r="J149" s="162">
        <f t="shared" si="0"/>
        <v>0</v>
      </c>
      <c r="K149" s="163"/>
      <c r="L149" s="164"/>
      <c r="M149" s="165" t="s">
        <v>1</v>
      </c>
      <c r="N149" s="166" t="s">
        <v>39</v>
      </c>
      <c r="O149" s="153">
        <v>0</v>
      </c>
      <c r="P149" s="153">
        <f t="shared" si="1"/>
        <v>0</v>
      </c>
      <c r="Q149" s="153">
        <v>1.08E-3</v>
      </c>
      <c r="R149" s="153">
        <f t="shared" si="2"/>
        <v>6.4799999999999996E-3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265</v>
      </c>
      <c r="AT149" s="155" t="s">
        <v>262</v>
      </c>
      <c r="AU149" s="155" t="s">
        <v>86</v>
      </c>
      <c r="AY149" s="14" t="s">
        <v>191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260</v>
      </c>
      <c r="BM149" s="155" t="s">
        <v>958</v>
      </c>
    </row>
    <row r="150" spans="1:65" s="2" customFormat="1" ht="16.5" customHeight="1" x14ac:dyDescent="0.2">
      <c r="A150" s="26"/>
      <c r="B150" s="143"/>
      <c r="C150" s="157" t="s">
        <v>7</v>
      </c>
      <c r="D150" s="157" t="s">
        <v>262</v>
      </c>
      <c r="E150" s="158" t="s">
        <v>959</v>
      </c>
      <c r="F150" s="159" t="s">
        <v>960</v>
      </c>
      <c r="G150" s="160" t="s">
        <v>206</v>
      </c>
      <c r="H150" s="161">
        <v>7</v>
      </c>
      <c r="I150" s="162">
        <v>0</v>
      </c>
      <c r="J150" s="162">
        <f t="shared" si="0"/>
        <v>0</v>
      </c>
      <c r="K150" s="163"/>
      <c r="L150" s="164"/>
      <c r="M150" s="165" t="s">
        <v>1</v>
      </c>
      <c r="N150" s="166" t="s">
        <v>39</v>
      </c>
      <c r="O150" s="153">
        <v>0</v>
      </c>
      <c r="P150" s="153">
        <f t="shared" si="1"/>
        <v>0</v>
      </c>
      <c r="Q150" s="153">
        <v>1.23E-3</v>
      </c>
      <c r="R150" s="153">
        <f t="shared" si="2"/>
        <v>8.6099999999999996E-3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265</v>
      </c>
      <c r="AT150" s="155" t="s">
        <v>262</v>
      </c>
      <c r="AU150" s="155" t="s">
        <v>86</v>
      </c>
      <c r="AY150" s="14" t="s">
        <v>191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260</v>
      </c>
      <c r="BM150" s="155" t="s">
        <v>961</v>
      </c>
    </row>
    <row r="151" spans="1:65" s="2" customFormat="1" ht="16.5" customHeight="1" x14ac:dyDescent="0.2">
      <c r="A151" s="26"/>
      <c r="B151" s="143"/>
      <c r="C151" s="157" t="s">
        <v>282</v>
      </c>
      <c r="D151" s="157" t="s">
        <v>262</v>
      </c>
      <c r="E151" s="158" t="s">
        <v>962</v>
      </c>
      <c r="F151" s="159" t="s">
        <v>963</v>
      </c>
      <c r="G151" s="160" t="s">
        <v>206</v>
      </c>
      <c r="H151" s="161">
        <v>1</v>
      </c>
      <c r="I151" s="162">
        <v>0</v>
      </c>
      <c r="J151" s="162">
        <f t="shared" si="0"/>
        <v>0</v>
      </c>
      <c r="K151" s="163"/>
      <c r="L151" s="164"/>
      <c r="M151" s="165" t="s">
        <v>1</v>
      </c>
      <c r="N151" s="166" t="s">
        <v>39</v>
      </c>
      <c r="O151" s="153">
        <v>0</v>
      </c>
      <c r="P151" s="153">
        <f t="shared" si="1"/>
        <v>0</v>
      </c>
      <c r="Q151" s="153">
        <v>2.0799999999999998E-3</v>
      </c>
      <c r="R151" s="153">
        <f t="shared" si="2"/>
        <v>2.0799999999999998E-3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265</v>
      </c>
      <c r="AT151" s="155" t="s">
        <v>262</v>
      </c>
      <c r="AU151" s="155" t="s">
        <v>86</v>
      </c>
      <c r="AY151" s="14" t="s">
        <v>191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260</v>
      </c>
      <c r="BM151" s="155" t="s">
        <v>964</v>
      </c>
    </row>
    <row r="152" spans="1:65" s="2" customFormat="1" ht="24" x14ac:dyDescent="0.2">
      <c r="A152" s="26"/>
      <c r="B152" s="143"/>
      <c r="C152" s="144" t="s">
        <v>286</v>
      </c>
      <c r="D152" s="144" t="s">
        <v>194</v>
      </c>
      <c r="E152" s="145" t="s">
        <v>901</v>
      </c>
      <c r="F152" s="146" t="s">
        <v>902</v>
      </c>
      <c r="G152" s="147" t="s">
        <v>239</v>
      </c>
      <c r="H152" s="148">
        <v>0.41499999999999998</v>
      </c>
      <c r="I152" s="149">
        <v>0</v>
      </c>
      <c r="J152" s="149">
        <f t="shared" si="0"/>
        <v>0</v>
      </c>
      <c r="K152" s="150"/>
      <c r="L152" s="27"/>
      <c r="M152" s="167" t="s">
        <v>1</v>
      </c>
      <c r="N152" s="168" t="s">
        <v>39</v>
      </c>
      <c r="O152" s="169">
        <v>2.133</v>
      </c>
      <c r="P152" s="169">
        <f t="shared" si="1"/>
        <v>0.88519999999999999</v>
      </c>
      <c r="Q152" s="169">
        <v>0</v>
      </c>
      <c r="R152" s="169">
        <f t="shared" si="2"/>
        <v>0</v>
      </c>
      <c r="S152" s="169">
        <v>0</v>
      </c>
      <c r="T152" s="17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260</v>
      </c>
      <c r="AT152" s="155" t="s">
        <v>194</v>
      </c>
      <c r="AU152" s="155" t="s">
        <v>86</v>
      </c>
      <c r="AY152" s="14" t="s">
        <v>191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260</v>
      </c>
      <c r="BM152" s="155" t="s">
        <v>965</v>
      </c>
    </row>
    <row r="153" spans="1:65" s="2" customFormat="1" ht="6.95" customHeight="1" x14ac:dyDescent="0.2">
      <c r="A153" s="26"/>
      <c r="B153" s="41"/>
      <c r="C153" s="42"/>
      <c r="D153" s="42"/>
      <c r="E153" s="42"/>
      <c r="F153" s="42"/>
      <c r="G153" s="42"/>
      <c r="H153" s="42"/>
      <c r="I153" s="42"/>
      <c r="J153" s="42"/>
      <c r="K153" s="42"/>
      <c r="L153" s="27"/>
      <c r="M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</row>
  </sheetData>
  <autoFilter ref="C124:K152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2"/>
  <sheetViews>
    <sheetView showGridLines="0" topLeftCell="A119" workbookViewId="0">
      <selection activeCell="I125" sqref="I125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141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966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ROUND((SUM(BE122:BE131)),  2)</f>
        <v>0</v>
      </c>
      <c r="G35" s="26"/>
      <c r="H35" s="26"/>
      <c r="I35" s="100">
        <v>0.2</v>
      </c>
      <c r="J35" s="99">
        <f>ROUND(((SUM(BE122:BE131))*I35),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ROUND((SUM(BF122:BF131)),  2)</f>
        <v>0</v>
      </c>
      <c r="G36" s="26"/>
      <c r="H36" s="26"/>
      <c r="I36" s="100">
        <v>0.2</v>
      </c>
      <c r="J36" s="99">
        <f>ROUND(((SUM(BF122:BF131))*I36),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ROUND((SUM(BG122:BG131)),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ROUND((SUM(BH122:BH131)),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ROUND((SUM(BI122:BI131)),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213 - Zábradlie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168</v>
      </c>
      <c r="E99" s="114"/>
      <c r="F99" s="114"/>
      <c r="G99" s="114"/>
      <c r="H99" s="114"/>
      <c r="I99" s="114"/>
      <c r="J99" s="115">
        <f>J123</f>
        <v>0</v>
      </c>
      <c r="L99" s="112"/>
    </row>
    <row r="100" spans="1:47" s="10" customFormat="1" ht="19.899999999999999" customHeight="1" x14ac:dyDescent="0.2">
      <c r="B100" s="116"/>
      <c r="D100" s="117" t="s">
        <v>172</v>
      </c>
      <c r="E100" s="118"/>
      <c r="F100" s="118"/>
      <c r="G100" s="118"/>
      <c r="H100" s="118"/>
      <c r="I100" s="118"/>
      <c r="J100" s="119">
        <f>J124</f>
        <v>0</v>
      </c>
      <c r="L100" s="116"/>
    </row>
    <row r="101" spans="1:47" s="2" customFormat="1" ht="21.75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 x14ac:dyDescent="0.2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 x14ac:dyDescent="0.2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 x14ac:dyDescent="0.2">
      <c r="A107" s="26"/>
      <c r="B107" s="27"/>
      <c r="C107" s="18" t="s">
        <v>177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 x14ac:dyDescent="0.2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 x14ac:dyDescent="0.2">
      <c r="A110" s="26"/>
      <c r="B110" s="27"/>
      <c r="C110" s="26"/>
      <c r="D110" s="26"/>
      <c r="E110" s="211" t="str">
        <f>E7</f>
        <v>REKONŠTRUKCIA TELOCVIČNE ZŠ V OBCI KAMIENKA</v>
      </c>
      <c r="F110" s="212"/>
      <c r="G110" s="212"/>
      <c r="H110" s="21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 x14ac:dyDescent="0.2">
      <c r="B111" s="17"/>
      <c r="C111" s="23" t="s">
        <v>157</v>
      </c>
      <c r="L111" s="17"/>
    </row>
    <row r="112" spans="1:47" s="2" customFormat="1" ht="16.5" customHeight="1" x14ac:dyDescent="0.2">
      <c r="A112" s="26"/>
      <c r="B112" s="27"/>
      <c r="C112" s="26"/>
      <c r="D112" s="26"/>
      <c r="E112" s="211" t="s">
        <v>505</v>
      </c>
      <c r="F112" s="213"/>
      <c r="G112" s="213"/>
      <c r="H112" s="213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159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180" t="str">
        <f>E11</f>
        <v>213 - Zábradlie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18</v>
      </c>
      <c r="D116" s="26"/>
      <c r="E116" s="26"/>
      <c r="F116" s="21" t="str">
        <f>F14</f>
        <v>Kamienka</v>
      </c>
      <c r="G116" s="26"/>
      <c r="H116" s="26"/>
      <c r="I116" s="23" t="s">
        <v>20</v>
      </c>
      <c r="J116" s="49" t="str">
        <f>IF(J14="","",J14)</f>
        <v>vyplní uchádzač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7" customHeight="1" x14ac:dyDescent="0.2">
      <c r="A118" s="26"/>
      <c r="B118" s="27"/>
      <c r="C118" s="23" t="s">
        <v>21</v>
      </c>
      <c r="D118" s="26"/>
      <c r="E118" s="26"/>
      <c r="F118" s="21" t="str">
        <f>E17</f>
        <v>Obec Kamienka</v>
      </c>
      <c r="G118" s="26"/>
      <c r="H118" s="26"/>
      <c r="I118" s="23" t="s">
        <v>27</v>
      </c>
      <c r="J118" s="24" t="str">
        <f>E23</f>
        <v>Ing. Vladislav Slosarčik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25</v>
      </c>
      <c r="D119" s="26"/>
      <c r="E119" s="26"/>
      <c r="F119" s="21" t="str">
        <f>IF(E20="","",E20)</f>
        <v>vyplní uchádzač</v>
      </c>
      <c r="G119" s="26"/>
      <c r="H119" s="26"/>
      <c r="I119" s="23" t="s">
        <v>30</v>
      </c>
      <c r="J119" s="24" t="str">
        <f>E26</f>
        <v>Ing.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20"/>
      <c r="B121" s="121"/>
      <c r="C121" s="122" t="s">
        <v>178</v>
      </c>
      <c r="D121" s="123" t="s">
        <v>58</v>
      </c>
      <c r="E121" s="123" t="s">
        <v>54</v>
      </c>
      <c r="F121" s="123" t="s">
        <v>55</v>
      </c>
      <c r="G121" s="123" t="s">
        <v>179</v>
      </c>
      <c r="H121" s="123" t="s">
        <v>180</v>
      </c>
      <c r="I121" s="123" t="s">
        <v>181</v>
      </c>
      <c r="J121" s="124" t="s">
        <v>163</v>
      </c>
      <c r="K121" s="125" t="s">
        <v>182</v>
      </c>
      <c r="L121" s="126"/>
      <c r="M121" s="56" t="s">
        <v>1</v>
      </c>
      <c r="N121" s="57" t="s">
        <v>37</v>
      </c>
      <c r="O121" s="57" t="s">
        <v>183</v>
      </c>
      <c r="P121" s="57" t="s">
        <v>184</v>
      </c>
      <c r="Q121" s="57" t="s">
        <v>185</v>
      </c>
      <c r="R121" s="57" t="s">
        <v>186</v>
      </c>
      <c r="S121" s="57" t="s">
        <v>187</v>
      </c>
      <c r="T121" s="58" t="s">
        <v>188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9" customHeight="1" x14ac:dyDescent="0.25">
      <c r="A122" s="26"/>
      <c r="B122" s="27"/>
      <c r="C122" s="63" t="s">
        <v>164</v>
      </c>
      <c r="D122" s="26"/>
      <c r="E122" s="26"/>
      <c r="F122" s="26"/>
      <c r="G122" s="26"/>
      <c r="H122" s="26"/>
      <c r="I122" s="26"/>
      <c r="J122" s="127">
        <f>BK122</f>
        <v>0</v>
      </c>
      <c r="K122" s="26"/>
      <c r="L122" s="27"/>
      <c r="M122" s="59"/>
      <c r="N122" s="50"/>
      <c r="O122" s="60"/>
      <c r="P122" s="128">
        <f>P123</f>
        <v>49.637309999999999</v>
      </c>
      <c r="Q122" s="60"/>
      <c r="R122" s="128">
        <f>R123</f>
        <v>0.34660000000000002</v>
      </c>
      <c r="S122" s="60"/>
      <c r="T122" s="129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165</v>
      </c>
      <c r="BK122" s="130">
        <f>BK123</f>
        <v>0</v>
      </c>
    </row>
    <row r="123" spans="1:65" s="12" customFormat="1" ht="25.9" customHeight="1" x14ac:dyDescent="0.2">
      <c r="B123" s="131"/>
      <c r="D123" s="132" t="s">
        <v>72</v>
      </c>
      <c r="E123" s="133" t="s">
        <v>253</v>
      </c>
      <c r="F123" s="133" t="s">
        <v>254</v>
      </c>
      <c r="J123" s="134">
        <f>BK123</f>
        <v>0</v>
      </c>
      <c r="L123" s="131"/>
      <c r="M123" s="135"/>
      <c r="N123" s="136"/>
      <c r="O123" s="136"/>
      <c r="P123" s="137">
        <f>P124</f>
        <v>49.637309999999999</v>
      </c>
      <c r="Q123" s="136"/>
      <c r="R123" s="137">
        <f>R124</f>
        <v>0.34660000000000002</v>
      </c>
      <c r="S123" s="136"/>
      <c r="T123" s="138">
        <f>T124</f>
        <v>0</v>
      </c>
      <c r="AR123" s="132" t="s">
        <v>86</v>
      </c>
      <c r="AT123" s="139" t="s">
        <v>72</v>
      </c>
      <c r="AU123" s="139" t="s">
        <v>73</v>
      </c>
      <c r="AY123" s="132" t="s">
        <v>191</v>
      </c>
      <c r="BK123" s="140">
        <f>BK124</f>
        <v>0</v>
      </c>
    </row>
    <row r="124" spans="1:65" s="12" customFormat="1" ht="22.9" customHeight="1" x14ac:dyDescent="0.2">
      <c r="B124" s="131"/>
      <c r="D124" s="132" t="s">
        <v>72</v>
      </c>
      <c r="E124" s="141" t="s">
        <v>330</v>
      </c>
      <c r="F124" s="141" t="s">
        <v>331</v>
      </c>
      <c r="J124" s="142">
        <f>BK124</f>
        <v>0</v>
      </c>
      <c r="L124" s="131"/>
      <c r="M124" s="135"/>
      <c r="N124" s="136"/>
      <c r="O124" s="136"/>
      <c r="P124" s="137">
        <f>SUM(P125:P131)</f>
        <v>49.637309999999999</v>
      </c>
      <c r="Q124" s="136"/>
      <c r="R124" s="137">
        <f>SUM(R125:R131)</f>
        <v>0.34660000000000002</v>
      </c>
      <c r="S124" s="136"/>
      <c r="T124" s="138">
        <f>SUM(T125:T131)</f>
        <v>0</v>
      </c>
      <c r="AR124" s="132" t="s">
        <v>86</v>
      </c>
      <c r="AT124" s="139" t="s">
        <v>72</v>
      </c>
      <c r="AU124" s="139" t="s">
        <v>80</v>
      </c>
      <c r="AY124" s="132" t="s">
        <v>191</v>
      </c>
      <c r="BK124" s="140">
        <f>SUM(BK125:BK131)</f>
        <v>0</v>
      </c>
    </row>
    <row r="125" spans="1:65" s="2" customFormat="1" ht="24" x14ac:dyDescent="0.2">
      <c r="A125" s="26"/>
      <c r="B125" s="143"/>
      <c r="C125" s="144" t="s">
        <v>80</v>
      </c>
      <c r="D125" s="144" t="s">
        <v>194</v>
      </c>
      <c r="E125" s="145" t="s">
        <v>967</v>
      </c>
      <c r="F125" s="146" t="s">
        <v>968</v>
      </c>
      <c r="G125" s="147" t="s">
        <v>210</v>
      </c>
      <c r="H125" s="148">
        <v>15.8</v>
      </c>
      <c r="I125" s="149">
        <v>0</v>
      </c>
      <c r="J125" s="149">
        <f t="shared" ref="J125:J131" si="0">ROUND(I125*H125,2)</f>
        <v>0</v>
      </c>
      <c r="K125" s="150"/>
      <c r="L125" s="27"/>
      <c r="M125" s="151" t="s">
        <v>1</v>
      </c>
      <c r="N125" s="152" t="s">
        <v>39</v>
      </c>
      <c r="O125" s="153">
        <v>1.855</v>
      </c>
      <c r="P125" s="153">
        <f t="shared" ref="P125:P131" si="1">O125*H125</f>
        <v>29.309000000000001</v>
      </c>
      <c r="Q125" s="153">
        <v>1.72E-3</v>
      </c>
      <c r="R125" s="153">
        <f t="shared" ref="R125:R131" si="2">Q125*H125</f>
        <v>2.7179999999999999E-2</v>
      </c>
      <c r="S125" s="153">
        <v>0</v>
      </c>
      <c r="T125" s="154">
        <f t="shared" ref="T125:T131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260</v>
      </c>
      <c r="AT125" s="155" t="s">
        <v>194</v>
      </c>
      <c r="AU125" s="155" t="s">
        <v>86</v>
      </c>
      <c r="AY125" s="14" t="s">
        <v>191</v>
      </c>
      <c r="BE125" s="156">
        <f t="shared" ref="BE125:BE131" si="4">IF(N125="základná",J125,0)</f>
        <v>0</v>
      </c>
      <c r="BF125" s="156">
        <f t="shared" ref="BF125:BF131" si="5">IF(N125="znížená",J125,0)</f>
        <v>0</v>
      </c>
      <c r="BG125" s="156">
        <f t="shared" ref="BG125:BG131" si="6">IF(N125="zákl. prenesená",J125,0)</f>
        <v>0</v>
      </c>
      <c r="BH125" s="156">
        <f t="shared" ref="BH125:BH131" si="7">IF(N125="zníž. prenesená",J125,0)</f>
        <v>0</v>
      </c>
      <c r="BI125" s="156">
        <f t="shared" ref="BI125:BI131" si="8">IF(N125="nulová",J125,0)</f>
        <v>0</v>
      </c>
      <c r="BJ125" s="14" t="s">
        <v>86</v>
      </c>
      <c r="BK125" s="156">
        <f t="shared" ref="BK125:BK131" si="9">ROUND(I125*H125,2)</f>
        <v>0</v>
      </c>
      <c r="BL125" s="14" t="s">
        <v>260</v>
      </c>
      <c r="BM125" s="155" t="s">
        <v>969</v>
      </c>
    </row>
    <row r="126" spans="1:65" s="2" customFormat="1" ht="36" x14ac:dyDescent="0.2">
      <c r="A126" s="26"/>
      <c r="B126" s="143"/>
      <c r="C126" s="157" t="s">
        <v>86</v>
      </c>
      <c r="D126" s="157" t="s">
        <v>262</v>
      </c>
      <c r="E126" s="158" t="s">
        <v>970</v>
      </c>
      <c r="F126" s="159" t="s">
        <v>971</v>
      </c>
      <c r="G126" s="160" t="s">
        <v>210</v>
      </c>
      <c r="H126" s="161">
        <v>16.116</v>
      </c>
      <c r="I126" s="162">
        <v>0</v>
      </c>
      <c r="J126" s="162">
        <f t="shared" si="0"/>
        <v>0</v>
      </c>
      <c r="K126" s="163"/>
      <c r="L126" s="164"/>
      <c r="M126" s="165" t="s">
        <v>1</v>
      </c>
      <c r="N126" s="166" t="s">
        <v>39</v>
      </c>
      <c r="O126" s="153">
        <v>0</v>
      </c>
      <c r="P126" s="153">
        <f t="shared" si="1"/>
        <v>0</v>
      </c>
      <c r="Q126" s="153">
        <v>1.2E-2</v>
      </c>
      <c r="R126" s="153">
        <f t="shared" si="2"/>
        <v>0.19339000000000001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265</v>
      </c>
      <c r="AT126" s="155" t="s">
        <v>262</v>
      </c>
      <c r="AU126" s="155" t="s">
        <v>86</v>
      </c>
      <c r="AY126" s="14" t="s">
        <v>191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86</v>
      </c>
      <c r="BK126" s="156">
        <f t="shared" si="9"/>
        <v>0</v>
      </c>
      <c r="BL126" s="14" t="s">
        <v>260</v>
      </c>
      <c r="BM126" s="155" t="s">
        <v>972</v>
      </c>
    </row>
    <row r="127" spans="1:65" s="2" customFormat="1" ht="24" x14ac:dyDescent="0.2">
      <c r="A127" s="26"/>
      <c r="B127" s="143"/>
      <c r="C127" s="144" t="s">
        <v>203</v>
      </c>
      <c r="D127" s="144" t="s">
        <v>194</v>
      </c>
      <c r="E127" s="145" t="s">
        <v>973</v>
      </c>
      <c r="F127" s="146" t="s">
        <v>974</v>
      </c>
      <c r="G127" s="147" t="s">
        <v>210</v>
      </c>
      <c r="H127" s="148">
        <v>8.4</v>
      </c>
      <c r="I127" s="149">
        <v>0</v>
      </c>
      <c r="J127" s="149">
        <f t="shared" si="0"/>
        <v>0</v>
      </c>
      <c r="K127" s="150"/>
      <c r="L127" s="27"/>
      <c r="M127" s="151" t="s">
        <v>1</v>
      </c>
      <c r="N127" s="152" t="s">
        <v>39</v>
      </c>
      <c r="O127" s="153">
        <v>2.01207</v>
      </c>
      <c r="P127" s="153">
        <f t="shared" si="1"/>
        <v>16.901389999999999</v>
      </c>
      <c r="Q127" s="153">
        <v>1.72E-3</v>
      </c>
      <c r="R127" s="153">
        <f t="shared" si="2"/>
        <v>1.4449999999999999E-2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260</v>
      </c>
      <c r="AT127" s="155" t="s">
        <v>194</v>
      </c>
      <c r="AU127" s="155" t="s">
        <v>86</v>
      </c>
      <c r="AY127" s="14" t="s">
        <v>191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86</v>
      </c>
      <c r="BK127" s="156">
        <f t="shared" si="9"/>
        <v>0</v>
      </c>
      <c r="BL127" s="14" t="s">
        <v>260</v>
      </c>
      <c r="BM127" s="155" t="s">
        <v>975</v>
      </c>
    </row>
    <row r="128" spans="1:65" s="2" customFormat="1" ht="36" x14ac:dyDescent="0.2">
      <c r="A128" s="26"/>
      <c r="B128" s="143"/>
      <c r="C128" s="157" t="s">
        <v>198</v>
      </c>
      <c r="D128" s="157" t="s">
        <v>262</v>
      </c>
      <c r="E128" s="158" t="s">
        <v>970</v>
      </c>
      <c r="F128" s="159" t="s">
        <v>971</v>
      </c>
      <c r="G128" s="160" t="s">
        <v>210</v>
      </c>
      <c r="H128" s="161">
        <v>8.5679999999999996</v>
      </c>
      <c r="I128" s="162">
        <v>0</v>
      </c>
      <c r="J128" s="162">
        <f t="shared" si="0"/>
        <v>0</v>
      </c>
      <c r="K128" s="163"/>
      <c r="L128" s="164"/>
      <c r="M128" s="165" t="s">
        <v>1</v>
      </c>
      <c r="N128" s="166" t="s">
        <v>39</v>
      </c>
      <c r="O128" s="153">
        <v>0</v>
      </c>
      <c r="P128" s="153">
        <f t="shared" si="1"/>
        <v>0</v>
      </c>
      <c r="Q128" s="153">
        <v>1.2E-2</v>
      </c>
      <c r="R128" s="153">
        <f t="shared" si="2"/>
        <v>0.10281999999999999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265</v>
      </c>
      <c r="AT128" s="155" t="s">
        <v>262</v>
      </c>
      <c r="AU128" s="155" t="s">
        <v>86</v>
      </c>
      <c r="AY128" s="14" t="s">
        <v>191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86</v>
      </c>
      <c r="BK128" s="156">
        <f t="shared" si="9"/>
        <v>0</v>
      </c>
      <c r="BL128" s="14" t="s">
        <v>260</v>
      </c>
      <c r="BM128" s="155" t="s">
        <v>976</v>
      </c>
    </row>
    <row r="129" spans="1:65" s="2" customFormat="1" ht="16.5" customHeight="1" x14ac:dyDescent="0.2">
      <c r="A129" s="26"/>
      <c r="B129" s="143"/>
      <c r="C129" s="144" t="s">
        <v>212</v>
      </c>
      <c r="D129" s="144" t="s">
        <v>194</v>
      </c>
      <c r="E129" s="145" t="s">
        <v>977</v>
      </c>
      <c r="F129" s="146" t="s">
        <v>978</v>
      </c>
      <c r="G129" s="147" t="s">
        <v>210</v>
      </c>
      <c r="H129" s="148">
        <v>3</v>
      </c>
      <c r="I129" s="149">
        <v>0</v>
      </c>
      <c r="J129" s="149">
        <f t="shared" si="0"/>
        <v>0</v>
      </c>
      <c r="K129" s="150"/>
      <c r="L129" s="27"/>
      <c r="M129" s="151" t="s">
        <v>1</v>
      </c>
      <c r="N129" s="152" t="s">
        <v>39</v>
      </c>
      <c r="O129" s="153">
        <v>0.76026000000000005</v>
      </c>
      <c r="P129" s="153">
        <f t="shared" si="1"/>
        <v>2.28078</v>
      </c>
      <c r="Q129" s="153">
        <v>1.72E-3</v>
      </c>
      <c r="R129" s="153">
        <f t="shared" si="2"/>
        <v>5.1599999999999997E-3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260</v>
      </c>
      <c r="AT129" s="155" t="s">
        <v>194</v>
      </c>
      <c r="AU129" s="155" t="s">
        <v>86</v>
      </c>
      <c r="AY129" s="14" t="s">
        <v>191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86</v>
      </c>
      <c r="BK129" s="156">
        <f t="shared" si="9"/>
        <v>0</v>
      </c>
      <c r="BL129" s="14" t="s">
        <v>260</v>
      </c>
      <c r="BM129" s="155" t="s">
        <v>979</v>
      </c>
    </row>
    <row r="130" spans="1:65" s="2" customFormat="1" ht="16.5" customHeight="1" x14ac:dyDescent="0.2">
      <c r="A130" s="26"/>
      <c r="B130" s="143"/>
      <c r="C130" s="157" t="s">
        <v>216</v>
      </c>
      <c r="D130" s="157" t="s">
        <v>262</v>
      </c>
      <c r="E130" s="158" t="s">
        <v>980</v>
      </c>
      <c r="F130" s="159" t="s">
        <v>981</v>
      </c>
      <c r="G130" s="160" t="s">
        <v>210</v>
      </c>
      <c r="H130" s="161">
        <v>3</v>
      </c>
      <c r="I130" s="162">
        <v>0</v>
      </c>
      <c r="J130" s="162">
        <f t="shared" si="0"/>
        <v>0</v>
      </c>
      <c r="K130" s="163"/>
      <c r="L130" s="164"/>
      <c r="M130" s="165" t="s">
        <v>1</v>
      </c>
      <c r="N130" s="166" t="s">
        <v>39</v>
      </c>
      <c r="O130" s="153">
        <v>0</v>
      </c>
      <c r="P130" s="153">
        <f t="shared" si="1"/>
        <v>0</v>
      </c>
      <c r="Q130" s="153">
        <v>1.1999999999999999E-3</v>
      </c>
      <c r="R130" s="153">
        <f t="shared" si="2"/>
        <v>3.5999999999999999E-3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265</v>
      </c>
      <c r="AT130" s="155" t="s">
        <v>262</v>
      </c>
      <c r="AU130" s="155" t="s">
        <v>86</v>
      </c>
      <c r="AY130" s="14" t="s">
        <v>191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86</v>
      </c>
      <c r="BK130" s="156">
        <f t="shared" si="9"/>
        <v>0</v>
      </c>
      <c r="BL130" s="14" t="s">
        <v>260</v>
      </c>
      <c r="BM130" s="155" t="s">
        <v>982</v>
      </c>
    </row>
    <row r="131" spans="1:65" s="2" customFormat="1" ht="24" x14ac:dyDescent="0.2">
      <c r="A131" s="26"/>
      <c r="B131" s="143"/>
      <c r="C131" s="144" t="s">
        <v>220</v>
      </c>
      <c r="D131" s="144" t="s">
        <v>194</v>
      </c>
      <c r="E131" s="145" t="s">
        <v>776</v>
      </c>
      <c r="F131" s="146" t="s">
        <v>777</v>
      </c>
      <c r="G131" s="147" t="s">
        <v>239</v>
      </c>
      <c r="H131" s="148">
        <v>0.34699999999999998</v>
      </c>
      <c r="I131" s="149">
        <v>0</v>
      </c>
      <c r="J131" s="149">
        <f t="shared" si="0"/>
        <v>0</v>
      </c>
      <c r="K131" s="150"/>
      <c r="L131" s="27"/>
      <c r="M131" s="167" t="s">
        <v>1</v>
      </c>
      <c r="N131" s="168" t="s">
        <v>39</v>
      </c>
      <c r="O131" s="169">
        <v>3.3029999999999999</v>
      </c>
      <c r="P131" s="169">
        <f t="shared" si="1"/>
        <v>1.1461399999999999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260</v>
      </c>
      <c r="AT131" s="155" t="s">
        <v>194</v>
      </c>
      <c r="AU131" s="155" t="s">
        <v>86</v>
      </c>
      <c r="AY131" s="14" t="s">
        <v>191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260</v>
      </c>
      <c r="BM131" s="155" t="s">
        <v>983</v>
      </c>
    </row>
    <row r="132" spans="1:65" s="2" customFormat="1" ht="6.95" customHeight="1" x14ac:dyDescent="0.2">
      <c r="A132" s="26"/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27"/>
      <c r="M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</sheetData>
  <autoFilter ref="C121:K131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7"/>
  <sheetViews>
    <sheetView showGridLines="0" topLeftCell="C126" zoomScaleNormal="100" workbookViewId="0">
      <selection activeCell="I134" sqref="I134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87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158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160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ROUND(J131,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ROUND((SUM(BE131:BE186)),  2)</f>
        <v>0</v>
      </c>
      <c r="G35" s="26"/>
      <c r="H35" s="26"/>
      <c r="I35" s="100">
        <v>0.2</v>
      </c>
      <c r="J35" s="99">
        <f>ROUND(((SUM(BE131:BE186))*I35),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ROUND((SUM(BF131:BF186)),  2)</f>
        <v>0</v>
      </c>
      <c r="G36" s="26"/>
      <c r="H36" s="26"/>
      <c r="I36" s="100">
        <v>0.2</v>
      </c>
      <c r="J36" s="99">
        <f>ROUND(((SUM(BF131:BF186))*I36),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ROUND((SUM(BG131:BG186)),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ROUND((SUM(BH131:BH186)),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ROUND((SUM(BI131:BI186)),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158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101 - Búracie práce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J131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J132</f>
        <v>0</v>
      </c>
      <c r="L99" s="112"/>
    </row>
    <row r="100" spans="1:47" s="10" customFormat="1" ht="19.899999999999999" customHeight="1" x14ac:dyDescent="0.2">
      <c r="B100" s="116"/>
      <c r="D100" s="117" t="s">
        <v>167</v>
      </c>
      <c r="E100" s="118"/>
      <c r="F100" s="118"/>
      <c r="G100" s="118"/>
      <c r="H100" s="118"/>
      <c r="I100" s="118"/>
      <c r="J100" s="119">
        <f>J133</f>
        <v>0</v>
      </c>
      <c r="L100" s="116"/>
    </row>
    <row r="101" spans="1:47" s="9" customFormat="1" ht="24.95" customHeight="1" x14ac:dyDescent="0.2">
      <c r="B101" s="112"/>
      <c r="D101" s="113" t="s">
        <v>168</v>
      </c>
      <c r="E101" s="114"/>
      <c r="F101" s="114"/>
      <c r="G101" s="114"/>
      <c r="H101" s="114"/>
      <c r="I101" s="114"/>
      <c r="J101" s="115">
        <f>J148</f>
        <v>0</v>
      </c>
      <c r="L101" s="112"/>
    </row>
    <row r="102" spans="1:47" s="10" customFormat="1" ht="19.899999999999999" customHeight="1" x14ac:dyDescent="0.2">
      <c r="B102" s="116"/>
      <c r="D102" s="117" t="s">
        <v>169</v>
      </c>
      <c r="E102" s="118"/>
      <c r="F102" s="118"/>
      <c r="G102" s="118"/>
      <c r="H102" s="118"/>
      <c r="I102" s="118"/>
      <c r="J102" s="119">
        <f>J149</f>
        <v>0</v>
      </c>
      <c r="L102" s="116"/>
    </row>
    <row r="103" spans="1:47" s="10" customFormat="1" ht="19.899999999999999" customHeight="1" x14ac:dyDescent="0.2">
      <c r="B103" s="116"/>
      <c r="D103" s="117" t="s">
        <v>170</v>
      </c>
      <c r="E103" s="118"/>
      <c r="F103" s="118"/>
      <c r="G103" s="118"/>
      <c r="H103" s="118"/>
      <c r="I103" s="118"/>
      <c r="J103" s="119">
        <f>J160</f>
        <v>0</v>
      </c>
      <c r="L103" s="116"/>
    </row>
    <row r="104" spans="1:47" s="10" customFormat="1" ht="19.899999999999999" customHeight="1" x14ac:dyDescent="0.2">
      <c r="B104" s="116"/>
      <c r="D104" s="117" t="s">
        <v>171</v>
      </c>
      <c r="E104" s="118"/>
      <c r="F104" s="118"/>
      <c r="G104" s="118"/>
      <c r="H104" s="118"/>
      <c r="I104" s="118"/>
      <c r="J104" s="119">
        <f>J163</f>
        <v>0</v>
      </c>
      <c r="L104" s="116"/>
    </row>
    <row r="105" spans="1:47" s="10" customFormat="1" ht="19.899999999999999" customHeight="1" x14ac:dyDescent="0.2">
      <c r="B105" s="116"/>
      <c r="D105" s="117" t="s">
        <v>172</v>
      </c>
      <c r="E105" s="118"/>
      <c r="F105" s="118"/>
      <c r="G105" s="118"/>
      <c r="H105" s="118"/>
      <c r="I105" s="118"/>
      <c r="J105" s="119">
        <f>J169</f>
        <v>0</v>
      </c>
      <c r="L105" s="116"/>
    </row>
    <row r="106" spans="1:47" s="10" customFormat="1" ht="19.899999999999999" customHeight="1" x14ac:dyDescent="0.2">
      <c r="B106" s="116"/>
      <c r="D106" s="117" t="s">
        <v>173</v>
      </c>
      <c r="E106" s="118"/>
      <c r="F106" s="118"/>
      <c r="G106" s="118"/>
      <c r="H106" s="118"/>
      <c r="I106" s="118"/>
      <c r="J106" s="119">
        <f>J171</f>
        <v>0</v>
      </c>
      <c r="L106" s="116"/>
    </row>
    <row r="107" spans="1:47" s="10" customFormat="1" ht="19.899999999999999" customHeight="1" x14ac:dyDescent="0.2">
      <c r="B107" s="116"/>
      <c r="D107" s="117" t="s">
        <v>174</v>
      </c>
      <c r="E107" s="118"/>
      <c r="F107" s="118"/>
      <c r="G107" s="118"/>
      <c r="H107" s="118"/>
      <c r="I107" s="118"/>
      <c r="J107" s="119">
        <f>J173</f>
        <v>0</v>
      </c>
      <c r="L107" s="116"/>
    </row>
    <row r="108" spans="1:47" s="9" customFormat="1" ht="24.95" customHeight="1" x14ac:dyDescent="0.2">
      <c r="B108" s="112"/>
      <c r="D108" s="113" t="s">
        <v>175</v>
      </c>
      <c r="E108" s="114"/>
      <c r="F108" s="114"/>
      <c r="G108" s="114"/>
      <c r="H108" s="114"/>
      <c r="I108" s="114"/>
      <c r="J108" s="115">
        <f>J175</f>
        <v>0</v>
      </c>
      <c r="L108" s="112"/>
    </row>
    <row r="109" spans="1:47" s="10" customFormat="1" ht="19.899999999999999" customHeight="1" x14ac:dyDescent="0.2">
      <c r="B109" s="116"/>
      <c r="D109" s="117" t="s">
        <v>176</v>
      </c>
      <c r="E109" s="118"/>
      <c r="F109" s="118"/>
      <c r="G109" s="118"/>
      <c r="H109" s="118"/>
      <c r="I109" s="118"/>
      <c r="J109" s="119">
        <f>J176</f>
        <v>0</v>
      </c>
      <c r="L109" s="116"/>
    </row>
    <row r="110" spans="1:47" s="2" customFormat="1" ht="21.75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 x14ac:dyDescent="0.2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 x14ac:dyDescent="0.2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 x14ac:dyDescent="0.2">
      <c r="A116" s="26"/>
      <c r="B116" s="27"/>
      <c r="C116" s="18" t="s">
        <v>177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 x14ac:dyDescent="0.2">
      <c r="A118" s="26"/>
      <c r="B118" s="27"/>
      <c r="C118" s="23" t="s">
        <v>14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6.5" customHeight="1" x14ac:dyDescent="0.2">
      <c r="A119" s="26"/>
      <c r="B119" s="27"/>
      <c r="C119" s="26"/>
      <c r="D119" s="26"/>
      <c r="E119" s="211" t="str">
        <f>E7</f>
        <v>REKONŠTRUKCIA TELOCVIČNE ZŠ V OBCI KAMIENKA</v>
      </c>
      <c r="F119" s="212"/>
      <c r="G119" s="212"/>
      <c r="H119" s="212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 x14ac:dyDescent="0.2">
      <c r="B120" s="17"/>
      <c r="C120" s="23" t="s">
        <v>157</v>
      </c>
      <c r="L120" s="17"/>
    </row>
    <row r="121" spans="1:31" s="2" customFormat="1" ht="16.5" customHeight="1" x14ac:dyDescent="0.2">
      <c r="A121" s="26"/>
      <c r="B121" s="27"/>
      <c r="C121" s="26"/>
      <c r="D121" s="26"/>
      <c r="E121" s="211" t="s">
        <v>158</v>
      </c>
      <c r="F121" s="213"/>
      <c r="G121" s="213"/>
      <c r="H121" s="213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 x14ac:dyDescent="0.2">
      <c r="A122" s="26"/>
      <c r="B122" s="27"/>
      <c r="C122" s="23" t="s">
        <v>159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 x14ac:dyDescent="0.2">
      <c r="A123" s="26"/>
      <c r="B123" s="27"/>
      <c r="C123" s="26"/>
      <c r="D123" s="26"/>
      <c r="E123" s="180" t="str">
        <f>E11</f>
        <v>101 - Búracie práce</v>
      </c>
      <c r="F123" s="213"/>
      <c r="G123" s="213"/>
      <c r="H123" s="213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 x14ac:dyDescent="0.2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 x14ac:dyDescent="0.2">
      <c r="A125" s="26"/>
      <c r="B125" s="27"/>
      <c r="C125" s="23" t="s">
        <v>18</v>
      </c>
      <c r="D125" s="26"/>
      <c r="E125" s="26"/>
      <c r="F125" s="21" t="str">
        <f>F14</f>
        <v>Kamienka</v>
      </c>
      <c r="G125" s="26"/>
      <c r="H125" s="26"/>
      <c r="I125" s="23" t="s">
        <v>20</v>
      </c>
      <c r="J125" s="49" t="str">
        <f>IF(J14="","",J14)</f>
        <v>vyplní uchádzač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 x14ac:dyDescent="0.2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25.7" customHeight="1" x14ac:dyDescent="0.2">
      <c r="A127" s="26"/>
      <c r="B127" s="27"/>
      <c r="C127" s="23" t="s">
        <v>21</v>
      </c>
      <c r="D127" s="26"/>
      <c r="E127" s="26"/>
      <c r="F127" s="21" t="str">
        <f>E17</f>
        <v>Obec Kamienka</v>
      </c>
      <c r="G127" s="26"/>
      <c r="H127" s="26"/>
      <c r="I127" s="23" t="s">
        <v>27</v>
      </c>
      <c r="J127" s="24" t="str">
        <f>E23</f>
        <v>Ing. Vladislav Slosarčik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 x14ac:dyDescent="0.2">
      <c r="A128" s="26"/>
      <c r="B128" s="27"/>
      <c r="C128" s="23" t="s">
        <v>25</v>
      </c>
      <c r="D128" s="26"/>
      <c r="E128" s="26"/>
      <c r="F128" s="21" t="str">
        <f>IF(E20="","",E20)</f>
        <v>vyplní uchádzač</v>
      </c>
      <c r="G128" s="26"/>
      <c r="H128" s="26"/>
      <c r="I128" s="23" t="s">
        <v>30</v>
      </c>
      <c r="J128" s="24" t="str">
        <f>E26</f>
        <v>Ing. Slosarčik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 x14ac:dyDescent="0.2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 x14ac:dyDescent="0.2">
      <c r="A130" s="120"/>
      <c r="B130" s="121"/>
      <c r="C130" s="122" t="s">
        <v>178</v>
      </c>
      <c r="D130" s="123" t="s">
        <v>58</v>
      </c>
      <c r="E130" s="123" t="s">
        <v>54</v>
      </c>
      <c r="F130" s="123" t="s">
        <v>55</v>
      </c>
      <c r="G130" s="123" t="s">
        <v>179</v>
      </c>
      <c r="H130" s="123" t="s">
        <v>180</v>
      </c>
      <c r="I130" s="123" t="s">
        <v>181</v>
      </c>
      <c r="J130" s="124" t="s">
        <v>163</v>
      </c>
      <c r="K130" s="125" t="s">
        <v>182</v>
      </c>
      <c r="L130" s="126"/>
      <c r="M130" s="56" t="s">
        <v>1</v>
      </c>
      <c r="N130" s="57" t="s">
        <v>37</v>
      </c>
      <c r="O130" s="57" t="s">
        <v>183</v>
      </c>
      <c r="P130" s="57" t="s">
        <v>184</v>
      </c>
      <c r="Q130" s="57" t="s">
        <v>185</v>
      </c>
      <c r="R130" s="57" t="s">
        <v>186</v>
      </c>
      <c r="S130" s="57" t="s">
        <v>187</v>
      </c>
      <c r="T130" s="58" t="s">
        <v>188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2.9" customHeight="1" x14ac:dyDescent="0.25">
      <c r="A131" s="26"/>
      <c r="B131" s="27"/>
      <c r="C131" s="63" t="s">
        <v>164</v>
      </c>
      <c r="D131" s="26"/>
      <c r="E131" s="26"/>
      <c r="F131" s="26"/>
      <c r="G131" s="26"/>
      <c r="H131" s="26"/>
      <c r="I131" s="26"/>
      <c r="J131" s="127">
        <f>BK131</f>
        <v>0</v>
      </c>
      <c r="K131" s="26"/>
      <c r="L131" s="27"/>
      <c r="M131" s="59"/>
      <c r="N131" s="50"/>
      <c r="O131" s="60"/>
      <c r="P131" s="128">
        <f>P132+P148+P175</f>
        <v>670.93272999999999</v>
      </c>
      <c r="Q131" s="60"/>
      <c r="R131" s="128">
        <f>R132+R148+R175</f>
        <v>5.4799600000000002</v>
      </c>
      <c r="S131" s="60"/>
      <c r="T131" s="129">
        <f>T132+T148+T175</f>
        <v>68.646140000000003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72</v>
      </c>
      <c r="AU131" s="14" t="s">
        <v>165</v>
      </c>
      <c r="BK131" s="130">
        <f>BK132+BK148+BK175</f>
        <v>0</v>
      </c>
    </row>
    <row r="132" spans="1:65" s="12" customFormat="1" ht="25.9" customHeight="1" x14ac:dyDescent="0.2">
      <c r="B132" s="131"/>
      <c r="D132" s="132" t="s">
        <v>72</v>
      </c>
      <c r="E132" s="133" t="s">
        <v>189</v>
      </c>
      <c r="F132" s="133" t="s">
        <v>190</v>
      </c>
      <c r="J132" s="134">
        <f>BK132</f>
        <v>0</v>
      </c>
      <c r="L132" s="131"/>
      <c r="M132" s="135"/>
      <c r="N132" s="136"/>
      <c r="O132" s="136"/>
      <c r="P132" s="137">
        <f>P133</f>
        <v>402.38398999999998</v>
      </c>
      <c r="Q132" s="136"/>
      <c r="R132" s="137">
        <f>R133</f>
        <v>3.0037099999999999</v>
      </c>
      <c r="S132" s="136"/>
      <c r="T132" s="138">
        <f>T133</f>
        <v>64.203559999999996</v>
      </c>
      <c r="AR132" s="132" t="s">
        <v>80</v>
      </c>
      <c r="AT132" s="139" t="s">
        <v>72</v>
      </c>
      <c r="AU132" s="139" t="s">
        <v>73</v>
      </c>
      <c r="AY132" s="132" t="s">
        <v>191</v>
      </c>
      <c r="BK132" s="140">
        <f>BK133</f>
        <v>0</v>
      </c>
    </row>
    <row r="133" spans="1:65" s="12" customFormat="1" ht="22.9" customHeight="1" x14ac:dyDescent="0.2">
      <c r="B133" s="131"/>
      <c r="D133" s="132" t="s">
        <v>72</v>
      </c>
      <c r="E133" s="141" t="s">
        <v>192</v>
      </c>
      <c r="F133" s="141" t="s">
        <v>193</v>
      </c>
      <c r="J133" s="142">
        <f>BK133</f>
        <v>0</v>
      </c>
      <c r="L133" s="131"/>
      <c r="M133" s="135"/>
      <c r="N133" s="136"/>
      <c r="O133" s="136"/>
      <c r="P133" s="137">
        <f>SUM(P134:P147)</f>
        <v>402.38398999999998</v>
      </c>
      <c r="Q133" s="136"/>
      <c r="R133" s="137">
        <f>SUM(R134:R147)</f>
        <v>3.0037099999999999</v>
      </c>
      <c r="S133" s="136"/>
      <c r="T133" s="138">
        <f>SUM(T134:T147)</f>
        <v>64.203559999999996</v>
      </c>
      <c r="AR133" s="132" t="s">
        <v>80</v>
      </c>
      <c r="AT133" s="139" t="s">
        <v>72</v>
      </c>
      <c r="AU133" s="139" t="s">
        <v>80</v>
      </c>
      <c r="AY133" s="132" t="s">
        <v>191</v>
      </c>
      <c r="BK133" s="140">
        <f>SUM(BK134:BK147)</f>
        <v>0</v>
      </c>
    </row>
    <row r="134" spans="1:65" s="2" customFormat="1" ht="48" x14ac:dyDescent="0.2">
      <c r="A134" s="26"/>
      <c r="B134" s="143"/>
      <c r="C134" s="144" t="s">
        <v>80</v>
      </c>
      <c r="D134" s="144" t="s">
        <v>194</v>
      </c>
      <c r="E134" s="145" t="s">
        <v>195</v>
      </c>
      <c r="F134" s="146" t="s">
        <v>196</v>
      </c>
      <c r="G134" s="147" t="s">
        <v>197</v>
      </c>
      <c r="H134" s="148">
        <v>31.334</v>
      </c>
      <c r="I134" s="149">
        <v>0</v>
      </c>
      <c r="J134" s="149">
        <f t="shared" ref="J134:J147" si="0">ROUND(I134*H134,2)</f>
        <v>0</v>
      </c>
      <c r="K134" s="150"/>
      <c r="L134" s="27"/>
      <c r="M134" s="151" t="s">
        <v>1</v>
      </c>
      <c r="N134" s="152" t="s">
        <v>39</v>
      </c>
      <c r="O134" s="153">
        <v>1.4550000000000001</v>
      </c>
      <c r="P134" s="153">
        <f t="shared" ref="P134:P147" si="1">O134*H134</f>
        <v>45.590969999999999</v>
      </c>
      <c r="Q134" s="153">
        <v>0</v>
      </c>
      <c r="R134" s="153">
        <f t="shared" ref="R134:R147" si="2">Q134*H134</f>
        <v>0</v>
      </c>
      <c r="S134" s="153">
        <v>1.905</v>
      </c>
      <c r="T134" s="154">
        <f t="shared" ref="T134:T147" si="3">S134*H134</f>
        <v>59.691270000000003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198</v>
      </c>
      <c r="AT134" s="155" t="s">
        <v>194</v>
      </c>
      <c r="AU134" s="155" t="s">
        <v>86</v>
      </c>
      <c r="AY134" s="14" t="s">
        <v>191</v>
      </c>
      <c r="BE134" s="156">
        <f t="shared" ref="BE134:BE147" si="4">IF(N134="základná",J134,0)</f>
        <v>0</v>
      </c>
      <c r="BF134" s="156">
        <f t="shared" ref="BF134:BF147" si="5">IF(N134="znížená",J134,0)</f>
        <v>0</v>
      </c>
      <c r="BG134" s="156">
        <f t="shared" ref="BG134:BG147" si="6">IF(N134="zákl. prenesená",J134,0)</f>
        <v>0</v>
      </c>
      <c r="BH134" s="156">
        <f t="shared" ref="BH134:BH147" si="7">IF(N134="zníž. prenesená",J134,0)</f>
        <v>0</v>
      </c>
      <c r="BI134" s="156">
        <f t="shared" ref="BI134:BI147" si="8">IF(N134="nulová",J134,0)</f>
        <v>0</v>
      </c>
      <c r="BJ134" s="14" t="s">
        <v>86</v>
      </c>
      <c r="BK134" s="156">
        <f t="shared" ref="BK134:BK147" si="9">ROUND(I134*H134,2)</f>
        <v>0</v>
      </c>
      <c r="BL134" s="14" t="s">
        <v>198</v>
      </c>
      <c r="BM134" s="155" t="s">
        <v>199</v>
      </c>
    </row>
    <row r="135" spans="1:65" s="2" customFormat="1" ht="36" x14ac:dyDescent="0.2">
      <c r="A135" s="26"/>
      <c r="B135" s="143"/>
      <c r="C135" s="144" t="s">
        <v>86</v>
      </c>
      <c r="D135" s="144" t="s">
        <v>194</v>
      </c>
      <c r="E135" s="145" t="s">
        <v>200</v>
      </c>
      <c r="F135" s="146" t="s">
        <v>201</v>
      </c>
      <c r="G135" s="147" t="s">
        <v>197</v>
      </c>
      <c r="H135" s="148">
        <v>1.2</v>
      </c>
      <c r="I135" s="149">
        <v>0</v>
      </c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6.4480000000000004</v>
      </c>
      <c r="P135" s="153">
        <f t="shared" si="1"/>
        <v>7.7375999999999996</v>
      </c>
      <c r="Q135" s="153">
        <v>0</v>
      </c>
      <c r="R135" s="153">
        <f t="shared" si="2"/>
        <v>0</v>
      </c>
      <c r="S135" s="153">
        <v>2.1</v>
      </c>
      <c r="T135" s="154">
        <f t="shared" si="3"/>
        <v>2.52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198</v>
      </c>
      <c r="AT135" s="155" t="s">
        <v>194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198</v>
      </c>
      <c r="BM135" s="155" t="s">
        <v>202</v>
      </c>
    </row>
    <row r="136" spans="1:65" s="2" customFormat="1" ht="24" x14ac:dyDescent="0.2">
      <c r="A136" s="26"/>
      <c r="B136" s="143"/>
      <c r="C136" s="144" t="s">
        <v>203</v>
      </c>
      <c r="D136" s="144" t="s">
        <v>194</v>
      </c>
      <c r="E136" s="145" t="s">
        <v>204</v>
      </c>
      <c r="F136" s="146" t="s">
        <v>205</v>
      </c>
      <c r="G136" s="147" t="s">
        <v>206</v>
      </c>
      <c r="H136" s="148">
        <v>6</v>
      </c>
      <c r="I136" s="149">
        <v>0</v>
      </c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0.06</v>
      </c>
      <c r="P136" s="153">
        <f t="shared" si="1"/>
        <v>0.36</v>
      </c>
      <c r="Q136" s="153">
        <v>0</v>
      </c>
      <c r="R136" s="153">
        <f t="shared" si="2"/>
        <v>0</v>
      </c>
      <c r="S136" s="153">
        <v>0.02</v>
      </c>
      <c r="T136" s="154">
        <f t="shared" si="3"/>
        <v>0.12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198</v>
      </c>
      <c r="AT136" s="155" t="s">
        <v>194</v>
      </c>
      <c r="AU136" s="155" t="s">
        <v>86</v>
      </c>
      <c r="AY136" s="14" t="s">
        <v>191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198</v>
      </c>
      <c r="BM136" s="155" t="s">
        <v>207</v>
      </c>
    </row>
    <row r="137" spans="1:65" s="2" customFormat="1" ht="16.5" customHeight="1" x14ac:dyDescent="0.2">
      <c r="A137" s="26"/>
      <c r="B137" s="143"/>
      <c r="C137" s="144" t="s">
        <v>198</v>
      </c>
      <c r="D137" s="144" t="s">
        <v>194</v>
      </c>
      <c r="E137" s="145" t="s">
        <v>208</v>
      </c>
      <c r="F137" s="146" t="s">
        <v>209</v>
      </c>
      <c r="G137" s="147" t="s">
        <v>210</v>
      </c>
      <c r="H137" s="148">
        <v>51.6</v>
      </c>
      <c r="I137" s="149">
        <v>0</v>
      </c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0.377</v>
      </c>
      <c r="P137" s="153">
        <f t="shared" si="1"/>
        <v>19.453199999999999</v>
      </c>
      <c r="Q137" s="153">
        <v>0</v>
      </c>
      <c r="R137" s="153">
        <f t="shared" si="2"/>
        <v>0</v>
      </c>
      <c r="S137" s="153">
        <v>7.0000000000000001E-3</v>
      </c>
      <c r="T137" s="154">
        <f t="shared" si="3"/>
        <v>0.36120000000000002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198</v>
      </c>
      <c r="AT137" s="155" t="s">
        <v>194</v>
      </c>
      <c r="AU137" s="155" t="s">
        <v>86</v>
      </c>
      <c r="AY137" s="14" t="s">
        <v>191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198</v>
      </c>
      <c r="BM137" s="155" t="s">
        <v>211</v>
      </c>
    </row>
    <row r="138" spans="1:65" s="2" customFormat="1" ht="24" x14ac:dyDescent="0.2">
      <c r="A138" s="26"/>
      <c r="B138" s="143"/>
      <c r="C138" s="144" t="s">
        <v>212</v>
      </c>
      <c r="D138" s="144" t="s">
        <v>194</v>
      </c>
      <c r="E138" s="145" t="s">
        <v>213</v>
      </c>
      <c r="F138" s="146" t="s">
        <v>214</v>
      </c>
      <c r="G138" s="147" t="s">
        <v>210</v>
      </c>
      <c r="H138" s="148">
        <v>19</v>
      </c>
      <c r="I138" s="149">
        <v>0</v>
      </c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3.3506499999999999</v>
      </c>
      <c r="P138" s="153">
        <f t="shared" si="1"/>
        <v>63.662350000000004</v>
      </c>
      <c r="Q138" s="153">
        <v>4.9570000000000003E-2</v>
      </c>
      <c r="R138" s="153">
        <f t="shared" si="2"/>
        <v>0.94182999999999995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198</v>
      </c>
      <c r="AT138" s="155" t="s">
        <v>194</v>
      </c>
      <c r="AU138" s="155" t="s">
        <v>86</v>
      </c>
      <c r="AY138" s="14" t="s">
        <v>191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198</v>
      </c>
      <c r="BM138" s="155" t="s">
        <v>215</v>
      </c>
    </row>
    <row r="139" spans="1:65" s="2" customFormat="1" ht="36" x14ac:dyDescent="0.2">
      <c r="A139" s="26"/>
      <c r="B139" s="143"/>
      <c r="C139" s="144" t="s">
        <v>216</v>
      </c>
      <c r="D139" s="144" t="s">
        <v>194</v>
      </c>
      <c r="E139" s="145" t="s">
        <v>217</v>
      </c>
      <c r="F139" s="146" t="s">
        <v>218</v>
      </c>
      <c r="G139" s="147" t="s">
        <v>210</v>
      </c>
      <c r="H139" s="148">
        <v>19</v>
      </c>
      <c r="I139" s="149">
        <v>0</v>
      </c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5.6979100000000003</v>
      </c>
      <c r="P139" s="153">
        <f t="shared" si="1"/>
        <v>108.26029</v>
      </c>
      <c r="Q139" s="153">
        <v>7.4310000000000001E-2</v>
      </c>
      <c r="R139" s="153">
        <f t="shared" si="2"/>
        <v>1.4118900000000001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198</v>
      </c>
      <c r="AT139" s="155" t="s">
        <v>194</v>
      </c>
      <c r="AU139" s="155" t="s">
        <v>86</v>
      </c>
      <c r="AY139" s="14" t="s">
        <v>191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198</v>
      </c>
      <c r="BM139" s="155" t="s">
        <v>219</v>
      </c>
    </row>
    <row r="140" spans="1:65" s="2" customFormat="1" ht="24" x14ac:dyDescent="0.2">
      <c r="A140" s="26"/>
      <c r="B140" s="143"/>
      <c r="C140" s="144" t="s">
        <v>220</v>
      </c>
      <c r="D140" s="144" t="s">
        <v>194</v>
      </c>
      <c r="E140" s="145" t="s">
        <v>221</v>
      </c>
      <c r="F140" s="146" t="s">
        <v>222</v>
      </c>
      <c r="G140" s="147" t="s">
        <v>210</v>
      </c>
      <c r="H140" s="148">
        <v>19</v>
      </c>
      <c r="I140" s="149">
        <v>0</v>
      </c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1.26511</v>
      </c>
      <c r="P140" s="153">
        <f t="shared" si="1"/>
        <v>24.037089999999999</v>
      </c>
      <c r="Q140" s="153">
        <v>5.0000000000000001E-3</v>
      </c>
      <c r="R140" s="153">
        <f t="shared" si="2"/>
        <v>9.5000000000000001E-2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198</v>
      </c>
      <c r="AT140" s="155" t="s">
        <v>194</v>
      </c>
      <c r="AU140" s="155" t="s">
        <v>86</v>
      </c>
      <c r="AY140" s="14" t="s">
        <v>191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198</v>
      </c>
      <c r="BM140" s="155" t="s">
        <v>223</v>
      </c>
    </row>
    <row r="141" spans="1:65" s="2" customFormat="1" ht="36" x14ac:dyDescent="0.2">
      <c r="A141" s="26"/>
      <c r="B141" s="143"/>
      <c r="C141" s="144" t="s">
        <v>224</v>
      </c>
      <c r="D141" s="144" t="s">
        <v>194</v>
      </c>
      <c r="E141" s="145" t="s">
        <v>225</v>
      </c>
      <c r="F141" s="146" t="s">
        <v>226</v>
      </c>
      <c r="G141" s="147" t="s">
        <v>210</v>
      </c>
      <c r="H141" s="148">
        <v>19</v>
      </c>
      <c r="I141" s="149">
        <v>0</v>
      </c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0.90295999999999998</v>
      </c>
      <c r="P141" s="153">
        <f t="shared" si="1"/>
        <v>17.15624</v>
      </c>
      <c r="Q141" s="153">
        <v>2.051E-2</v>
      </c>
      <c r="R141" s="153">
        <f t="shared" si="2"/>
        <v>0.38968999999999998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198</v>
      </c>
      <c r="AT141" s="155" t="s">
        <v>194</v>
      </c>
      <c r="AU141" s="155" t="s">
        <v>86</v>
      </c>
      <c r="AY141" s="14" t="s">
        <v>191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198</v>
      </c>
      <c r="BM141" s="155" t="s">
        <v>227</v>
      </c>
    </row>
    <row r="142" spans="1:65" s="2" customFormat="1" ht="36" x14ac:dyDescent="0.2">
      <c r="A142" s="26"/>
      <c r="B142" s="143"/>
      <c r="C142" s="144" t="s">
        <v>192</v>
      </c>
      <c r="D142" s="144" t="s">
        <v>194</v>
      </c>
      <c r="E142" s="145" t="s">
        <v>228</v>
      </c>
      <c r="F142" s="146" t="s">
        <v>229</v>
      </c>
      <c r="G142" s="147" t="s">
        <v>210</v>
      </c>
      <c r="H142" s="148">
        <v>19</v>
      </c>
      <c r="I142" s="149">
        <v>0</v>
      </c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5.9889999999999999E-2</v>
      </c>
      <c r="P142" s="153">
        <f t="shared" si="1"/>
        <v>1.13791</v>
      </c>
      <c r="Q142" s="153">
        <v>8.6999999999999994E-3</v>
      </c>
      <c r="R142" s="153">
        <f t="shared" si="2"/>
        <v>0.1653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198</v>
      </c>
      <c r="AT142" s="155" t="s">
        <v>194</v>
      </c>
      <c r="AU142" s="155" t="s">
        <v>86</v>
      </c>
      <c r="AY142" s="14" t="s">
        <v>191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198</v>
      </c>
      <c r="BM142" s="155" t="s">
        <v>230</v>
      </c>
    </row>
    <row r="143" spans="1:65" s="2" customFormat="1" ht="39.75" customHeight="1" x14ac:dyDescent="0.2">
      <c r="A143" s="26"/>
      <c r="B143" s="143"/>
      <c r="C143" s="144" t="s">
        <v>231</v>
      </c>
      <c r="D143" s="144" t="s">
        <v>194</v>
      </c>
      <c r="E143" s="145" t="s">
        <v>232</v>
      </c>
      <c r="F143" s="146" t="s">
        <v>233</v>
      </c>
      <c r="G143" s="147" t="s">
        <v>234</v>
      </c>
      <c r="H143" s="148">
        <v>82.08</v>
      </c>
      <c r="I143" s="149">
        <v>0</v>
      </c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0.15078</v>
      </c>
      <c r="P143" s="153">
        <f t="shared" si="1"/>
        <v>12.37602</v>
      </c>
      <c r="Q143" s="153">
        <v>0</v>
      </c>
      <c r="R143" s="153">
        <f t="shared" si="2"/>
        <v>0</v>
      </c>
      <c r="S143" s="153">
        <v>1.8409999999999999E-2</v>
      </c>
      <c r="T143" s="154">
        <f t="shared" si="3"/>
        <v>1.51109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198</v>
      </c>
      <c r="AT143" s="155" t="s">
        <v>194</v>
      </c>
      <c r="AU143" s="155" t="s">
        <v>86</v>
      </c>
      <c r="AY143" s="14" t="s">
        <v>191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198</v>
      </c>
      <c r="BM143" s="155" t="s">
        <v>235</v>
      </c>
    </row>
    <row r="144" spans="1:65" s="2" customFormat="1" ht="16.5" customHeight="1" x14ac:dyDescent="0.2">
      <c r="A144" s="26"/>
      <c r="B144" s="143"/>
      <c r="C144" s="144" t="s">
        <v>236</v>
      </c>
      <c r="D144" s="144" t="s">
        <v>194</v>
      </c>
      <c r="E144" s="145" t="s">
        <v>237</v>
      </c>
      <c r="F144" s="146" t="s">
        <v>238</v>
      </c>
      <c r="G144" s="147" t="s">
        <v>239</v>
      </c>
      <c r="H144" s="148">
        <v>68.637</v>
      </c>
      <c r="I144" s="149">
        <v>0</v>
      </c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0.59799999999999998</v>
      </c>
      <c r="P144" s="153">
        <f t="shared" si="1"/>
        <v>41.044930000000001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198</v>
      </c>
      <c r="AT144" s="155" t="s">
        <v>194</v>
      </c>
      <c r="AU144" s="155" t="s">
        <v>86</v>
      </c>
      <c r="AY144" s="14" t="s">
        <v>191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198</v>
      </c>
      <c r="BM144" s="155" t="s">
        <v>240</v>
      </c>
    </row>
    <row r="145" spans="1:65" s="2" customFormat="1" ht="27.75" customHeight="1" x14ac:dyDescent="0.2">
      <c r="A145" s="26"/>
      <c r="B145" s="143"/>
      <c r="C145" s="144" t="s">
        <v>241</v>
      </c>
      <c r="D145" s="144" t="s">
        <v>194</v>
      </c>
      <c r="E145" s="145" t="s">
        <v>242</v>
      </c>
      <c r="F145" s="146" t="s">
        <v>243</v>
      </c>
      <c r="G145" s="147" t="s">
        <v>239</v>
      </c>
      <c r="H145" s="148">
        <v>68.637</v>
      </c>
      <c r="I145" s="149">
        <v>0</v>
      </c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7.0000000000000001E-3</v>
      </c>
      <c r="P145" s="153">
        <f t="shared" si="1"/>
        <v>0.48046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198</v>
      </c>
      <c r="AT145" s="155" t="s">
        <v>194</v>
      </c>
      <c r="AU145" s="155" t="s">
        <v>86</v>
      </c>
      <c r="AY145" s="14" t="s">
        <v>191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198</v>
      </c>
      <c r="BM145" s="155" t="s">
        <v>244</v>
      </c>
    </row>
    <row r="146" spans="1:65" s="2" customFormat="1" ht="26.25" customHeight="1" x14ac:dyDescent="0.2">
      <c r="A146" s="26"/>
      <c r="B146" s="143"/>
      <c r="C146" s="144" t="s">
        <v>245</v>
      </c>
      <c r="D146" s="144" t="s">
        <v>194</v>
      </c>
      <c r="E146" s="145" t="s">
        <v>246</v>
      </c>
      <c r="F146" s="146" t="s">
        <v>247</v>
      </c>
      <c r="G146" s="147" t="s">
        <v>239</v>
      </c>
      <c r="H146" s="148">
        <v>68.637</v>
      </c>
      <c r="I146" s="149">
        <v>0</v>
      </c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0.89</v>
      </c>
      <c r="P146" s="153">
        <f t="shared" si="1"/>
        <v>61.086930000000002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198</v>
      </c>
      <c r="AT146" s="155" t="s">
        <v>194</v>
      </c>
      <c r="AU146" s="155" t="s">
        <v>86</v>
      </c>
      <c r="AY146" s="14" t="s">
        <v>191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198</v>
      </c>
      <c r="BM146" s="155" t="s">
        <v>248</v>
      </c>
    </row>
    <row r="147" spans="1:65" s="2" customFormat="1" ht="27" customHeight="1" x14ac:dyDescent="0.2">
      <c r="A147" s="26"/>
      <c r="B147" s="143"/>
      <c r="C147" s="144" t="s">
        <v>249</v>
      </c>
      <c r="D147" s="144" t="s">
        <v>194</v>
      </c>
      <c r="E147" s="145" t="s">
        <v>250</v>
      </c>
      <c r="F147" s="146" t="s">
        <v>251</v>
      </c>
      <c r="G147" s="147" t="s">
        <v>239</v>
      </c>
      <c r="H147" s="148">
        <v>68.637</v>
      </c>
      <c r="I147" s="149">
        <v>0</v>
      </c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198</v>
      </c>
      <c r="AT147" s="155" t="s">
        <v>194</v>
      </c>
      <c r="AU147" s="155" t="s">
        <v>86</v>
      </c>
      <c r="AY147" s="14" t="s">
        <v>191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198</v>
      </c>
      <c r="BM147" s="155" t="s">
        <v>252</v>
      </c>
    </row>
    <row r="148" spans="1:65" s="12" customFormat="1" ht="25.9" customHeight="1" x14ac:dyDescent="0.2">
      <c r="B148" s="131"/>
      <c r="D148" s="132" t="s">
        <v>72</v>
      </c>
      <c r="E148" s="133" t="s">
        <v>253</v>
      </c>
      <c r="F148" s="133" t="s">
        <v>254</v>
      </c>
      <c r="J148" s="134">
        <f>BK148</f>
        <v>0</v>
      </c>
      <c r="L148" s="131"/>
      <c r="M148" s="135"/>
      <c r="N148" s="136"/>
      <c r="O148" s="136"/>
      <c r="P148" s="137">
        <f>P149+P160+P163+P169+P171+P173</f>
        <v>262.14873999999998</v>
      </c>
      <c r="Q148" s="136"/>
      <c r="R148" s="137">
        <f>R149+R160+R163+R169+R171+R173</f>
        <v>2.4762499999999998</v>
      </c>
      <c r="S148" s="136"/>
      <c r="T148" s="138">
        <f>T149+T160+T163+T169+T171+T173</f>
        <v>4.4333</v>
      </c>
      <c r="AR148" s="132" t="s">
        <v>86</v>
      </c>
      <c r="AT148" s="139" t="s">
        <v>72</v>
      </c>
      <c r="AU148" s="139" t="s">
        <v>73</v>
      </c>
      <c r="AY148" s="132" t="s">
        <v>191</v>
      </c>
      <c r="BK148" s="140">
        <f>BK149+BK160+BK163+BK169+BK171+BK173</f>
        <v>0</v>
      </c>
    </row>
    <row r="149" spans="1:65" s="12" customFormat="1" ht="22.9" customHeight="1" x14ac:dyDescent="0.2">
      <c r="B149" s="131"/>
      <c r="D149" s="132" t="s">
        <v>72</v>
      </c>
      <c r="E149" s="141" t="s">
        <v>255</v>
      </c>
      <c r="F149" s="141" t="s">
        <v>256</v>
      </c>
      <c r="J149" s="142">
        <f>BK149</f>
        <v>0</v>
      </c>
      <c r="L149" s="131"/>
      <c r="M149" s="135"/>
      <c r="N149" s="136"/>
      <c r="O149" s="136"/>
      <c r="P149" s="137">
        <f>SUM(P150:P159)</f>
        <v>98.852739999999997</v>
      </c>
      <c r="Q149" s="136"/>
      <c r="R149" s="137">
        <f>SUM(R150:R159)</f>
        <v>2.1272899999999999</v>
      </c>
      <c r="S149" s="136"/>
      <c r="T149" s="138">
        <f>SUM(T150:T159)</f>
        <v>0.67200000000000004</v>
      </c>
      <c r="AR149" s="132" t="s">
        <v>86</v>
      </c>
      <c r="AT149" s="139" t="s">
        <v>72</v>
      </c>
      <c r="AU149" s="139" t="s">
        <v>80</v>
      </c>
      <c r="AY149" s="132" t="s">
        <v>191</v>
      </c>
      <c r="BK149" s="140">
        <f>SUM(BK150:BK159)</f>
        <v>0</v>
      </c>
    </row>
    <row r="150" spans="1:65" s="2" customFormat="1" ht="36" x14ac:dyDescent="0.2">
      <c r="A150" s="26"/>
      <c r="B150" s="143"/>
      <c r="C150" s="144" t="s">
        <v>257</v>
      </c>
      <c r="D150" s="144" t="s">
        <v>194</v>
      </c>
      <c r="E150" s="145" t="s">
        <v>258</v>
      </c>
      <c r="F150" s="146" t="s">
        <v>259</v>
      </c>
      <c r="G150" s="147" t="s">
        <v>210</v>
      </c>
      <c r="H150" s="148">
        <v>162</v>
      </c>
      <c r="I150" s="149">
        <v>0</v>
      </c>
      <c r="J150" s="149">
        <f t="shared" ref="J150:J159" si="10">ROUND(I150*H150,2)</f>
        <v>0</v>
      </c>
      <c r="K150" s="150"/>
      <c r="L150" s="27"/>
      <c r="M150" s="151" t="s">
        <v>1</v>
      </c>
      <c r="N150" s="152" t="s">
        <v>39</v>
      </c>
      <c r="O150" s="153">
        <v>0.25988</v>
      </c>
      <c r="P150" s="153">
        <f t="shared" ref="P150:P159" si="11">O150*H150</f>
        <v>42.100560000000002</v>
      </c>
      <c r="Q150" s="153">
        <v>9.0000000000000006E-5</v>
      </c>
      <c r="R150" s="153">
        <f t="shared" ref="R150:R159" si="12">Q150*H150</f>
        <v>1.4579999999999999E-2</v>
      </c>
      <c r="S150" s="153">
        <v>0</v>
      </c>
      <c r="T150" s="154">
        <f t="shared" ref="T150:T159" si="13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260</v>
      </c>
      <c r="AT150" s="155" t="s">
        <v>194</v>
      </c>
      <c r="AU150" s="155" t="s">
        <v>86</v>
      </c>
      <c r="AY150" s="14" t="s">
        <v>191</v>
      </c>
      <c r="BE150" s="156">
        <f t="shared" ref="BE150:BE159" si="14">IF(N150="základná",J150,0)</f>
        <v>0</v>
      </c>
      <c r="BF150" s="156">
        <f t="shared" ref="BF150:BF159" si="15">IF(N150="znížená",J150,0)</f>
        <v>0</v>
      </c>
      <c r="BG150" s="156">
        <f t="shared" ref="BG150:BG159" si="16">IF(N150="zákl. prenesená",J150,0)</f>
        <v>0</v>
      </c>
      <c r="BH150" s="156">
        <f t="shared" ref="BH150:BH159" si="17">IF(N150="zníž. prenesená",J150,0)</f>
        <v>0</v>
      </c>
      <c r="BI150" s="156">
        <f t="shared" ref="BI150:BI159" si="18">IF(N150="nulová",J150,0)</f>
        <v>0</v>
      </c>
      <c r="BJ150" s="14" t="s">
        <v>86</v>
      </c>
      <c r="BK150" s="156">
        <f t="shared" ref="BK150:BK159" si="19">ROUND(I150*H150,2)</f>
        <v>0</v>
      </c>
      <c r="BL150" s="14" t="s">
        <v>260</v>
      </c>
      <c r="BM150" s="155" t="s">
        <v>261</v>
      </c>
    </row>
    <row r="151" spans="1:65" s="2" customFormat="1" ht="36" x14ac:dyDescent="0.2">
      <c r="A151" s="26"/>
      <c r="B151" s="143"/>
      <c r="C151" s="157" t="s">
        <v>260</v>
      </c>
      <c r="D151" s="157" t="s">
        <v>262</v>
      </c>
      <c r="E151" s="158" t="s">
        <v>263</v>
      </c>
      <c r="F151" s="159" t="s">
        <v>264</v>
      </c>
      <c r="G151" s="160" t="s">
        <v>197</v>
      </c>
      <c r="H151" s="161">
        <v>2.1379999999999999</v>
      </c>
      <c r="I151" s="162">
        <v>0</v>
      </c>
      <c r="J151" s="162">
        <f t="shared" si="10"/>
        <v>0</v>
      </c>
      <c r="K151" s="163"/>
      <c r="L151" s="164"/>
      <c r="M151" s="165" t="s">
        <v>1</v>
      </c>
      <c r="N151" s="166" t="s">
        <v>39</v>
      </c>
      <c r="O151" s="153">
        <v>0</v>
      </c>
      <c r="P151" s="153">
        <f t="shared" si="11"/>
        <v>0</v>
      </c>
      <c r="Q151" s="153">
        <v>0.55000000000000004</v>
      </c>
      <c r="R151" s="153">
        <f t="shared" si="12"/>
        <v>1.1758999999999999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265</v>
      </c>
      <c r="AT151" s="155" t="s">
        <v>262</v>
      </c>
      <c r="AU151" s="155" t="s">
        <v>86</v>
      </c>
      <c r="AY151" s="14" t="s">
        <v>191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86</v>
      </c>
      <c r="BK151" s="156">
        <f t="shared" si="19"/>
        <v>0</v>
      </c>
      <c r="BL151" s="14" t="s">
        <v>260</v>
      </c>
      <c r="BM151" s="155" t="s">
        <v>266</v>
      </c>
    </row>
    <row r="152" spans="1:65" s="2" customFormat="1" ht="24" x14ac:dyDescent="0.2">
      <c r="A152" s="26"/>
      <c r="B152" s="143"/>
      <c r="C152" s="144" t="s">
        <v>267</v>
      </c>
      <c r="D152" s="144" t="s">
        <v>194</v>
      </c>
      <c r="E152" s="145" t="s">
        <v>268</v>
      </c>
      <c r="F152" s="146" t="s">
        <v>269</v>
      </c>
      <c r="G152" s="147" t="s">
        <v>234</v>
      </c>
      <c r="H152" s="148">
        <v>85.05</v>
      </c>
      <c r="I152" s="149">
        <v>0</v>
      </c>
      <c r="J152" s="149">
        <f t="shared" si="10"/>
        <v>0</v>
      </c>
      <c r="K152" s="150"/>
      <c r="L152" s="27"/>
      <c r="M152" s="151" t="s">
        <v>1</v>
      </c>
      <c r="N152" s="152" t="s">
        <v>39</v>
      </c>
      <c r="O152" s="153">
        <v>0.21</v>
      </c>
      <c r="P152" s="153">
        <f t="shared" si="11"/>
        <v>17.860499999999998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260</v>
      </c>
      <c r="AT152" s="155" t="s">
        <v>194</v>
      </c>
      <c r="AU152" s="155" t="s">
        <v>86</v>
      </c>
      <c r="AY152" s="14" t="s">
        <v>191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260</v>
      </c>
      <c r="BM152" s="155" t="s">
        <v>270</v>
      </c>
    </row>
    <row r="153" spans="1:65" s="2" customFormat="1" ht="24" x14ac:dyDescent="0.2">
      <c r="A153" s="26"/>
      <c r="B153" s="143"/>
      <c r="C153" s="157" t="s">
        <v>271</v>
      </c>
      <c r="D153" s="157" t="s">
        <v>262</v>
      </c>
      <c r="E153" s="158" t="s">
        <v>272</v>
      </c>
      <c r="F153" s="159" t="s">
        <v>273</v>
      </c>
      <c r="G153" s="160" t="s">
        <v>234</v>
      </c>
      <c r="H153" s="161">
        <v>88.451999999999998</v>
      </c>
      <c r="I153" s="162">
        <v>0</v>
      </c>
      <c r="J153" s="162">
        <f t="shared" si="10"/>
        <v>0</v>
      </c>
      <c r="K153" s="163"/>
      <c r="L153" s="164"/>
      <c r="M153" s="165" t="s">
        <v>1</v>
      </c>
      <c r="N153" s="166" t="s">
        <v>39</v>
      </c>
      <c r="O153" s="153">
        <v>0</v>
      </c>
      <c r="P153" s="153">
        <f t="shared" si="11"/>
        <v>0</v>
      </c>
      <c r="Q153" s="153">
        <v>4.4000000000000003E-3</v>
      </c>
      <c r="R153" s="153">
        <f t="shared" si="12"/>
        <v>0.38918999999999998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265</v>
      </c>
      <c r="AT153" s="155" t="s">
        <v>262</v>
      </c>
      <c r="AU153" s="155" t="s">
        <v>86</v>
      </c>
      <c r="AY153" s="14" t="s">
        <v>191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260</v>
      </c>
      <c r="BM153" s="155" t="s">
        <v>274</v>
      </c>
    </row>
    <row r="154" spans="1:65" s="2" customFormat="1" ht="24" x14ac:dyDescent="0.2">
      <c r="A154" s="26"/>
      <c r="B154" s="143"/>
      <c r="C154" s="144" t="s">
        <v>275</v>
      </c>
      <c r="D154" s="144" t="s">
        <v>194</v>
      </c>
      <c r="E154" s="145" t="s">
        <v>276</v>
      </c>
      <c r="F154" s="146" t="s">
        <v>277</v>
      </c>
      <c r="G154" s="147" t="s">
        <v>234</v>
      </c>
      <c r="H154" s="148">
        <v>57.6</v>
      </c>
      <c r="I154" s="149">
        <v>0</v>
      </c>
      <c r="J154" s="149">
        <f t="shared" si="10"/>
        <v>0</v>
      </c>
      <c r="K154" s="150"/>
      <c r="L154" s="27"/>
      <c r="M154" s="151" t="s">
        <v>1</v>
      </c>
      <c r="N154" s="152" t="s">
        <v>39</v>
      </c>
      <c r="O154" s="153">
        <v>0.22342999999999999</v>
      </c>
      <c r="P154" s="153">
        <f t="shared" si="11"/>
        <v>12.86957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260</v>
      </c>
      <c r="AT154" s="155" t="s">
        <v>194</v>
      </c>
      <c r="AU154" s="155" t="s">
        <v>86</v>
      </c>
      <c r="AY154" s="14" t="s">
        <v>191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260</v>
      </c>
      <c r="BM154" s="155" t="s">
        <v>278</v>
      </c>
    </row>
    <row r="155" spans="1:65" s="2" customFormat="1" ht="16.5" customHeight="1" x14ac:dyDescent="0.2">
      <c r="A155" s="26"/>
      <c r="B155" s="143"/>
      <c r="C155" s="157" t="s">
        <v>7</v>
      </c>
      <c r="D155" s="157" t="s">
        <v>262</v>
      </c>
      <c r="E155" s="158" t="s">
        <v>279</v>
      </c>
      <c r="F155" s="159" t="s">
        <v>280</v>
      </c>
      <c r="G155" s="160" t="s">
        <v>234</v>
      </c>
      <c r="H155" s="161">
        <v>62.207999999999998</v>
      </c>
      <c r="I155" s="162">
        <v>0</v>
      </c>
      <c r="J155" s="162">
        <f t="shared" si="10"/>
        <v>0</v>
      </c>
      <c r="K155" s="163"/>
      <c r="L155" s="164"/>
      <c r="M155" s="165" t="s">
        <v>1</v>
      </c>
      <c r="N155" s="166" t="s">
        <v>39</v>
      </c>
      <c r="O155" s="153">
        <v>0</v>
      </c>
      <c r="P155" s="153">
        <f t="shared" si="11"/>
        <v>0</v>
      </c>
      <c r="Q155" s="153">
        <v>4.4000000000000003E-3</v>
      </c>
      <c r="R155" s="153">
        <f t="shared" si="12"/>
        <v>0.27372000000000002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265</v>
      </c>
      <c r="AT155" s="155" t="s">
        <v>262</v>
      </c>
      <c r="AU155" s="155" t="s">
        <v>86</v>
      </c>
      <c r="AY155" s="14" t="s">
        <v>191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260</v>
      </c>
      <c r="BM155" s="155" t="s">
        <v>281</v>
      </c>
    </row>
    <row r="156" spans="1:65" s="2" customFormat="1" ht="24" x14ac:dyDescent="0.2">
      <c r="A156" s="26"/>
      <c r="B156" s="143"/>
      <c r="C156" s="144" t="s">
        <v>282</v>
      </c>
      <c r="D156" s="144" t="s">
        <v>194</v>
      </c>
      <c r="E156" s="145" t="s">
        <v>283</v>
      </c>
      <c r="F156" s="146" t="s">
        <v>284</v>
      </c>
      <c r="G156" s="147" t="s">
        <v>234</v>
      </c>
      <c r="H156" s="148">
        <v>57.6</v>
      </c>
      <c r="I156" s="149">
        <v>0</v>
      </c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0.30935000000000001</v>
      </c>
      <c r="P156" s="153">
        <f t="shared" si="11"/>
        <v>17.818560000000002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260</v>
      </c>
      <c r="AT156" s="155" t="s">
        <v>194</v>
      </c>
      <c r="AU156" s="155" t="s">
        <v>86</v>
      </c>
      <c r="AY156" s="14" t="s">
        <v>191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260</v>
      </c>
      <c r="BM156" s="155" t="s">
        <v>285</v>
      </c>
    </row>
    <row r="157" spans="1:65" s="2" customFormat="1" ht="24" x14ac:dyDescent="0.2">
      <c r="A157" s="26"/>
      <c r="B157" s="143"/>
      <c r="C157" s="157" t="s">
        <v>286</v>
      </c>
      <c r="D157" s="157" t="s">
        <v>262</v>
      </c>
      <c r="E157" s="158" t="s">
        <v>287</v>
      </c>
      <c r="F157" s="159" t="s">
        <v>288</v>
      </c>
      <c r="G157" s="160" t="s">
        <v>197</v>
      </c>
      <c r="H157" s="161">
        <v>0.498</v>
      </c>
      <c r="I157" s="162">
        <v>0</v>
      </c>
      <c r="J157" s="162">
        <f t="shared" si="10"/>
        <v>0</v>
      </c>
      <c r="K157" s="163"/>
      <c r="L157" s="164"/>
      <c r="M157" s="165" t="s">
        <v>1</v>
      </c>
      <c r="N157" s="166" t="s">
        <v>39</v>
      </c>
      <c r="O157" s="153">
        <v>0</v>
      </c>
      <c r="P157" s="153">
        <f t="shared" si="11"/>
        <v>0</v>
      </c>
      <c r="Q157" s="153">
        <v>0.55000000000000004</v>
      </c>
      <c r="R157" s="153">
        <f t="shared" si="12"/>
        <v>0.27389999999999998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265</v>
      </c>
      <c r="AT157" s="155" t="s">
        <v>262</v>
      </c>
      <c r="AU157" s="155" t="s">
        <v>86</v>
      </c>
      <c r="AY157" s="14" t="s">
        <v>191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260</v>
      </c>
      <c r="BM157" s="155" t="s">
        <v>289</v>
      </c>
    </row>
    <row r="158" spans="1:65" s="2" customFormat="1" ht="36" x14ac:dyDescent="0.2">
      <c r="A158" s="26"/>
      <c r="B158" s="143"/>
      <c r="C158" s="144" t="s">
        <v>290</v>
      </c>
      <c r="D158" s="144" t="s">
        <v>194</v>
      </c>
      <c r="E158" s="145" t="s">
        <v>291</v>
      </c>
      <c r="F158" s="146" t="s">
        <v>292</v>
      </c>
      <c r="G158" s="147" t="s">
        <v>234</v>
      </c>
      <c r="H158" s="148">
        <v>48</v>
      </c>
      <c r="I158" s="149">
        <v>0</v>
      </c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9.5000000000000001E-2</v>
      </c>
      <c r="P158" s="153">
        <f t="shared" si="11"/>
        <v>4.5599999999999996</v>
      </c>
      <c r="Q158" s="153">
        <v>0</v>
      </c>
      <c r="R158" s="153">
        <f t="shared" si="12"/>
        <v>0</v>
      </c>
      <c r="S158" s="153">
        <v>1.4E-2</v>
      </c>
      <c r="T158" s="154">
        <f t="shared" si="13"/>
        <v>0.67200000000000004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260</v>
      </c>
      <c r="AT158" s="155" t="s">
        <v>194</v>
      </c>
      <c r="AU158" s="155" t="s">
        <v>86</v>
      </c>
      <c r="AY158" s="14" t="s">
        <v>191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86</v>
      </c>
      <c r="BK158" s="156">
        <f t="shared" si="19"/>
        <v>0</v>
      </c>
      <c r="BL158" s="14" t="s">
        <v>260</v>
      </c>
      <c r="BM158" s="155" t="s">
        <v>293</v>
      </c>
    </row>
    <row r="159" spans="1:65" s="2" customFormat="1" ht="24" x14ac:dyDescent="0.2">
      <c r="A159" s="26"/>
      <c r="B159" s="143"/>
      <c r="C159" s="144" t="s">
        <v>294</v>
      </c>
      <c r="D159" s="144" t="s">
        <v>194</v>
      </c>
      <c r="E159" s="145" t="s">
        <v>295</v>
      </c>
      <c r="F159" s="146" t="s">
        <v>296</v>
      </c>
      <c r="G159" s="147" t="s">
        <v>239</v>
      </c>
      <c r="H159" s="148">
        <v>2.1269999999999998</v>
      </c>
      <c r="I159" s="149">
        <v>0</v>
      </c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1.7130000000000001</v>
      </c>
      <c r="P159" s="153">
        <f t="shared" si="11"/>
        <v>3.6435499999999998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260</v>
      </c>
      <c r="AT159" s="155" t="s">
        <v>194</v>
      </c>
      <c r="AU159" s="155" t="s">
        <v>86</v>
      </c>
      <c r="AY159" s="14" t="s">
        <v>191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86</v>
      </c>
      <c r="BK159" s="156">
        <f t="shared" si="19"/>
        <v>0</v>
      </c>
      <c r="BL159" s="14" t="s">
        <v>260</v>
      </c>
      <c r="BM159" s="155" t="s">
        <v>297</v>
      </c>
    </row>
    <row r="160" spans="1:65" s="12" customFormat="1" ht="22.9" customHeight="1" x14ac:dyDescent="0.2">
      <c r="B160" s="131"/>
      <c r="D160" s="132" t="s">
        <v>72</v>
      </c>
      <c r="E160" s="141" t="s">
        <v>298</v>
      </c>
      <c r="F160" s="141" t="s">
        <v>299</v>
      </c>
      <c r="J160" s="142">
        <f>BK160</f>
        <v>0</v>
      </c>
      <c r="L160" s="131"/>
      <c r="M160" s="135"/>
      <c r="N160" s="136"/>
      <c r="O160" s="136"/>
      <c r="P160" s="137">
        <f>SUM(P161:P162)</f>
        <v>1.3919999999999999</v>
      </c>
      <c r="Q160" s="136"/>
      <c r="R160" s="137">
        <f>SUM(R161:R162)</f>
        <v>0</v>
      </c>
      <c r="S160" s="136"/>
      <c r="T160" s="138">
        <f>SUM(T161:T162)</f>
        <v>4.7160000000000001E-2</v>
      </c>
      <c r="AR160" s="132" t="s">
        <v>86</v>
      </c>
      <c r="AT160" s="139" t="s">
        <v>72</v>
      </c>
      <c r="AU160" s="139" t="s">
        <v>80</v>
      </c>
      <c r="AY160" s="132" t="s">
        <v>191</v>
      </c>
      <c r="BK160" s="140">
        <f>SUM(BK161:BK162)</f>
        <v>0</v>
      </c>
    </row>
    <row r="161" spans="1:65" s="2" customFormat="1" ht="24" x14ac:dyDescent="0.2">
      <c r="A161" s="26"/>
      <c r="B161" s="143"/>
      <c r="C161" s="144" t="s">
        <v>300</v>
      </c>
      <c r="D161" s="144" t="s">
        <v>194</v>
      </c>
      <c r="E161" s="145" t="s">
        <v>301</v>
      </c>
      <c r="F161" s="146" t="s">
        <v>302</v>
      </c>
      <c r="G161" s="147" t="s">
        <v>210</v>
      </c>
      <c r="H161" s="148">
        <v>9.6</v>
      </c>
      <c r="I161" s="149">
        <v>0</v>
      </c>
      <c r="J161" s="149">
        <f>ROUND(I161*H161,2)</f>
        <v>0</v>
      </c>
      <c r="K161" s="150"/>
      <c r="L161" s="27"/>
      <c r="M161" s="151" t="s">
        <v>1</v>
      </c>
      <c r="N161" s="152" t="s">
        <v>39</v>
      </c>
      <c r="O161" s="153">
        <v>7.4999999999999997E-2</v>
      </c>
      <c r="P161" s="153">
        <f>O161*H161</f>
        <v>0.72</v>
      </c>
      <c r="Q161" s="153">
        <v>0</v>
      </c>
      <c r="R161" s="153">
        <f>Q161*H161</f>
        <v>0</v>
      </c>
      <c r="S161" s="153">
        <v>1.3500000000000001E-3</v>
      </c>
      <c r="T161" s="154">
        <f>S161*H161</f>
        <v>1.2959999999999999E-2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260</v>
      </c>
      <c r="AT161" s="155" t="s">
        <v>194</v>
      </c>
      <c r="AU161" s="155" t="s">
        <v>86</v>
      </c>
      <c r="AY161" s="14" t="s">
        <v>191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4" t="s">
        <v>86</v>
      </c>
      <c r="BK161" s="156">
        <f>ROUND(I161*H161,2)</f>
        <v>0</v>
      </c>
      <c r="BL161" s="14" t="s">
        <v>260</v>
      </c>
      <c r="BM161" s="155" t="s">
        <v>303</v>
      </c>
    </row>
    <row r="162" spans="1:65" s="2" customFormat="1" ht="24" x14ac:dyDescent="0.2">
      <c r="A162" s="26"/>
      <c r="B162" s="143"/>
      <c r="C162" s="144" t="s">
        <v>304</v>
      </c>
      <c r="D162" s="144" t="s">
        <v>194</v>
      </c>
      <c r="E162" s="145" t="s">
        <v>305</v>
      </c>
      <c r="F162" s="146" t="s">
        <v>306</v>
      </c>
      <c r="G162" s="147" t="s">
        <v>210</v>
      </c>
      <c r="H162" s="148">
        <v>12</v>
      </c>
      <c r="I162" s="149">
        <v>0</v>
      </c>
      <c r="J162" s="149">
        <f>ROUND(I162*H162,2)</f>
        <v>0</v>
      </c>
      <c r="K162" s="150"/>
      <c r="L162" s="27"/>
      <c r="M162" s="151" t="s">
        <v>1</v>
      </c>
      <c r="N162" s="152" t="s">
        <v>39</v>
      </c>
      <c r="O162" s="153">
        <v>5.6000000000000001E-2</v>
      </c>
      <c r="P162" s="153">
        <f>O162*H162</f>
        <v>0.67200000000000004</v>
      </c>
      <c r="Q162" s="153">
        <v>0</v>
      </c>
      <c r="R162" s="153">
        <f>Q162*H162</f>
        <v>0</v>
      </c>
      <c r="S162" s="153">
        <v>2.8500000000000001E-3</v>
      </c>
      <c r="T162" s="154">
        <f>S162*H162</f>
        <v>3.4200000000000001E-2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260</v>
      </c>
      <c r="AT162" s="155" t="s">
        <v>194</v>
      </c>
      <c r="AU162" s="155" t="s">
        <v>86</v>
      </c>
      <c r="AY162" s="14" t="s">
        <v>191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4" t="s">
        <v>86</v>
      </c>
      <c r="BK162" s="156">
        <f>ROUND(I162*H162,2)</f>
        <v>0</v>
      </c>
      <c r="BL162" s="14" t="s">
        <v>260</v>
      </c>
      <c r="BM162" s="155" t="s">
        <v>307</v>
      </c>
    </row>
    <row r="163" spans="1:65" s="12" customFormat="1" ht="22.9" customHeight="1" x14ac:dyDescent="0.2">
      <c r="B163" s="131"/>
      <c r="D163" s="132" t="s">
        <v>72</v>
      </c>
      <c r="E163" s="141" t="s">
        <v>308</v>
      </c>
      <c r="F163" s="141" t="s">
        <v>309</v>
      </c>
      <c r="J163" s="142">
        <f>BK163</f>
        <v>0</v>
      </c>
      <c r="L163" s="131"/>
      <c r="M163" s="135"/>
      <c r="N163" s="136"/>
      <c r="O163" s="136"/>
      <c r="P163" s="137">
        <f>SUM(P164:P168)</f>
        <v>70.675200000000004</v>
      </c>
      <c r="Q163" s="136"/>
      <c r="R163" s="137">
        <f>SUM(R164:R168)</f>
        <v>0</v>
      </c>
      <c r="S163" s="136"/>
      <c r="T163" s="138">
        <f>SUM(T164:T168)</f>
        <v>2.75414</v>
      </c>
      <c r="AR163" s="132" t="s">
        <v>86</v>
      </c>
      <c r="AT163" s="139" t="s">
        <v>72</v>
      </c>
      <c r="AU163" s="139" t="s">
        <v>80</v>
      </c>
      <c r="AY163" s="132" t="s">
        <v>191</v>
      </c>
      <c r="BK163" s="140">
        <f>SUM(BK164:BK168)</f>
        <v>0</v>
      </c>
    </row>
    <row r="164" spans="1:65" s="2" customFormat="1" ht="24" x14ac:dyDescent="0.2">
      <c r="A164" s="26"/>
      <c r="B164" s="143"/>
      <c r="C164" s="144" t="s">
        <v>310</v>
      </c>
      <c r="D164" s="144" t="s">
        <v>194</v>
      </c>
      <c r="E164" s="145" t="s">
        <v>311</v>
      </c>
      <c r="F164" s="146" t="s">
        <v>312</v>
      </c>
      <c r="G164" s="147" t="s">
        <v>234</v>
      </c>
      <c r="H164" s="148">
        <v>52.8</v>
      </c>
      <c r="I164" s="149">
        <v>0</v>
      </c>
      <c r="J164" s="149">
        <f>ROUND(I164*H164,2)</f>
        <v>0</v>
      </c>
      <c r="K164" s="150"/>
      <c r="L164" s="27"/>
      <c r="M164" s="151" t="s">
        <v>1</v>
      </c>
      <c r="N164" s="152" t="s">
        <v>39</v>
      </c>
      <c r="O164" s="153">
        <v>0.38500000000000001</v>
      </c>
      <c r="P164" s="153">
        <f>O164*H164</f>
        <v>20.327999999999999</v>
      </c>
      <c r="Q164" s="153">
        <v>0</v>
      </c>
      <c r="R164" s="153">
        <f>Q164*H164</f>
        <v>0</v>
      </c>
      <c r="S164" s="153">
        <v>1.098E-2</v>
      </c>
      <c r="T164" s="154">
        <f>S164*H164</f>
        <v>0.57974000000000003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260</v>
      </c>
      <c r="AT164" s="155" t="s">
        <v>194</v>
      </c>
      <c r="AU164" s="155" t="s">
        <v>86</v>
      </c>
      <c r="AY164" s="14" t="s">
        <v>191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4" t="s">
        <v>86</v>
      </c>
      <c r="BK164" s="156">
        <f>ROUND(I164*H164,2)</f>
        <v>0</v>
      </c>
      <c r="BL164" s="14" t="s">
        <v>260</v>
      </c>
      <c r="BM164" s="155" t="s">
        <v>313</v>
      </c>
    </row>
    <row r="165" spans="1:65" s="2" customFormat="1" ht="24" x14ac:dyDescent="0.2">
      <c r="A165" s="26"/>
      <c r="B165" s="143"/>
      <c r="C165" s="144" t="s">
        <v>314</v>
      </c>
      <c r="D165" s="144" t="s">
        <v>194</v>
      </c>
      <c r="E165" s="145" t="s">
        <v>315</v>
      </c>
      <c r="F165" s="146" t="s">
        <v>316</v>
      </c>
      <c r="G165" s="147" t="s">
        <v>234</v>
      </c>
      <c r="H165" s="148">
        <v>52.8</v>
      </c>
      <c r="I165" s="149">
        <v>0</v>
      </c>
      <c r="J165" s="149">
        <f>ROUND(I165*H165,2)</f>
        <v>0</v>
      </c>
      <c r="K165" s="150"/>
      <c r="L165" s="27"/>
      <c r="M165" s="151" t="s">
        <v>1</v>
      </c>
      <c r="N165" s="152" t="s">
        <v>39</v>
      </c>
      <c r="O165" s="153">
        <v>6.9000000000000006E-2</v>
      </c>
      <c r="P165" s="153">
        <f>O165*H165</f>
        <v>3.6432000000000002</v>
      </c>
      <c r="Q165" s="153">
        <v>0</v>
      </c>
      <c r="R165" s="153">
        <f>Q165*H165</f>
        <v>0</v>
      </c>
      <c r="S165" s="153">
        <v>8.0000000000000002E-3</v>
      </c>
      <c r="T165" s="154">
        <f>S165*H165</f>
        <v>0.4224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260</v>
      </c>
      <c r="AT165" s="155" t="s">
        <v>194</v>
      </c>
      <c r="AU165" s="155" t="s">
        <v>86</v>
      </c>
      <c r="AY165" s="14" t="s">
        <v>191</v>
      </c>
      <c r="BE165" s="156">
        <f>IF(N165="základná",J165,0)</f>
        <v>0</v>
      </c>
      <c r="BF165" s="156">
        <f>IF(N165="znížená",J165,0)</f>
        <v>0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4" t="s">
        <v>86</v>
      </c>
      <c r="BK165" s="156">
        <f>ROUND(I165*H165,2)</f>
        <v>0</v>
      </c>
      <c r="BL165" s="14" t="s">
        <v>260</v>
      </c>
      <c r="BM165" s="155" t="s">
        <v>317</v>
      </c>
    </row>
    <row r="166" spans="1:65" s="2" customFormat="1" ht="24" x14ac:dyDescent="0.2">
      <c r="A166" s="26"/>
      <c r="B166" s="143"/>
      <c r="C166" s="144" t="s">
        <v>318</v>
      </c>
      <c r="D166" s="144" t="s">
        <v>194</v>
      </c>
      <c r="E166" s="145" t="s">
        <v>319</v>
      </c>
      <c r="F166" s="146" t="s">
        <v>320</v>
      </c>
      <c r="G166" s="147" t="s">
        <v>234</v>
      </c>
      <c r="H166" s="148">
        <v>96</v>
      </c>
      <c r="I166" s="149">
        <v>0</v>
      </c>
      <c r="J166" s="149">
        <f>ROUND(I166*H166,2)</f>
        <v>0</v>
      </c>
      <c r="K166" s="150"/>
      <c r="L166" s="27"/>
      <c r="M166" s="151" t="s">
        <v>1</v>
      </c>
      <c r="N166" s="152" t="s">
        <v>39</v>
      </c>
      <c r="O166" s="153">
        <v>0.41699999999999998</v>
      </c>
      <c r="P166" s="153">
        <f>O166*H166</f>
        <v>40.031999999999996</v>
      </c>
      <c r="Q166" s="153">
        <v>0</v>
      </c>
      <c r="R166" s="153">
        <f>Q166*H166</f>
        <v>0</v>
      </c>
      <c r="S166" s="153">
        <v>0.01</v>
      </c>
      <c r="T166" s="154">
        <f>S166*H166</f>
        <v>0.96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260</v>
      </c>
      <c r="AT166" s="155" t="s">
        <v>194</v>
      </c>
      <c r="AU166" s="155" t="s">
        <v>86</v>
      </c>
      <c r="AY166" s="14" t="s">
        <v>191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4" t="s">
        <v>86</v>
      </c>
      <c r="BK166" s="156">
        <f>ROUND(I166*H166,2)</f>
        <v>0</v>
      </c>
      <c r="BL166" s="14" t="s">
        <v>260</v>
      </c>
      <c r="BM166" s="155" t="s">
        <v>321</v>
      </c>
    </row>
    <row r="167" spans="1:65" s="2" customFormat="1" ht="24" x14ac:dyDescent="0.2">
      <c r="A167" s="26"/>
      <c r="B167" s="143"/>
      <c r="C167" s="144" t="s">
        <v>322</v>
      </c>
      <c r="D167" s="144" t="s">
        <v>194</v>
      </c>
      <c r="E167" s="145" t="s">
        <v>323</v>
      </c>
      <c r="F167" s="146" t="s">
        <v>324</v>
      </c>
      <c r="G167" s="147" t="s">
        <v>234</v>
      </c>
      <c r="H167" s="148">
        <v>96</v>
      </c>
      <c r="I167" s="149">
        <v>0</v>
      </c>
      <c r="J167" s="149">
        <f>ROUND(I167*H167,2)</f>
        <v>0</v>
      </c>
      <c r="K167" s="150"/>
      <c r="L167" s="27"/>
      <c r="M167" s="151" t="s">
        <v>1</v>
      </c>
      <c r="N167" s="152" t="s">
        <v>39</v>
      </c>
      <c r="O167" s="153">
        <v>6.2E-2</v>
      </c>
      <c r="P167" s="153">
        <f>O167*H167</f>
        <v>5.952</v>
      </c>
      <c r="Q167" s="153">
        <v>0</v>
      </c>
      <c r="R167" s="153">
        <f>Q167*H167</f>
        <v>0</v>
      </c>
      <c r="S167" s="153">
        <v>8.0000000000000002E-3</v>
      </c>
      <c r="T167" s="154">
        <f>S167*H167</f>
        <v>0.76800000000000002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260</v>
      </c>
      <c r="AT167" s="155" t="s">
        <v>194</v>
      </c>
      <c r="AU167" s="155" t="s">
        <v>86</v>
      </c>
      <c r="AY167" s="14" t="s">
        <v>191</v>
      </c>
      <c r="BE167" s="156">
        <f>IF(N167="základná",J167,0)</f>
        <v>0</v>
      </c>
      <c r="BF167" s="156">
        <f>IF(N167="znížená",J167,0)</f>
        <v>0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4" t="s">
        <v>86</v>
      </c>
      <c r="BK167" s="156">
        <f>ROUND(I167*H167,2)</f>
        <v>0</v>
      </c>
      <c r="BL167" s="14" t="s">
        <v>260</v>
      </c>
      <c r="BM167" s="155" t="s">
        <v>325</v>
      </c>
    </row>
    <row r="168" spans="1:65" s="2" customFormat="1" ht="24" x14ac:dyDescent="0.2">
      <c r="A168" s="26"/>
      <c r="B168" s="143"/>
      <c r="C168" s="144" t="s">
        <v>326</v>
      </c>
      <c r="D168" s="144" t="s">
        <v>194</v>
      </c>
      <c r="E168" s="145" t="s">
        <v>327</v>
      </c>
      <c r="F168" s="146" t="s">
        <v>328</v>
      </c>
      <c r="G168" s="147" t="s">
        <v>206</v>
      </c>
      <c r="H168" s="148">
        <v>6</v>
      </c>
      <c r="I168" s="149">
        <v>0</v>
      </c>
      <c r="J168" s="149">
        <f>ROUND(I168*H168,2)</f>
        <v>0</v>
      </c>
      <c r="K168" s="150"/>
      <c r="L168" s="27"/>
      <c r="M168" s="151" t="s">
        <v>1</v>
      </c>
      <c r="N168" s="152" t="s">
        <v>39</v>
      </c>
      <c r="O168" s="153">
        <v>0.12</v>
      </c>
      <c r="P168" s="153">
        <f>O168*H168</f>
        <v>0.72</v>
      </c>
      <c r="Q168" s="153">
        <v>0</v>
      </c>
      <c r="R168" s="153">
        <f>Q168*H168</f>
        <v>0</v>
      </c>
      <c r="S168" s="153">
        <v>4.0000000000000001E-3</v>
      </c>
      <c r="T168" s="154">
        <f>S168*H168</f>
        <v>2.4E-2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260</v>
      </c>
      <c r="AT168" s="155" t="s">
        <v>194</v>
      </c>
      <c r="AU168" s="155" t="s">
        <v>86</v>
      </c>
      <c r="AY168" s="14" t="s">
        <v>191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4" t="s">
        <v>86</v>
      </c>
      <c r="BK168" s="156">
        <f>ROUND(I168*H168,2)</f>
        <v>0</v>
      </c>
      <c r="BL168" s="14" t="s">
        <v>260</v>
      </c>
      <c r="BM168" s="155" t="s">
        <v>329</v>
      </c>
    </row>
    <row r="169" spans="1:65" s="12" customFormat="1" ht="22.9" customHeight="1" x14ac:dyDescent="0.2">
      <c r="B169" s="131"/>
      <c r="D169" s="132" t="s">
        <v>72</v>
      </c>
      <c r="E169" s="141" t="s">
        <v>330</v>
      </c>
      <c r="F169" s="141" t="s">
        <v>331</v>
      </c>
      <c r="J169" s="142">
        <f>BK169</f>
        <v>0</v>
      </c>
      <c r="L169" s="131"/>
      <c r="M169" s="135"/>
      <c r="N169" s="136"/>
      <c r="O169" s="136"/>
      <c r="P169" s="137">
        <f>P170</f>
        <v>23.0688</v>
      </c>
      <c r="Q169" s="136"/>
      <c r="R169" s="137">
        <f>R170</f>
        <v>1.2E-2</v>
      </c>
      <c r="S169" s="136"/>
      <c r="T169" s="138">
        <f>T170</f>
        <v>0.24</v>
      </c>
      <c r="AR169" s="132" t="s">
        <v>86</v>
      </c>
      <c r="AT169" s="139" t="s">
        <v>72</v>
      </c>
      <c r="AU169" s="139" t="s">
        <v>80</v>
      </c>
      <c r="AY169" s="132" t="s">
        <v>191</v>
      </c>
      <c r="BK169" s="140">
        <f>BK170</f>
        <v>0</v>
      </c>
    </row>
    <row r="170" spans="1:65" s="2" customFormat="1" ht="24" x14ac:dyDescent="0.2">
      <c r="A170" s="26"/>
      <c r="B170" s="143"/>
      <c r="C170" s="144" t="s">
        <v>265</v>
      </c>
      <c r="D170" s="144" t="s">
        <v>194</v>
      </c>
      <c r="E170" s="145" t="s">
        <v>332</v>
      </c>
      <c r="F170" s="146" t="s">
        <v>333</v>
      </c>
      <c r="G170" s="147" t="s">
        <v>334</v>
      </c>
      <c r="H170" s="148">
        <v>240</v>
      </c>
      <c r="I170" s="149">
        <v>0</v>
      </c>
      <c r="J170" s="149">
        <f>ROUND(I170*H170,2)</f>
        <v>0</v>
      </c>
      <c r="K170" s="150"/>
      <c r="L170" s="27"/>
      <c r="M170" s="151" t="s">
        <v>1</v>
      </c>
      <c r="N170" s="152" t="s">
        <v>39</v>
      </c>
      <c r="O170" s="153">
        <v>9.6119999999999997E-2</v>
      </c>
      <c r="P170" s="153">
        <f>O170*H170</f>
        <v>23.0688</v>
      </c>
      <c r="Q170" s="153">
        <v>5.0000000000000002E-5</v>
      </c>
      <c r="R170" s="153">
        <f>Q170*H170</f>
        <v>1.2E-2</v>
      </c>
      <c r="S170" s="153">
        <v>1E-3</v>
      </c>
      <c r="T170" s="154">
        <f>S170*H170</f>
        <v>0.24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260</v>
      </c>
      <c r="AT170" s="155" t="s">
        <v>194</v>
      </c>
      <c r="AU170" s="155" t="s">
        <v>86</v>
      </c>
      <c r="AY170" s="14" t="s">
        <v>191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4" t="s">
        <v>86</v>
      </c>
      <c r="BK170" s="156">
        <f>ROUND(I170*H170,2)</f>
        <v>0</v>
      </c>
      <c r="BL170" s="14" t="s">
        <v>260</v>
      </c>
      <c r="BM170" s="155" t="s">
        <v>335</v>
      </c>
    </row>
    <row r="171" spans="1:65" s="12" customFormat="1" ht="22.9" customHeight="1" x14ac:dyDescent="0.2">
      <c r="B171" s="131"/>
      <c r="D171" s="132" t="s">
        <v>72</v>
      </c>
      <c r="E171" s="141" t="s">
        <v>336</v>
      </c>
      <c r="F171" s="141" t="s">
        <v>337</v>
      </c>
      <c r="J171" s="142">
        <f>BK171</f>
        <v>0</v>
      </c>
      <c r="L171" s="131"/>
      <c r="M171" s="135"/>
      <c r="N171" s="136"/>
      <c r="O171" s="136"/>
      <c r="P171" s="137">
        <f>P172</f>
        <v>53.76</v>
      </c>
      <c r="Q171" s="136"/>
      <c r="R171" s="137">
        <f>R172</f>
        <v>0</v>
      </c>
      <c r="S171" s="136"/>
      <c r="T171" s="138">
        <f>T172</f>
        <v>0.72</v>
      </c>
      <c r="AR171" s="132" t="s">
        <v>86</v>
      </c>
      <c r="AT171" s="139" t="s">
        <v>72</v>
      </c>
      <c r="AU171" s="139" t="s">
        <v>80</v>
      </c>
      <c r="AY171" s="132" t="s">
        <v>191</v>
      </c>
      <c r="BK171" s="140">
        <f>BK172</f>
        <v>0</v>
      </c>
    </row>
    <row r="172" spans="1:65" s="2" customFormat="1" ht="24" x14ac:dyDescent="0.2">
      <c r="A172" s="26"/>
      <c r="B172" s="143"/>
      <c r="C172" s="144" t="s">
        <v>338</v>
      </c>
      <c r="D172" s="144" t="s">
        <v>194</v>
      </c>
      <c r="E172" s="145" t="s">
        <v>339</v>
      </c>
      <c r="F172" s="146" t="s">
        <v>340</v>
      </c>
      <c r="G172" s="147" t="s">
        <v>234</v>
      </c>
      <c r="H172" s="148">
        <v>48</v>
      </c>
      <c r="I172" s="149">
        <v>0</v>
      </c>
      <c r="J172" s="149">
        <f>ROUND(I172*H172,2)</f>
        <v>0</v>
      </c>
      <c r="K172" s="150"/>
      <c r="L172" s="27"/>
      <c r="M172" s="151" t="s">
        <v>1</v>
      </c>
      <c r="N172" s="152" t="s">
        <v>39</v>
      </c>
      <c r="O172" s="153">
        <v>1.1200000000000001</v>
      </c>
      <c r="P172" s="153">
        <f>O172*H172</f>
        <v>53.76</v>
      </c>
      <c r="Q172" s="153">
        <v>0</v>
      </c>
      <c r="R172" s="153">
        <f>Q172*H172</f>
        <v>0</v>
      </c>
      <c r="S172" s="153">
        <v>1.4999999999999999E-2</v>
      </c>
      <c r="T172" s="154">
        <f>S172*H172</f>
        <v>0.72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260</v>
      </c>
      <c r="AT172" s="155" t="s">
        <v>194</v>
      </c>
      <c r="AU172" s="155" t="s">
        <v>86</v>
      </c>
      <c r="AY172" s="14" t="s">
        <v>191</v>
      </c>
      <c r="BE172" s="156">
        <f>IF(N172="základná",J172,0)</f>
        <v>0</v>
      </c>
      <c r="BF172" s="156">
        <f>IF(N172="znížená",J172,0)</f>
        <v>0</v>
      </c>
      <c r="BG172" s="156">
        <f>IF(N172="zákl. prenesená",J172,0)</f>
        <v>0</v>
      </c>
      <c r="BH172" s="156">
        <f>IF(N172="zníž. prenesená",J172,0)</f>
        <v>0</v>
      </c>
      <c r="BI172" s="156">
        <f>IF(N172="nulová",J172,0)</f>
        <v>0</v>
      </c>
      <c r="BJ172" s="14" t="s">
        <v>86</v>
      </c>
      <c r="BK172" s="156">
        <f>ROUND(I172*H172,2)</f>
        <v>0</v>
      </c>
      <c r="BL172" s="14" t="s">
        <v>260</v>
      </c>
      <c r="BM172" s="155" t="s">
        <v>341</v>
      </c>
    </row>
    <row r="173" spans="1:65" s="12" customFormat="1" ht="22.9" customHeight="1" x14ac:dyDescent="0.2">
      <c r="B173" s="131"/>
      <c r="D173" s="132" t="s">
        <v>72</v>
      </c>
      <c r="E173" s="141" t="s">
        <v>342</v>
      </c>
      <c r="F173" s="141" t="s">
        <v>343</v>
      </c>
      <c r="J173" s="142">
        <f>BK173</f>
        <v>0</v>
      </c>
      <c r="L173" s="131"/>
      <c r="M173" s="135"/>
      <c r="N173" s="136"/>
      <c r="O173" s="136"/>
      <c r="P173" s="137">
        <f>P174</f>
        <v>14.4</v>
      </c>
      <c r="Q173" s="136"/>
      <c r="R173" s="137">
        <f>R174</f>
        <v>0.33695999999999998</v>
      </c>
      <c r="S173" s="136"/>
      <c r="T173" s="138">
        <f>T174</f>
        <v>0</v>
      </c>
      <c r="AR173" s="132" t="s">
        <v>86</v>
      </c>
      <c r="AT173" s="139" t="s">
        <v>72</v>
      </c>
      <c r="AU173" s="139" t="s">
        <v>80</v>
      </c>
      <c r="AY173" s="132" t="s">
        <v>191</v>
      </c>
      <c r="BK173" s="140">
        <f>BK174</f>
        <v>0</v>
      </c>
    </row>
    <row r="174" spans="1:65" s="2" customFormat="1" ht="24" x14ac:dyDescent="0.2">
      <c r="A174" s="26"/>
      <c r="B174" s="143"/>
      <c r="C174" s="144" t="s">
        <v>344</v>
      </c>
      <c r="D174" s="144" t="s">
        <v>194</v>
      </c>
      <c r="E174" s="145" t="s">
        <v>345</v>
      </c>
      <c r="F174" s="146" t="s">
        <v>346</v>
      </c>
      <c r="G174" s="147" t="s">
        <v>234</v>
      </c>
      <c r="H174" s="148">
        <v>288</v>
      </c>
      <c r="I174" s="149">
        <v>0</v>
      </c>
      <c r="J174" s="149">
        <f>ROUND(I174*H174,2)</f>
        <v>0</v>
      </c>
      <c r="K174" s="150"/>
      <c r="L174" s="27"/>
      <c r="M174" s="151" t="s">
        <v>1</v>
      </c>
      <c r="N174" s="152" t="s">
        <v>39</v>
      </c>
      <c r="O174" s="153">
        <v>0.05</v>
      </c>
      <c r="P174" s="153">
        <f>O174*H174</f>
        <v>14.4</v>
      </c>
      <c r="Q174" s="153">
        <v>1.17E-3</v>
      </c>
      <c r="R174" s="153">
        <f>Q174*H174</f>
        <v>0.33695999999999998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260</v>
      </c>
      <c r="AT174" s="155" t="s">
        <v>194</v>
      </c>
      <c r="AU174" s="155" t="s">
        <v>86</v>
      </c>
      <c r="AY174" s="14" t="s">
        <v>191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4" t="s">
        <v>86</v>
      </c>
      <c r="BK174" s="156">
        <f>ROUND(I174*H174,2)</f>
        <v>0</v>
      </c>
      <c r="BL174" s="14" t="s">
        <v>260</v>
      </c>
      <c r="BM174" s="155" t="s">
        <v>347</v>
      </c>
    </row>
    <row r="175" spans="1:65" s="12" customFormat="1" ht="25.9" customHeight="1" x14ac:dyDescent="0.2">
      <c r="B175" s="131"/>
      <c r="D175" s="132" t="s">
        <v>72</v>
      </c>
      <c r="E175" s="133" t="s">
        <v>262</v>
      </c>
      <c r="F175" s="133" t="s">
        <v>348</v>
      </c>
      <c r="J175" s="134">
        <f>BK175</f>
        <v>0</v>
      </c>
      <c r="L175" s="131"/>
      <c r="M175" s="135"/>
      <c r="N175" s="136"/>
      <c r="O175" s="136"/>
      <c r="P175" s="137">
        <f>P176</f>
        <v>6.4</v>
      </c>
      <c r="Q175" s="136"/>
      <c r="R175" s="137">
        <f>R176</f>
        <v>0</v>
      </c>
      <c r="S175" s="136"/>
      <c r="T175" s="138">
        <f>T176</f>
        <v>9.2800000000000001E-3</v>
      </c>
      <c r="AR175" s="132" t="s">
        <v>203</v>
      </c>
      <c r="AT175" s="139" t="s">
        <v>72</v>
      </c>
      <c r="AU175" s="139" t="s">
        <v>73</v>
      </c>
      <c r="AY175" s="132" t="s">
        <v>191</v>
      </c>
      <c r="BK175" s="140">
        <f>BK176</f>
        <v>0</v>
      </c>
    </row>
    <row r="176" spans="1:65" s="12" customFormat="1" ht="22.9" customHeight="1" x14ac:dyDescent="0.2">
      <c r="B176" s="131"/>
      <c r="D176" s="132" t="s">
        <v>72</v>
      </c>
      <c r="E176" s="141" t="s">
        <v>349</v>
      </c>
      <c r="F176" s="141" t="s">
        <v>350</v>
      </c>
      <c r="J176" s="142">
        <f>BK176</f>
        <v>0</v>
      </c>
      <c r="L176" s="131"/>
      <c r="M176" s="135"/>
      <c r="N176" s="136"/>
      <c r="O176" s="136"/>
      <c r="P176" s="137">
        <f>SUM(P177:P186)</f>
        <v>6.4</v>
      </c>
      <c r="Q176" s="136"/>
      <c r="R176" s="137">
        <f>SUM(R177:R186)</f>
        <v>0</v>
      </c>
      <c r="S176" s="136"/>
      <c r="T176" s="138">
        <f>SUM(T177:T186)</f>
        <v>9.2800000000000001E-3</v>
      </c>
      <c r="AR176" s="132" t="s">
        <v>203</v>
      </c>
      <c r="AT176" s="139" t="s">
        <v>72</v>
      </c>
      <c r="AU176" s="139" t="s">
        <v>80</v>
      </c>
      <c r="AY176" s="132" t="s">
        <v>191</v>
      </c>
      <c r="BK176" s="140">
        <f>SUM(BK177:BK186)</f>
        <v>0</v>
      </c>
    </row>
    <row r="177" spans="1:65" s="2" customFormat="1" ht="24" x14ac:dyDescent="0.2">
      <c r="A177" s="26"/>
      <c r="B177" s="143"/>
      <c r="C177" s="144" t="s">
        <v>351</v>
      </c>
      <c r="D177" s="144" t="s">
        <v>194</v>
      </c>
      <c r="E177" s="145" t="s">
        <v>352</v>
      </c>
      <c r="F177" s="146" t="s">
        <v>353</v>
      </c>
      <c r="G177" s="147" t="s">
        <v>206</v>
      </c>
      <c r="H177" s="148">
        <v>7</v>
      </c>
      <c r="I177" s="149">
        <v>0</v>
      </c>
      <c r="J177" s="149">
        <f t="shared" ref="J177:J186" si="20">ROUND(I177*H177,2)</f>
        <v>0</v>
      </c>
      <c r="K177" s="150"/>
      <c r="L177" s="27"/>
      <c r="M177" s="151" t="s">
        <v>1</v>
      </c>
      <c r="N177" s="152" t="s">
        <v>39</v>
      </c>
      <c r="O177" s="153">
        <v>0.58499999999999996</v>
      </c>
      <c r="P177" s="153">
        <f t="shared" ref="P177:P186" si="21">O177*H177</f>
        <v>4.0949999999999998</v>
      </c>
      <c r="Q177" s="153">
        <v>0</v>
      </c>
      <c r="R177" s="153">
        <f t="shared" ref="R177:R186" si="22">Q177*H177</f>
        <v>0</v>
      </c>
      <c r="S177" s="153">
        <v>0</v>
      </c>
      <c r="T177" s="154">
        <f t="shared" ref="T177:T186" si="23"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354</v>
      </c>
      <c r="AT177" s="155" t="s">
        <v>194</v>
      </c>
      <c r="AU177" s="155" t="s">
        <v>86</v>
      </c>
      <c r="AY177" s="14" t="s">
        <v>191</v>
      </c>
      <c r="BE177" s="156">
        <f t="shared" ref="BE177:BE186" si="24">IF(N177="základná",J177,0)</f>
        <v>0</v>
      </c>
      <c r="BF177" s="156">
        <f t="shared" ref="BF177:BF186" si="25">IF(N177="znížená",J177,0)</f>
        <v>0</v>
      </c>
      <c r="BG177" s="156">
        <f t="shared" ref="BG177:BG186" si="26">IF(N177="zákl. prenesená",J177,0)</f>
        <v>0</v>
      </c>
      <c r="BH177" s="156">
        <f t="shared" ref="BH177:BH186" si="27">IF(N177="zníž. prenesená",J177,0)</f>
        <v>0</v>
      </c>
      <c r="BI177" s="156">
        <f t="shared" ref="BI177:BI186" si="28">IF(N177="nulová",J177,0)</f>
        <v>0</v>
      </c>
      <c r="BJ177" s="14" t="s">
        <v>86</v>
      </c>
      <c r="BK177" s="156">
        <f t="shared" ref="BK177:BK186" si="29">ROUND(I177*H177,2)</f>
        <v>0</v>
      </c>
      <c r="BL177" s="14" t="s">
        <v>354</v>
      </c>
      <c r="BM177" s="155" t="s">
        <v>355</v>
      </c>
    </row>
    <row r="178" spans="1:65" s="2" customFormat="1" ht="24" x14ac:dyDescent="0.2">
      <c r="A178" s="26"/>
      <c r="B178" s="143"/>
      <c r="C178" s="144" t="s">
        <v>356</v>
      </c>
      <c r="D178" s="144" t="s">
        <v>194</v>
      </c>
      <c r="E178" s="145" t="s">
        <v>357</v>
      </c>
      <c r="F178" s="146" t="s">
        <v>358</v>
      </c>
      <c r="G178" s="147" t="s">
        <v>210</v>
      </c>
      <c r="H178" s="148">
        <v>6</v>
      </c>
      <c r="I178" s="149">
        <v>0</v>
      </c>
      <c r="J178" s="149">
        <f t="shared" si="20"/>
        <v>0</v>
      </c>
      <c r="K178" s="150"/>
      <c r="L178" s="27"/>
      <c r="M178" s="151" t="s">
        <v>1</v>
      </c>
      <c r="N178" s="152" t="s">
        <v>39</v>
      </c>
      <c r="O178" s="153">
        <v>7.4999999999999997E-2</v>
      </c>
      <c r="P178" s="153">
        <f t="shared" si="21"/>
        <v>0.45</v>
      </c>
      <c r="Q178" s="153">
        <v>0</v>
      </c>
      <c r="R178" s="153">
        <f t="shared" si="22"/>
        <v>0</v>
      </c>
      <c r="S178" s="153">
        <v>6.3000000000000003E-4</v>
      </c>
      <c r="T178" s="154">
        <f t="shared" si="23"/>
        <v>3.7799999999999999E-3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354</v>
      </c>
      <c r="AT178" s="155" t="s">
        <v>194</v>
      </c>
      <c r="AU178" s="155" t="s">
        <v>86</v>
      </c>
      <c r="AY178" s="14" t="s">
        <v>191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354</v>
      </c>
      <c r="BM178" s="155" t="s">
        <v>359</v>
      </c>
    </row>
    <row r="179" spans="1:65" s="2" customFormat="1" ht="24" x14ac:dyDescent="0.2">
      <c r="A179" s="26"/>
      <c r="B179" s="143"/>
      <c r="C179" s="144" t="s">
        <v>360</v>
      </c>
      <c r="D179" s="144" t="s">
        <v>194</v>
      </c>
      <c r="E179" s="145" t="s">
        <v>361</v>
      </c>
      <c r="F179" s="146" t="s">
        <v>362</v>
      </c>
      <c r="G179" s="147" t="s">
        <v>206</v>
      </c>
      <c r="H179" s="148">
        <v>1</v>
      </c>
      <c r="I179" s="149">
        <v>0</v>
      </c>
      <c r="J179" s="149">
        <f t="shared" si="20"/>
        <v>0</v>
      </c>
      <c r="K179" s="150"/>
      <c r="L179" s="27"/>
      <c r="M179" s="151" t="s">
        <v>1</v>
      </c>
      <c r="N179" s="152" t="s">
        <v>39</v>
      </c>
      <c r="O179" s="153">
        <v>0.48499999999999999</v>
      </c>
      <c r="P179" s="153">
        <f t="shared" si="21"/>
        <v>0.48499999999999999</v>
      </c>
      <c r="Q179" s="153">
        <v>0</v>
      </c>
      <c r="R179" s="153">
        <f t="shared" si="22"/>
        <v>0</v>
      </c>
      <c r="S179" s="153">
        <v>3.5E-4</v>
      </c>
      <c r="T179" s="154">
        <f t="shared" si="23"/>
        <v>3.5E-4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354</v>
      </c>
      <c r="AT179" s="155" t="s">
        <v>194</v>
      </c>
      <c r="AU179" s="155" t="s">
        <v>86</v>
      </c>
      <c r="AY179" s="14" t="s">
        <v>191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86</v>
      </c>
      <c r="BK179" s="156">
        <f t="shared" si="29"/>
        <v>0</v>
      </c>
      <c r="BL179" s="14" t="s">
        <v>354</v>
      </c>
      <c r="BM179" s="155" t="s">
        <v>363</v>
      </c>
    </row>
    <row r="180" spans="1:65" s="2" customFormat="1" ht="24" x14ac:dyDescent="0.2">
      <c r="A180" s="26"/>
      <c r="B180" s="143"/>
      <c r="C180" s="144" t="s">
        <v>364</v>
      </c>
      <c r="D180" s="144" t="s">
        <v>194</v>
      </c>
      <c r="E180" s="145" t="s">
        <v>365</v>
      </c>
      <c r="F180" s="146" t="s">
        <v>366</v>
      </c>
      <c r="G180" s="147" t="s">
        <v>206</v>
      </c>
      <c r="H180" s="148">
        <v>4</v>
      </c>
      <c r="I180" s="149">
        <v>0</v>
      </c>
      <c r="J180" s="149">
        <f t="shared" si="20"/>
        <v>0</v>
      </c>
      <c r="K180" s="150"/>
      <c r="L180" s="27"/>
      <c r="M180" s="151" t="s">
        <v>1</v>
      </c>
      <c r="N180" s="152" t="s">
        <v>39</v>
      </c>
      <c r="O180" s="153">
        <v>0.05</v>
      </c>
      <c r="P180" s="153">
        <f t="shared" si="21"/>
        <v>0.2</v>
      </c>
      <c r="Q180" s="153">
        <v>0</v>
      </c>
      <c r="R180" s="153">
        <f t="shared" si="22"/>
        <v>0</v>
      </c>
      <c r="S180" s="153">
        <v>2.0000000000000001E-4</v>
      </c>
      <c r="T180" s="154">
        <f t="shared" si="23"/>
        <v>8.0000000000000004E-4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354</v>
      </c>
      <c r="AT180" s="155" t="s">
        <v>194</v>
      </c>
      <c r="AU180" s="155" t="s">
        <v>86</v>
      </c>
      <c r="AY180" s="14" t="s">
        <v>191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354</v>
      </c>
      <c r="BM180" s="155" t="s">
        <v>367</v>
      </c>
    </row>
    <row r="181" spans="1:65" s="2" customFormat="1" ht="24" x14ac:dyDescent="0.2">
      <c r="A181" s="26"/>
      <c r="B181" s="143"/>
      <c r="C181" s="144" t="s">
        <v>368</v>
      </c>
      <c r="D181" s="144" t="s">
        <v>194</v>
      </c>
      <c r="E181" s="145" t="s">
        <v>369</v>
      </c>
      <c r="F181" s="146" t="s">
        <v>370</v>
      </c>
      <c r="G181" s="147" t="s">
        <v>206</v>
      </c>
      <c r="H181" s="148">
        <v>4</v>
      </c>
      <c r="I181" s="149">
        <v>0</v>
      </c>
      <c r="J181" s="149">
        <f t="shared" si="20"/>
        <v>0</v>
      </c>
      <c r="K181" s="150"/>
      <c r="L181" s="27"/>
      <c r="M181" s="151" t="s">
        <v>1</v>
      </c>
      <c r="N181" s="152" t="s">
        <v>39</v>
      </c>
      <c r="O181" s="153">
        <v>0.05</v>
      </c>
      <c r="P181" s="153">
        <f t="shared" si="21"/>
        <v>0.2</v>
      </c>
      <c r="Q181" s="153">
        <v>0</v>
      </c>
      <c r="R181" s="153">
        <f t="shared" si="22"/>
        <v>0</v>
      </c>
      <c r="S181" s="153">
        <v>1.1E-4</v>
      </c>
      <c r="T181" s="154">
        <f t="shared" si="23"/>
        <v>4.4000000000000002E-4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354</v>
      </c>
      <c r="AT181" s="155" t="s">
        <v>194</v>
      </c>
      <c r="AU181" s="155" t="s">
        <v>86</v>
      </c>
      <c r="AY181" s="14" t="s">
        <v>191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354</v>
      </c>
      <c r="BM181" s="155" t="s">
        <v>371</v>
      </c>
    </row>
    <row r="182" spans="1:65" s="2" customFormat="1" ht="24" x14ac:dyDescent="0.2">
      <c r="A182" s="26"/>
      <c r="B182" s="143"/>
      <c r="C182" s="144" t="s">
        <v>372</v>
      </c>
      <c r="D182" s="144" t="s">
        <v>194</v>
      </c>
      <c r="E182" s="145" t="s">
        <v>373</v>
      </c>
      <c r="F182" s="146" t="s">
        <v>374</v>
      </c>
      <c r="G182" s="147" t="s">
        <v>206</v>
      </c>
      <c r="H182" s="148">
        <v>1</v>
      </c>
      <c r="I182" s="149">
        <v>0</v>
      </c>
      <c r="J182" s="149">
        <f t="shared" si="20"/>
        <v>0</v>
      </c>
      <c r="K182" s="150"/>
      <c r="L182" s="27"/>
      <c r="M182" s="151" t="s">
        <v>1</v>
      </c>
      <c r="N182" s="152" t="s">
        <v>39</v>
      </c>
      <c r="O182" s="153">
        <v>8.4000000000000005E-2</v>
      </c>
      <c r="P182" s="153">
        <f t="shared" si="21"/>
        <v>8.4000000000000005E-2</v>
      </c>
      <c r="Q182" s="153">
        <v>0</v>
      </c>
      <c r="R182" s="153">
        <f t="shared" si="22"/>
        <v>0</v>
      </c>
      <c r="S182" s="153">
        <v>4.0000000000000002E-4</v>
      </c>
      <c r="T182" s="154">
        <f t="shared" si="23"/>
        <v>4.0000000000000002E-4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354</v>
      </c>
      <c r="AT182" s="155" t="s">
        <v>194</v>
      </c>
      <c r="AU182" s="155" t="s">
        <v>86</v>
      </c>
      <c r="AY182" s="14" t="s">
        <v>191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354</v>
      </c>
      <c r="BM182" s="155" t="s">
        <v>375</v>
      </c>
    </row>
    <row r="183" spans="1:65" s="2" customFormat="1" ht="12" x14ac:dyDescent="0.2">
      <c r="A183" s="26"/>
      <c r="B183" s="143"/>
      <c r="C183" s="144" t="s">
        <v>376</v>
      </c>
      <c r="D183" s="144" t="s">
        <v>194</v>
      </c>
      <c r="E183" s="145" t="s">
        <v>377</v>
      </c>
      <c r="F183" s="146" t="s">
        <v>378</v>
      </c>
      <c r="G183" s="147" t="s">
        <v>206</v>
      </c>
      <c r="H183" s="148">
        <v>1</v>
      </c>
      <c r="I183" s="149">
        <v>0</v>
      </c>
      <c r="J183" s="149">
        <f t="shared" si="20"/>
        <v>0</v>
      </c>
      <c r="K183" s="150"/>
      <c r="L183" s="27"/>
      <c r="M183" s="151" t="s">
        <v>1</v>
      </c>
      <c r="N183" s="152" t="s">
        <v>39</v>
      </c>
      <c r="O183" s="153">
        <v>8.4000000000000005E-2</v>
      </c>
      <c r="P183" s="153">
        <f t="shared" si="21"/>
        <v>8.4000000000000005E-2</v>
      </c>
      <c r="Q183" s="153">
        <v>0</v>
      </c>
      <c r="R183" s="153">
        <f t="shared" si="22"/>
        <v>0</v>
      </c>
      <c r="S183" s="153">
        <v>2.4000000000000001E-4</v>
      </c>
      <c r="T183" s="154">
        <f t="shared" si="23"/>
        <v>2.4000000000000001E-4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354</v>
      </c>
      <c r="AT183" s="155" t="s">
        <v>194</v>
      </c>
      <c r="AU183" s="155" t="s">
        <v>86</v>
      </c>
      <c r="AY183" s="14" t="s">
        <v>191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354</v>
      </c>
      <c r="BM183" s="155" t="s">
        <v>379</v>
      </c>
    </row>
    <row r="184" spans="1:65" s="2" customFormat="1" ht="24" x14ac:dyDescent="0.2">
      <c r="A184" s="26"/>
      <c r="B184" s="143"/>
      <c r="C184" s="144" t="s">
        <v>380</v>
      </c>
      <c r="D184" s="144" t="s">
        <v>194</v>
      </c>
      <c r="E184" s="145" t="s">
        <v>381</v>
      </c>
      <c r="F184" s="146" t="s">
        <v>382</v>
      </c>
      <c r="G184" s="147" t="s">
        <v>206</v>
      </c>
      <c r="H184" s="148">
        <v>1</v>
      </c>
      <c r="I184" s="149">
        <v>0</v>
      </c>
      <c r="J184" s="149">
        <f t="shared" si="20"/>
        <v>0</v>
      </c>
      <c r="K184" s="150"/>
      <c r="L184" s="27"/>
      <c r="M184" s="151" t="s">
        <v>1</v>
      </c>
      <c r="N184" s="152" t="s">
        <v>39</v>
      </c>
      <c r="O184" s="153">
        <v>0.125</v>
      </c>
      <c r="P184" s="153">
        <f t="shared" si="21"/>
        <v>0.125</v>
      </c>
      <c r="Q184" s="153">
        <v>0</v>
      </c>
      <c r="R184" s="153">
        <f t="shared" si="22"/>
        <v>0</v>
      </c>
      <c r="S184" s="153">
        <v>8.4000000000000003E-4</v>
      </c>
      <c r="T184" s="154">
        <f t="shared" si="23"/>
        <v>8.4000000000000003E-4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354</v>
      </c>
      <c r="AT184" s="155" t="s">
        <v>194</v>
      </c>
      <c r="AU184" s="155" t="s">
        <v>86</v>
      </c>
      <c r="AY184" s="14" t="s">
        <v>191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354</v>
      </c>
      <c r="BM184" s="155" t="s">
        <v>383</v>
      </c>
    </row>
    <row r="185" spans="1:65" s="2" customFormat="1" ht="12" x14ac:dyDescent="0.2">
      <c r="A185" s="26"/>
      <c r="B185" s="143"/>
      <c r="C185" s="144" t="s">
        <v>384</v>
      </c>
      <c r="D185" s="144" t="s">
        <v>194</v>
      </c>
      <c r="E185" s="145" t="s">
        <v>385</v>
      </c>
      <c r="F185" s="146" t="s">
        <v>386</v>
      </c>
      <c r="G185" s="147" t="s">
        <v>206</v>
      </c>
      <c r="H185" s="148">
        <v>1</v>
      </c>
      <c r="I185" s="149">
        <v>0</v>
      </c>
      <c r="J185" s="149">
        <f t="shared" si="20"/>
        <v>0</v>
      </c>
      <c r="K185" s="150"/>
      <c r="L185" s="27"/>
      <c r="M185" s="151" t="s">
        <v>1</v>
      </c>
      <c r="N185" s="152" t="s">
        <v>39</v>
      </c>
      <c r="O185" s="153">
        <v>0.35499999999999998</v>
      </c>
      <c r="P185" s="153">
        <f t="shared" si="21"/>
        <v>0.35499999999999998</v>
      </c>
      <c r="Q185" s="153">
        <v>0</v>
      </c>
      <c r="R185" s="153">
        <f t="shared" si="22"/>
        <v>0</v>
      </c>
      <c r="S185" s="153">
        <v>1.6299999999999999E-3</v>
      </c>
      <c r="T185" s="154">
        <f t="shared" si="23"/>
        <v>1.6299999999999999E-3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354</v>
      </c>
      <c r="AT185" s="155" t="s">
        <v>194</v>
      </c>
      <c r="AU185" s="155" t="s">
        <v>86</v>
      </c>
      <c r="AY185" s="14" t="s">
        <v>191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354</v>
      </c>
      <c r="BM185" s="155" t="s">
        <v>387</v>
      </c>
    </row>
    <row r="186" spans="1:65" s="2" customFormat="1" ht="24" x14ac:dyDescent="0.2">
      <c r="A186" s="26"/>
      <c r="B186" s="143"/>
      <c r="C186" s="144" t="s">
        <v>388</v>
      </c>
      <c r="D186" s="144" t="s">
        <v>194</v>
      </c>
      <c r="E186" s="145" t="s">
        <v>389</v>
      </c>
      <c r="F186" s="146" t="s">
        <v>390</v>
      </c>
      <c r="G186" s="147" t="s">
        <v>206</v>
      </c>
      <c r="H186" s="148">
        <v>2</v>
      </c>
      <c r="I186" s="149">
        <v>0</v>
      </c>
      <c r="J186" s="149">
        <f t="shared" si="20"/>
        <v>0</v>
      </c>
      <c r="K186" s="150"/>
      <c r="L186" s="27"/>
      <c r="M186" s="167" t="s">
        <v>1</v>
      </c>
      <c r="N186" s="168" t="s">
        <v>39</v>
      </c>
      <c r="O186" s="169">
        <v>0.161</v>
      </c>
      <c r="P186" s="169">
        <f t="shared" si="21"/>
        <v>0.32200000000000001</v>
      </c>
      <c r="Q186" s="169">
        <v>0</v>
      </c>
      <c r="R186" s="169">
        <f t="shared" si="22"/>
        <v>0</v>
      </c>
      <c r="S186" s="169">
        <v>4.0000000000000002E-4</v>
      </c>
      <c r="T186" s="170">
        <f t="shared" si="23"/>
        <v>8.0000000000000004E-4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354</v>
      </c>
      <c r="AT186" s="155" t="s">
        <v>194</v>
      </c>
      <c r="AU186" s="155" t="s">
        <v>86</v>
      </c>
      <c r="AY186" s="14" t="s">
        <v>191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354</v>
      </c>
      <c r="BM186" s="155" t="s">
        <v>391</v>
      </c>
    </row>
    <row r="187" spans="1:65" s="2" customFormat="1" ht="6.95" customHeight="1" x14ac:dyDescent="0.2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30:K186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3"/>
  <sheetViews>
    <sheetView showGridLines="0" topLeftCell="A119" workbookViewId="0">
      <selection activeCell="I126" sqref="I126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144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984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ROUND((SUM(BE123:BE132)),  2)</f>
        <v>0</v>
      </c>
      <c r="G35" s="26"/>
      <c r="H35" s="26"/>
      <c r="I35" s="100">
        <v>0.2</v>
      </c>
      <c r="J35" s="99">
        <f>ROUND(((SUM(BE123:BE132))*I35),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ROUND((SUM(BF123:BF132)),  2)</f>
        <v>0</v>
      </c>
      <c r="G36" s="26"/>
      <c r="H36" s="26"/>
      <c r="I36" s="100">
        <v>0.2</v>
      </c>
      <c r="J36" s="99">
        <f>ROUND(((SUM(BF123:BF132))*I36),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ROUND((SUM(BG123:BG132)),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ROUND((SUM(BH123:BH132)),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ROUND((SUM(BI123:BI132)),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214 - Vonkajšie omietky a nátery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 x14ac:dyDescent="0.2">
      <c r="B100" s="116"/>
      <c r="D100" s="117" t="s">
        <v>529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 x14ac:dyDescent="0.2">
      <c r="B101" s="116"/>
      <c r="D101" s="117" t="s">
        <v>396</v>
      </c>
      <c r="E101" s="118"/>
      <c r="F101" s="118"/>
      <c r="G101" s="118"/>
      <c r="H101" s="118"/>
      <c r="I101" s="118"/>
      <c r="J101" s="119">
        <f>J131</f>
        <v>0</v>
      </c>
      <c r="L101" s="116"/>
    </row>
    <row r="102" spans="1:47" s="2" customFormat="1" ht="21.75" customHeight="1" x14ac:dyDescent="0.2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 x14ac:dyDescent="0.2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 x14ac:dyDescent="0.2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 x14ac:dyDescent="0.2">
      <c r="A108" s="26"/>
      <c r="B108" s="27"/>
      <c r="C108" s="18" t="s">
        <v>177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 x14ac:dyDescent="0.2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 x14ac:dyDescent="0.2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 x14ac:dyDescent="0.2">
      <c r="A111" s="26"/>
      <c r="B111" s="27"/>
      <c r="C111" s="26"/>
      <c r="D111" s="26"/>
      <c r="E111" s="211" t="str">
        <f>E7</f>
        <v>REKONŠTRUKCIA TELOCVIČNE ZŠ V OBCI KAMIENKA</v>
      </c>
      <c r="F111" s="212"/>
      <c r="G111" s="212"/>
      <c r="H111" s="212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 x14ac:dyDescent="0.2">
      <c r="B112" s="17"/>
      <c r="C112" s="23" t="s">
        <v>157</v>
      </c>
      <c r="L112" s="17"/>
    </row>
    <row r="113" spans="1:65" s="2" customFormat="1" ht="16.5" customHeight="1" x14ac:dyDescent="0.2">
      <c r="A113" s="26"/>
      <c r="B113" s="27"/>
      <c r="C113" s="26"/>
      <c r="D113" s="26"/>
      <c r="E113" s="211" t="s">
        <v>505</v>
      </c>
      <c r="F113" s="213"/>
      <c r="G113" s="213"/>
      <c r="H113" s="213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159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0" t="str">
        <f>E11</f>
        <v>214 - Vonkajšie omietky a nátery</v>
      </c>
      <c r="F115" s="213"/>
      <c r="G115" s="213"/>
      <c r="H115" s="213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3" t="s">
        <v>18</v>
      </c>
      <c r="D117" s="26"/>
      <c r="E117" s="26"/>
      <c r="F117" s="21" t="str">
        <f>F14</f>
        <v>Kamienka</v>
      </c>
      <c r="G117" s="26"/>
      <c r="H117" s="26"/>
      <c r="I117" s="23" t="s">
        <v>20</v>
      </c>
      <c r="J117" s="49" t="str">
        <f>IF(J14="","",J14)</f>
        <v>vyplní uchádzač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 x14ac:dyDescent="0.2">
      <c r="A119" s="26"/>
      <c r="B119" s="27"/>
      <c r="C119" s="23" t="s">
        <v>21</v>
      </c>
      <c r="D119" s="26"/>
      <c r="E119" s="26"/>
      <c r="F119" s="21" t="str">
        <f>E17</f>
        <v>Obec Kamienka</v>
      </c>
      <c r="G119" s="26"/>
      <c r="H119" s="26"/>
      <c r="I119" s="23" t="s">
        <v>27</v>
      </c>
      <c r="J119" s="24" t="str">
        <f>E23</f>
        <v>Ing. Vladislav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25</v>
      </c>
      <c r="D120" s="26"/>
      <c r="E120" s="26"/>
      <c r="F120" s="21" t="str">
        <f>IF(E20="","",E20)</f>
        <v>vyplní uchádzač</v>
      </c>
      <c r="G120" s="26"/>
      <c r="H120" s="26"/>
      <c r="I120" s="23" t="s">
        <v>30</v>
      </c>
      <c r="J120" s="24" t="str">
        <f>E26</f>
        <v>Ing. Slosarčik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20"/>
      <c r="B122" s="121"/>
      <c r="C122" s="122" t="s">
        <v>178</v>
      </c>
      <c r="D122" s="123" t="s">
        <v>58</v>
      </c>
      <c r="E122" s="123" t="s">
        <v>54</v>
      </c>
      <c r="F122" s="123" t="s">
        <v>55</v>
      </c>
      <c r="G122" s="123" t="s">
        <v>179</v>
      </c>
      <c r="H122" s="123" t="s">
        <v>180</v>
      </c>
      <c r="I122" s="123" t="s">
        <v>181</v>
      </c>
      <c r="J122" s="124" t="s">
        <v>163</v>
      </c>
      <c r="K122" s="125" t="s">
        <v>182</v>
      </c>
      <c r="L122" s="126"/>
      <c r="M122" s="56" t="s">
        <v>1</v>
      </c>
      <c r="N122" s="57" t="s">
        <v>37</v>
      </c>
      <c r="O122" s="57" t="s">
        <v>183</v>
      </c>
      <c r="P122" s="57" t="s">
        <v>184</v>
      </c>
      <c r="Q122" s="57" t="s">
        <v>185</v>
      </c>
      <c r="R122" s="57" t="s">
        <v>186</v>
      </c>
      <c r="S122" s="57" t="s">
        <v>187</v>
      </c>
      <c r="T122" s="58" t="s">
        <v>188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 x14ac:dyDescent="0.25">
      <c r="A123" s="26"/>
      <c r="B123" s="27"/>
      <c r="C123" s="63" t="s">
        <v>164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212.37818999999999</v>
      </c>
      <c r="Q123" s="60"/>
      <c r="R123" s="128">
        <f>R124</f>
        <v>6.1339699999999997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72</v>
      </c>
      <c r="AU123" s="14" t="s">
        <v>165</v>
      </c>
      <c r="BK123" s="130">
        <f>BK124</f>
        <v>0</v>
      </c>
    </row>
    <row r="124" spans="1:65" s="12" customFormat="1" ht="25.9" customHeight="1" x14ac:dyDescent="0.2">
      <c r="B124" s="131"/>
      <c r="D124" s="132" t="s">
        <v>72</v>
      </c>
      <c r="E124" s="133" t="s">
        <v>189</v>
      </c>
      <c r="F124" s="133" t="s">
        <v>190</v>
      </c>
      <c r="J124" s="134">
        <f>BK124</f>
        <v>0</v>
      </c>
      <c r="L124" s="131"/>
      <c r="M124" s="135"/>
      <c r="N124" s="136"/>
      <c r="O124" s="136"/>
      <c r="P124" s="137">
        <f>P125+P131</f>
        <v>212.37818999999999</v>
      </c>
      <c r="Q124" s="136"/>
      <c r="R124" s="137">
        <f>R125+R131</f>
        <v>6.1339699999999997</v>
      </c>
      <c r="S124" s="136"/>
      <c r="T124" s="138">
        <f>T125+T131</f>
        <v>0</v>
      </c>
      <c r="AR124" s="132" t="s">
        <v>80</v>
      </c>
      <c r="AT124" s="139" t="s">
        <v>72</v>
      </c>
      <c r="AU124" s="139" t="s">
        <v>73</v>
      </c>
      <c r="AY124" s="132" t="s">
        <v>191</v>
      </c>
      <c r="BK124" s="140">
        <f>BK125+BK131</f>
        <v>0</v>
      </c>
    </row>
    <row r="125" spans="1:65" s="12" customFormat="1" ht="22.9" customHeight="1" x14ac:dyDescent="0.2">
      <c r="B125" s="131"/>
      <c r="D125" s="132" t="s">
        <v>72</v>
      </c>
      <c r="E125" s="141" t="s">
        <v>216</v>
      </c>
      <c r="F125" s="141" t="s">
        <v>563</v>
      </c>
      <c r="J125" s="142">
        <f>BK125</f>
        <v>0</v>
      </c>
      <c r="L125" s="131"/>
      <c r="M125" s="135"/>
      <c r="N125" s="136"/>
      <c r="O125" s="136"/>
      <c r="P125" s="137">
        <f>SUM(P126:P130)</f>
        <v>206.86985999999999</v>
      </c>
      <c r="Q125" s="136"/>
      <c r="R125" s="137">
        <f>SUM(R126:R130)</f>
        <v>6.1339699999999997</v>
      </c>
      <c r="S125" s="136"/>
      <c r="T125" s="138">
        <f>SUM(T126:T130)</f>
        <v>0</v>
      </c>
      <c r="AR125" s="132" t="s">
        <v>80</v>
      </c>
      <c r="AT125" s="139" t="s">
        <v>72</v>
      </c>
      <c r="AU125" s="139" t="s">
        <v>80</v>
      </c>
      <c r="AY125" s="132" t="s">
        <v>191</v>
      </c>
      <c r="BK125" s="140">
        <f>SUM(BK126:BK130)</f>
        <v>0</v>
      </c>
    </row>
    <row r="126" spans="1:65" s="2" customFormat="1" ht="24" x14ac:dyDescent="0.2">
      <c r="A126" s="26"/>
      <c r="B126" s="143"/>
      <c r="C126" s="144" t="s">
        <v>80</v>
      </c>
      <c r="D126" s="144" t="s">
        <v>194</v>
      </c>
      <c r="E126" s="145" t="s">
        <v>985</v>
      </c>
      <c r="F126" s="146" t="s">
        <v>986</v>
      </c>
      <c r="G126" s="147" t="s">
        <v>234</v>
      </c>
      <c r="H126" s="148">
        <v>7.62</v>
      </c>
      <c r="I126" s="149">
        <v>0</v>
      </c>
      <c r="J126" s="149">
        <f>ROUND(I126*H126,2)</f>
        <v>0</v>
      </c>
      <c r="K126" s="150"/>
      <c r="L126" s="27"/>
      <c r="M126" s="151" t="s">
        <v>1</v>
      </c>
      <c r="N126" s="152" t="s">
        <v>39</v>
      </c>
      <c r="O126" s="153">
        <v>0.41721000000000003</v>
      </c>
      <c r="P126" s="153">
        <f>O126*H126</f>
        <v>3.1791399999999999</v>
      </c>
      <c r="Q126" s="153">
        <v>5.8999999999999999E-3</v>
      </c>
      <c r="R126" s="153">
        <f>Q126*H126</f>
        <v>4.496E-2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198</v>
      </c>
      <c r="AT126" s="155" t="s">
        <v>194</v>
      </c>
      <c r="AU126" s="155" t="s">
        <v>86</v>
      </c>
      <c r="AY126" s="14" t="s">
        <v>191</v>
      </c>
      <c r="BE126" s="156">
        <f>IF(N126="základná",J126,0)</f>
        <v>0</v>
      </c>
      <c r="BF126" s="156">
        <f>IF(N126="znížená",J126,0)</f>
        <v>0</v>
      </c>
      <c r="BG126" s="156">
        <f>IF(N126="zákl. prenesená",J126,0)</f>
        <v>0</v>
      </c>
      <c r="BH126" s="156">
        <f>IF(N126="zníž. prenesená",J126,0)</f>
        <v>0</v>
      </c>
      <c r="BI126" s="156">
        <f>IF(N126="nulová",J126,0)</f>
        <v>0</v>
      </c>
      <c r="BJ126" s="14" t="s">
        <v>86</v>
      </c>
      <c r="BK126" s="156">
        <f>ROUND(I126*H126,2)</f>
        <v>0</v>
      </c>
      <c r="BL126" s="14" t="s">
        <v>198</v>
      </c>
      <c r="BM126" s="155" t="s">
        <v>987</v>
      </c>
    </row>
    <row r="127" spans="1:65" s="2" customFormat="1" ht="24" x14ac:dyDescent="0.2">
      <c r="A127" s="26"/>
      <c r="B127" s="143"/>
      <c r="C127" s="144" t="s">
        <v>86</v>
      </c>
      <c r="D127" s="144" t="s">
        <v>194</v>
      </c>
      <c r="E127" s="145" t="s">
        <v>988</v>
      </c>
      <c r="F127" s="146" t="s">
        <v>989</v>
      </c>
      <c r="G127" s="147" t="s">
        <v>234</v>
      </c>
      <c r="H127" s="148">
        <v>164.39</v>
      </c>
      <c r="I127" s="149">
        <v>0</v>
      </c>
      <c r="J127" s="149">
        <f>ROUND(I127*H127,2)</f>
        <v>0</v>
      </c>
      <c r="K127" s="150"/>
      <c r="L127" s="27"/>
      <c r="M127" s="151" t="s">
        <v>1</v>
      </c>
      <c r="N127" s="152" t="s">
        <v>39</v>
      </c>
      <c r="O127" s="153">
        <v>9.2050000000000007E-2</v>
      </c>
      <c r="P127" s="153">
        <f>O127*H127</f>
        <v>15.132099999999999</v>
      </c>
      <c r="Q127" s="153">
        <v>2.4000000000000001E-4</v>
      </c>
      <c r="R127" s="153">
        <f>Q127*H127</f>
        <v>3.9449999999999999E-2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198</v>
      </c>
      <c r="AT127" s="155" t="s">
        <v>194</v>
      </c>
      <c r="AU127" s="155" t="s">
        <v>86</v>
      </c>
      <c r="AY127" s="14" t="s">
        <v>191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86</v>
      </c>
      <c r="BK127" s="156">
        <f>ROUND(I127*H127,2)</f>
        <v>0</v>
      </c>
      <c r="BL127" s="14" t="s">
        <v>198</v>
      </c>
      <c r="BM127" s="155" t="s">
        <v>990</v>
      </c>
    </row>
    <row r="128" spans="1:65" s="2" customFormat="1" ht="24" x14ac:dyDescent="0.2">
      <c r="A128" s="26"/>
      <c r="B128" s="143"/>
      <c r="C128" s="144" t="s">
        <v>203</v>
      </c>
      <c r="D128" s="144" t="s">
        <v>194</v>
      </c>
      <c r="E128" s="145" t="s">
        <v>991</v>
      </c>
      <c r="F128" s="146" t="s">
        <v>992</v>
      </c>
      <c r="G128" s="147" t="s">
        <v>234</v>
      </c>
      <c r="H128" s="148">
        <v>164.39</v>
      </c>
      <c r="I128" s="149">
        <v>0</v>
      </c>
      <c r="J128" s="149">
        <f>ROUND(I128*H128,2)</f>
        <v>0</v>
      </c>
      <c r="K128" s="150"/>
      <c r="L128" s="27"/>
      <c r="M128" s="151" t="s">
        <v>1</v>
      </c>
      <c r="N128" s="152" t="s">
        <v>39</v>
      </c>
      <c r="O128" s="153">
        <v>0.38822000000000001</v>
      </c>
      <c r="P128" s="153">
        <f>O128*H128</f>
        <v>63.819490000000002</v>
      </c>
      <c r="Q128" s="153">
        <v>4.7200000000000002E-3</v>
      </c>
      <c r="R128" s="153">
        <f>Q128*H128</f>
        <v>0.77592000000000005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198</v>
      </c>
      <c r="AT128" s="155" t="s">
        <v>194</v>
      </c>
      <c r="AU128" s="155" t="s">
        <v>86</v>
      </c>
      <c r="AY128" s="14" t="s">
        <v>191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86</v>
      </c>
      <c r="BK128" s="156">
        <f>ROUND(I128*H128,2)</f>
        <v>0</v>
      </c>
      <c r="BL128" s="14" t="s">
        <v>198</v>
      </c>
      <c r="BM128" s="155" t="s">
        <v>993</v>
      </c>
    </row>
    <row r="129" spans="1:65" s="2" customFormat="1" ht="36" x14ac:dyDescent="0.2">
      <c r="A129" s="26"/>
      <c r="B129" s="143"/>
      <c r="C129" s="144" t="s">
        <v>198</v>
      </c>
      <c r="D129" s="144" t="s">
        <v>194</v>
      </c>
      <c r="E129" s="145" t="s">
        <v>994</v>
      </c>
      <c r="F129" s="146" t="s">
        <v>995</v>
      </c>
      <c r="G129" s="147" t="s">
        <v>234</v>
      </c>
      <c r="H129" s="148">
        <v>164.39</v>
      </c>
      <c r="I129" s="149">
        <v>0</v>
      </c>
      <c r="J129" s="149">
        <f>ROUND(I129*H129,2)</f>
        <v>0</v>
      </c>
      <c r="K129" s="150"/>
      <c r="L129" s="27"/>
      <c r="M129" s="151" t="s">
        <v>1</v>
      </c>
      <c r="N129" s="152" t="s">
        <v>39</v>
      </c>
      <c r="O129" s="153">
        <v>0.56369000000000002</v>
      </c>
      <c r="P129" s="153">
        <f>O129*H129</f>
        <v>92.665000000000006</v>
      </c>
      <c r="Q129" s="153">
        <v>3.15E-2</v>
      </c>
      <c r="R129" s="153">
        <f>Q129*H129</f>
        <v>5.1782899999999996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198</v>
      </c>
      <c r="AT129" s="155" t="s">
        <v>194</v>
      </c>
      <c r="AU129" s="155" t="s">
        <v>86</v>
      </c>
      <c r="AY129" s="14" t="s">
        <v>191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198</v>
      </c>
      <c r="BM129" s="155" t="s">
        <v>996</v>
      </c>
    </row>
    <row r="130" spans="1:65" s="2" customFormat="1" ht="24" x14ac:dyDescent="0.2">
      <c r="A130" s="26"/>
      <c r="B130" s="143"/>
      <c r="C130" s="144" t="s">
        <v>212</v>
      </c>
      <c r="D130" s="144" t="s">
        <v>194</v>
      </c>
      <c r="E130" s="145" t="s">
        <v>997</v>
      </c>
      <c r="F130" s="146" t="s">
        <v>998</v>
      </c>
      <c r="G130" s="147" t="s">
        <v>234</v>
      </c>
      <c r="H130" s="148">
        <v>164.39</v>
      </c>
      <c r="I130" s="149">
        <v>0</v>
      </c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0.19511000000000001</v>
      </c>
      <c r="P130" s="153">
        <f>O130*H130</f>
        <v>32.074129999999997</v>
      </c>
      <c r="Q130" s="153">
        <v>5.8E-4</v>
      </c>
      <c r="R130" s="153">
        <f>Q130*H130</f>
        <v>9.5350000000000004E-2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198</v>
      </c>
      <c r="AT130" s="155" t="s">
        <v>194</v>
      </c>
      <c r="AU130" s="155" t="s">
        <v>86</v>
      </c>
      <c r="AY130" s="14" t="s">
        <v>191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198</v>
      </c>
      <c r="BM130" s="155" t="s">
        <v>999</v>
      </c>
    </row>
    <row r="131" spans="1:65" s="12" customFormat="1" ht="22.9" customHeight="1" x14ac:dyDescent="0.2">
      <c r="B131" s="131"/>
      <c r="D131" s="132" t="s">
        <v>72</v>
      </c>
      <c r="E131" s="141" t="s">
        <v>448</v>
      </c>
      <c r="F131" s="141" t="s">
        <v>449</v>
      </c>
      <c r="J131" s="142">
        <f>BK131</f>
        <v>0</v>
      </c>
      <c r="L131" s="131"/>
      <c r="M131" s="135"/>
      <c r="N131" s="136"/>
      <c r="O131" s="136"/>
      <c r="P131" s="137">
        <f>P132</f>
        <v>5.5083299999999999</v>
      </c>
      <c r="Q131" s="136"/>
      <c r="R131" s="137">
        <f>R132</f>
        <v>0</v>
      </c>
      <c r="S131" s="136"/>
      <c r="T131" s="138">
        <f>T132</f>
        <v>0</v>
      </c>
      <c r="AR131" s="132" t="s">
        <v>80</v>
      </c>
      <c r="AT131" s="139" t="s">
        <v>72</v>
      </c>
      <c r="AU131" s="139" t="s">
        <v>80</v>
      </c>
      <c r="AY131" s="132" t="s">
        <v>191</v>
      </c>
      <c r="BK131" s="140">
        <f>BK132</f>
        <v>0</v>
      </c>
    </row>
    <row r="132" spans="1:65" s="2" customFormat="1" ht="24" x14ac:dyDescent="0.2">
      <c r="A132" s="26"/>
      <c r="B132" s="143"/>
      <c r="C132" s="144" t="s">
        <v>216</v>
      </c>
      <c r="D132" s="144" t="s">
        <v>194</v>
      </c>
      <c r="E132" s="145" t="s">
        <v>450</v>
      </c>
      <c r="F132" s="146" t="s">
        <v>451</v>
      </c>
      <c r="G132" s="147" t="s">
        <v>239</v>
      </c>
      <c r="H132" s="148">
        <v>6.1340000000000003</v>
      </c>
      <c r="I132" s="149">
        <v>0</v>
      </c>
      <c r="J132" s="149">
        <f>ROUND(I132*H132,2)</f>
        <v>0</v>
      </c>
      <c r="K132" s="150"/>
      <c r="L132" s="27"/>
      <c r="M132" s="167" t="s">
        <v>1</v>
      </c>
      <c r="N132" s="168" t="s">
        <v>39</v>
      </c>
      <c r="O132" s="169">
        <v>0.89800000000000002</v>
      </c>
      <c r="P132" s="169">
        <f>O132*H132</f>
        <v>5.5083299999999999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198</v>
      </c>
      <c r="AT132" s="155" t="s">
        <v>194</v>
      </c>
      <c r="AU132" s="155" t="s">
        <v>86</v>
      </c>
      <c r="AY132" s="14" t="s">
        <v>191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198</v>
      </c>
      <c r="BM132" s="155" t="s">
        <v>1000</v>
      </c>
    </row>
    <row r="133" spans="1:65" s="2" customFormat="1" ht="6.95" customHeight="1" x14ac:dyDescent="0.2">
      <c r="A133" s="26"/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27"/>
      <c r="M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</sheetData>
  <autoFilter ref="C122:K132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9"/>
  <sheetViews>
    <sheetView showGridLines="0" topLeftCell="B127" workbookViewId="0">
      <selection activeCell="I132" sqref="I132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147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1001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26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tr">
        <f>IF('Rekapitulácia stavby'!AN10="","",'Rekapitulácia stavby'!AN10)</f>
        <v>00329941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tr">
        <f>IF('Rekapitulácia stavby'!E11="","",'Rekapitulácia stavby'!E11)</f>
        <v>Obec Kamienka, Kamienka 123, 065 32 Kamienka</v>
      </c>
      <c r="F17" s="26"/>
      <c r="G17" s="26"/>
      <c r="H17" s="26"/>
      <c r="I17" s="23" t="s">
        <v>24</v>
      </c>
      <c r="J17" s="21" t="str">
        <f>IF('Rekapitulácia stavby'!AN11="","",'Rekapitulácia stavby'!AN11)</f>
        <v xml:space="preserve">neplatca 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tr">
        <f>IF('Rekapitulácia stavby'!AN16="","",'Rekapitulácia stavby'!AN16)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tr">
        <f>IF('Rekapitulácia stavby'!E17="","",'Rekapitulácia stavby'!E17)</f>
        <v>Ing. Vladislav Slosarčik</v>
      </c>
      <c r="F23" s="26"/>
      <c r="G23" s="26"/>
      <c r="H23" s="26"/>
      <c r="I23" s="23" t="s">
        <v>24</v>
      </c>
      <c r="J23" s="21" t="str">
        <f>IF('Rekapitulácia stavby'!AN17="","",'Rekapitulácia stavby'!AN17)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tr">
        <f>IF('Rekapitulácia stavby'!E20="","",'Rekapitulácia stavby'!E20)</f>
        <v>Ing. Slosarčik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ROUND((SUM(BE129:BE248)),  2)</f>
        <v>0</v>
      </c>
      <c r="G35" s="26"/>
      <c r="H35" s="26"/>
      <c r="I35" s="100">
        <v>0.2</v>
      </c>
      <c r="J35" s="99">
        <f>ROUND(((SUM(BE129:BE248))*I35),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ROUND((SUM(BF129:BF248)),  2)</f>
        <v>0</v>
      </c>
      <c r="G36" s="26"/>
      <c r="H36" s="26"/>
      <c r="I36" s="100">
        <v>0.2</v>
      </c>
      <c r="J36" s="99">
        <f>ROUND(((SUM(BF129:BF248))*I36),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ROUND((SUM(BG129:BG248)),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ROUND((SUM(BH129:BH248)),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ROUND((SUM(BI129:BI248)),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301 - Zdravotnotechnické inštalácie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1002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19.899999999999999" customHeight="1" x14ac:dyDescent="0.2">
      <c r="B100" s="116"/>
      <c r="D100" s="117" t="s">
        <v>1003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10" customFormat="1" ht="19.899999999999999" customHeight="1" x14ac:dyDescent="0.2">
      <c r="B101" s="116"/>
      <c r="D101" s="117" t="s">
        <v>1004</v>
      </c>
      <c r="E101" s="118"/>
      <c r="F101" s="118"/>
      <c r="G101" s="118"/>
      <c r="H101" s="118"/>
      <c r="I101" s="118"/>
      <c r="J101" s="119">
        <f>J137</f>
        <v>0</v>
      </c>
      <c r="L101" s="116"/>
    </row>
    <row r="102" spans="1:47" s="9" customFormat="1" ht="24.95" customHeight="1" x14ac:dyDescent="0.2">
      <c r="B102" s="112"/>
      <c r="D102" s="113" t="s">
        <v>1005</v>
      </c>
      <c r="E102" s="114"/>
      <c r="F102" s="114"/>
      <c r="G102" s="114"/>
      <c r="H102" s="114"/>
      <c r="I102" s="114"/>
      <c r="J102" s="115">
        <f>J144</f>
        <v>0</v>
      </c>
      <c r="L102" s="112"/>
    </row>
    <row r="103" spans="1:47" s="10" customFormat="1" ht="19.899999999999999" customHeight="1" x14ac:dyDescent="0.2">
      <c r="B103" s="116"/>
      <c r="D103" s="117" t="s">
        <v>1006</v>
      </c>
      <c r="E103" s="118"/>
      <c r="F103" s="118"/>
      <c r="G103" s="118"/>
      <c r="H103" s="118"/>
      <c r="I103" s="118"/>
      <c r="J103" s="119">
        <f>J145</f>
        <v>0</v>
      </c>
      <c r="L103" s="116"/>
    </row>
    <row r="104" spans="1:47" s="10" customFormat="1" ht="14.85" customHeight="1" x14ac:dyDescent="0.2">
      <c r="B104" s="116"/>
      <c r="D104" s="117" t="s">
        <v>1007</v>
      </c>
      <c r="E104" s="118"/>
      <c r="F104" s="118"/>
      <c r="G104" s="118"/>
      <c r="H104" s="118"/>
      <c r="I104" s="118"/>
      <c r="J104" s="119">
        <f>J152</f>
        <v>0</v>
      </c>
      <c r="L104" s="116"/>
    </row>
    <row r="105" spans="1:47" s="10" customFormat="1" ht="19.899999999999999" customHeight="1" x14ac:dyDescent="0.2">
      <c r="B105" s="116"/>
      <c r="D105" s="117" t="s">
        <v>1008</v>
      </c>
      <c r="E105" s="118"/>
      <c r="F105" s="118"/>
      <c r="G105" s="118"/>
      <c r="H105" s="118"/>
      <c r="I105" s="118"/>
      <c r="J105" s="119">
        <f>J177</f>
        <v>0</v>
      </c>
      <c r="L105" s="116"/>
    </row>
    <row r="106" spans="1:47" s="10" customFormat="1" ht="19.899999999999999" customHeight="1" x14ac:dyDescent="0.2">
      <c r="B106" s="116"/>
      <c r="D106" s="117" t="s">
        <v>1009</v>
      </c>
      <c r="E106" s="118"/>
      <c r="F106" s="118"/>
      <c r="G106" s="118"/>
      <c r="H106" s="118"/>
      <c r="I106" s="118"/>
      <c r="J106" s="119">
        <f>J214</f>
        <v>0</v>
      </c>
      <c r="L106" s="116"/>
    </row>
    <row r="107" spans="1:47" s="10" customFormat="1" ht="19.899999999999999" customHeight="1" x14ac:dyDescent="0.2">
      <c r="B107" s="116"/>
      <c r="D107" s="117" t="s">
        <v>1010</v>
      </c>
      <c r="E107" s="118"/>
      <c r="F107" s="118"/>
      <c r="G107" s="118"/>
      <c r="H107" s="118"/>
      <c r="I107" s="118"/>
      <c r="J107" s="119">
        <f>J245</f>
        <v>0</v>
      </c>
      <c r="L107" s="116"/>
    </row>
    <row r="108" spans="1:47" s="2" customFormat="1" ht="21.7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 x14ac:dyDescent="0.2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5" customHeight="1" x14ac:dyDescent="0.2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5" customHeight="1" x14ac:dyDescent="0.2">
      <c r="A114" s="26"/>
      <c r="B114" s="27"/>
      <c r="C114" s="18" t="s">
        <v>177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 x14ac:dyDescent="0.2">
      <c r="A116" s="26"/>
      <c r="B116" s="27"/>
      <c r="C116" s="23" t="s">
        <v>14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6.5" customHeight="1" x14ac:dyDescent="0.2">
      <c r="A117" s="26"/>
      <c r="B117" s="27"/>
      <c r="C117" s="26"/>
      <c r="D117" s="26"/>
      <c r="E117" s="211" t="str">
        <f>E7</f>
        <v>REKONŠTRUKCIA TELOCVIČNE ZŠ V OBCI KAMIENKA</v>
      </c>
      <c r="F117" s="212"/>
      <c r="G117" s="212"/>
      <c r="H117" s="212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 x14ac:dyDescent="0.2">
      <c r="B118" s="17"/>
      <c r="C118" s="23" t="s">
        <v>157</v>
      </c>
      <c r="L118" s="17"/>
    </row>
    <row r="119" spans="1:31" s="2" customFormat="1" ht="16.5" customHeight="1" x14ac:dyDescent="0.2">
      <c r="A119" s="26"/>
      <c r="B119" s="27"/>
      <c r="C119" s="26"/>
      <c r="D119" s="26"/>
      <c r="E119" s="211" t="s">
        <v>505</v>
      </c>
      <c r="F119" s="213"/>
      <c r="G119" s="213"/>
      <c r="H119" s="213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 x14ac:dyDescent="0.2">
      <c r="A120" s="26"/>
      <c r="B120" s="27"/>
      <c r="C120" s="23" t="s">
        <v>159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 x14ac:dyDescent="0.2">
      <c r="A121" s="26"/>
      <c r="B121" s="27"/>
      <c r="C121" s="26"/>
      <c r="D121" s="26"/>
      <c r="E121" s="180" t="str">
        <f>E11</f>
        <v>301 - Zdravotnotechnické inštalácie</v>
      </c>
      <c r="F121" s="213"/>
      <c r="G121" s="213"/>
      <c r="H121" s="213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 x14ac:dyDescent="0.2">
      <c r="A123" s="26"/>
      <c r="B123" s="27"/>
      <c r="C123" s="23" t="s">
        <v>18</v>
      </c>
      <c r="D123" s="26"/>
      <c r="E123" s="26"/>
      <c r="F123" s="21" t="str">
        <f>F14</f>
        <v xml:space="preserve"> </v>
      </c>
      <c r="G123" s="26"/>
      <c r="H123" s="26"/>
      <c r="I123" s="23" t="s">
        <v>20</v>
      </c>
      <c r="J123" s="49" t="str">
        <f>IF(J14="","",J14)</f>
        <v>vyplní uchádzač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 x14ac:dyDescent="0.2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5.7" customHeight="1" x14ac:dyDescent="0.2">
      <c r="A125" s="26"/>
      <c r="B125" s="27"/>
      <c r="C125" s="23" t="s">
        <v>21</v>
      </c>
      <c r="D125" s="26"/>
      <c r="E125" s="26"/>
      <c r="F125" s="21" t="str">
        <f>E17</f>
        <v>Obec Kamienka, Kamienka 123, 065 32 Kamienka</v>
      </c>
      <c r="G125" s="26"/>
      <c r="H125" s="26"/>
      <c r="I125" s="23" t="s">
        <v>27</v>
      </c>
      <c r="J125" s="24" t="str">
        <f>E23</f>
        <v>Ing. Vladislav Slosarčik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 x14ac:dyDescent="0.2">
      <c r="A126" s="26"/>
      <c r="B126" s="27"/>
      <c r="C126" s="23" t="s">
        <v>25</v>
      </c>
      <c r="D126" s="26"/>
      <c r="E126" s="26"/>
      <c r="F126" s="21" t="str">
        <f>IF(E20="","",E20)</f>
        <v>vyplní uchádzač</v>
      </c>
      <c r="G126" s="26"/>
      <c r="H126" s="26"/>
      <c r="I126" s="23" t="s">
        <v>30</v>
      </c>
      <c r="J126" s="24" t="str">
        <f>E26</f>
        <v>Ing. Slosarčik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 x14ac:dyDescent="0.2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 x14ac:dyDescent="0.2">
      <c r="A128" s="120"/>
      <c r="B128" s="121"/>
      <c r="C128" s="122" t="s">
        <v>178</v>
      </c>
      <c r="D128" s="123" t="s">
        <v>58</v>
      </c>
      <c r="E128" s="123" t="s">
        <v>54</v>
      </c>
      <c r="F128" s="123" t="s">
        <v>55</v>
      </c>
      <c r="G128" s="123" t="s">
        <v>179</v>
      </c>
      <c r="H128" s="123" t="s">
        <v>180</v>
      </c>
      <c r="I128" s="123" t="s">
        <v>181</v>
      </c>
      <c r="J128" s="124" t="s">
        <v>163</v>
      </c>
      <c r="K128" s="125" t="s">
        <v>182</v>
      </c>
      <c r="L128" s="126"/>
      <c r="M128" s="56" t="s">
        <v>1</v>
      </c>
      <c r="N128" s="57" t="s">
        <v>37</v>
      </c>
      <c r="O128" s="57" t="s">
        <v>183</v>
      </c>
      <c r="P128" s="57" t="s">
        <v>184</v>
      </c>
      <c r="Q128" s="57" t="s">
        <v>185</v>
      </c>
      <c r="R128" s="57" t="s">
        <v>186</v>
      </c>
      <c r="S128" s="57" t="s">
        <v>187</v>
      </c>
      <c r="T128" s="58" t="s">
        <v>188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 x14ac:dyDescent="0.25">
      <c r="A129" s="26"/>
      <c r="B129" s="27"/>
      <c r="C129" s="63" t="s">
        <v>164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P130+P144</f>
        <v>0</v>
      </c>
      <c r="Q129" s="60"/>
      <c r="R129" s="128">
        <f>R130+R144</f>
        <v>1.2869900000000001</v>
      </c>
      <c r="S129" s="60"/>
      <c r="T129" s="129">
        <f>T130+T144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165</v>
      </c>
      <c r="BK129" s="130">
        <f>BK130+BK144</f>
        <v>0</v>
      </c>
    </row>
    <row r="130" spans="1:65" s="12" customFormat="1" ht="25.9" customHeight="1" x14ac:dyDescent="0.2">
      <c r="B130" s="131"/>
      <c r="D130" s="132" t="s">
        <v>72</v>
      </c>
      <c r="E130" s="133" t="s">
        <v>189</v>
      </c>
      <c r="F130" s="133" t="s">
        <v>1011</v>
      </c>
      <c r="J130" s="134">
        <f>BK130</f>
        <v>0</v>
      </c>
      <c r="L130" s="131"/>
      <c r="M130" s="135"/>
      <c r="N130" s="136"/>
      <c r="O130" s="136"/>
      <c r="P130" s="137">
        <f>P131+P137</f>
        <v>0</v>
      </c>
      <c r="Q130" s="136"/>
      <c r="R130" s="137">
        <f>R131+R137</f>
        <v>0</v>
      </c>
      <c r="S130" s="136"/>
      <c r="T130" s="138">
        <f>T131+T137</f>
        <v>0</v>
      </c>
      <c r="AR130" s="132" t="s">
        <v>80</v>
      </c>
      <c r="AT130" s="139" t="s">
        <v>72</v>
      </c>
      <c r="AU130" s="139" t="s">
        <v>73</v>
      </c>
      <c r="AY130" s="132" t="s">
        <v>191</v>
      </c>
      <c r="BK130" s="140">
        <f>BK131+BK137</f>
        <v>0</v>
      </c>
    </row>
    <row r="131" spans="1:65" s="12" customFormat="1" ht="22.9" customHeight="1" x14ac:dyDescent="0.2">
      <c r="B131" s="131"/>
      <c r="D131" s="132" t="s">
        <v>72</v>
      </c>
      <c r="E131" s="141" t="s">
        <v>80</v>
      </c>
      <c r="F131" s="141" t="s">
        <v>1012</v>
      </c>
      <c r="J131" s="142">
        <f>BK131</f>
        <v>0</v>
      </c>
      <c r="L131" s="131"/>
      <c r="M131" s="135"/>
      <c r="N131" s="136"/>
      <c r="O131" s="136"/>
      <c r="P131" s="137">
        <f>SUM(P132:P136)</f>
        <v>0</v>
      </c>
      <c r="Q131" s="136"/>
      <c r="R131" s="137">
        <f>SUM(R132:R136)</f>
        <v>0</v>
      </c>
      <c r="S131" s="136"/>
      <c r="T131" s="138">
        <f>SUM(T132:T136)</f>
        <v>0</v>
      </c>
      <c r="AR131" s="132" t="s">
        <v>80</v>
      </c>
      <c r="AT131" s="139" t="s">
        <v>72</v>
      </c>
      <c r="AU131" s="139" t="s">
        <v>80</v>
      </c>
      <c r="AY131" s="132" t="s">
        <v>191</v>
      </c>
      <c r="BK131" s="140">
        <f>SUM(BK132:BK136)</f>
        <v>0</v>
      </c>
    </row>
    <row r="132" spans="1:65" s="2" customFormat="1" ht="16.5" customHeight="1" x14ac:dyDescent="0.2">
      <c r="A132" s="26"/>
      <c r="B132" s="143"/>
      <c r="C132" s="144" t="s">
        <v>80</v>
      </c>
      <c r="D132" s="144" t="s">
        <v>194</v>
      </c>
      <c r="E132" s="145" t="s">
        <v>1013</v>
      </c>
      <c r="F132" s="146" t="s">
        <v>1014</v>
      </c>
      <c r="G132" s="147" t="s">
        <v>197</v>
      </c>
      <c r="H132" s="148">
        <v>0</v>
      </c>
      <c r="I132" s="149">
        <v>0</v>
      </c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198</v>
      </c>
      <c r="AT132" s="155" t="s">
        <v>194</v>
      </c>
      <c r="AU132" s="155" t="s">
        <v>86</v>
      </c>
      <c r="AY132" s="14" t="s">
        <v>191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198</v>
      </c>
      <c r="BM132" s="155" t="s">
        <v>86</v>
      </c>
    </row>
    <row r="133" spans="1:65" s="2" customFormat="1" ht="16.5" customHeight="1" x14ac:dyDescent="0.2">
      <c r="A133" s="26"/>
      <c r="B133" s="143"/>
      <c r="C133" s="144" t="s">
        <v>86</v>
      </c>
      <c r="D133" s="144" t="s">
        <v>194</v>
      </c>
      <c r="E133" s="145" t="s">
        <v>1015</v>
      </c>
      <c r="F133" s="146" t="s">
        <v>1016</v>
      </c>
      <c r="G133" s="147" t="s">
        <v>197</v>
      </c>
      <c r="H133" s="148">
        <v>0</v>
      </c>
      <c r="I133" s="149">
        <v>0</v>
      </c>
      <c r="J133" s="149">
        <f>ROUND(I133*H133,2)</f>
        <v>0</v>
      </c>
      <c r="K133" s="150"/>
      <c r="L133" s="27"/>
      <c r="M133" s="151" t="s">
        <v>1</v>
      </c>
      <c r="N133" s="152" t="s">
        <v>39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198</v>
      </c>
      <c r="AT133" s="155" t="s">
        <v>194</v>
      </c>
      <c r="AU133" s="155" t="s">
        <v>86</v>
      </c>
      <c r="AY133" s="14" t="s">
        <v>191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86</v>
      </c>
      <c r="BK133" s="156">
        <f>ROUND(I133*H133,2)</f>
        <v>0</v>
      </c>
      <c r="BL133" s="14" t="s">
        <v>198</v>
      </c>
      <c r="BM133" s="155" t="s">
        <v>198</v>
      </c>
    </row>
    <row r="134" spans="1:65" s="2" customFormat="1" ht="24" x14ac:dyDescent="0.2">
      <c r="A134" s="26"/>
      <c r="B134" s="143"/>
      <c r="C134" s="144" t="s">
        <v>203</v>
      </c>
      <c r="D134" s="144" t="s">
        <v>194</v>
      </c>
      <c r="E134" s="145" t="s">
        <v>1017</v>
      </c>
      <c r="F134" s="146" t="s">
        <v>1018</v>
      </c>
      <c r="G134" s="147" t="s">
        <v>197</v>
      </c>
      <c r="H134" s="148">
        <v>0</v>
      </c>
      <c r="I134" s="149">
        <v>0</v>
      </c>
      <c r="J134" s="149">
        <f>ROUND(I134*H134,2)</f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198</v>
      </c>
      <c r="AT134" s="155" t="s">
        <v>194</v>
      </c>
      <c r="AU134" s="155" t="s">
        <v>86</v>
      </c>
      <c r="AY134" s="14" t="s">
        <v>191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86</v>
      </c>
      <c r="BK134" s="156">
        <f>ROUND(I134*H134,2)</f>
        <v>0</v>
      </c>
      <c r="BL134" s="14" t="s">
        <v>198</v>
      </c>
      <c r="BM134" s="155" t="s">
        <v>216</v>
      </c>
    </row>
    <row r="135" spans="1:65" s="2" customFormat="1" ht="24" x14ac:dyDescent="0.2">
      <c r="A135" s="26"/>
      <c r="B135" s="143"/>
      <c r="C135" s="144" t="s">
        <v>198</v>
      </c>
      <c r="D135" s="144" t="s">
        <v>194</v>
      </c>
      <c r="E135" s="145" t="s">
        <v>1019</v>
      </c>
      <c r="F135" s="146" t="s">
        <v>1020</v>
      </c>
      <c r="G135" s="147" t="s">
        <v>197</v>
      </c>
      <c r="H135" s="148">
        <v>0</v>
      </c>
      <c r="I135" s="149">
        <v>0</v>
      </c>
      <c r="J135" s="149">
        <f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198</v>
      </c>
      <c r="AT135" s="155" t="s">
        <v>194</v>
      </c>
      <c r="AU135" s="155" t="s">
        <v>86</v>
      </c>
      <c r="AY135" s="14" t="s">
        <v>191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86</v>
      </c>
      <c r="BK135" s="156">
        <f>ROUND(I135*H135,2)</f>
        <v>0</v>
      </c>
      <c r="BL135" s="14" t="s">
        <v>198</v>
      </c>
      <c r="BM135" s="155" t="s">
        <v>224</v>
      </c>
    </row>
    <row r="136" spans="1:65" s="2" customFormat="1" ht="16.5" customHeight="1" x14ac:dyDescent="0.2">
      <c r="A136" s="26"/>
      <c r="B136" s="143"/>
      <c r="C136" s="157" t="s">
        <v>212</v>
      </c>
      <c r="D136" s="157" t="s">
        <v>262</v>
      </c>
      <c r="E136" s="158" t="s">
        <v>1021</v>
      </c>
      <c r="F136" s="159" t="s">
        <v>1022</v>
      </c>
      <c r="G136" s="160" t="s">
        <v>239</v>
      </c>
      <c r="H136" s="161">
        <v>0</v>
      </c>
      <c r="I136" s="162">
        <v>0</v>
      </c>
      <c r="J136" s="162">
        <f>ROUND(I136*H136,2)</f>
        <v>0</v>
      </c>
      <c r="K136" s="163"/>
      <c r="L136" s="164"/>
      <c r="M136" s="165" t="s">
        <v>1</v>
      </c>
      <c r="N136" s="166" t="s">
        <v>39</v>
      </c>
      <c r="O136" s="153">
        <v>0</v>
      </c>
      <c r="P136" s="153">
        <f>O136*H136</f>
        <v>0</v>
      </c>
      <c r="Q136" s="153">
        <v>1</v>
      </c>
      <c r="R136" s="153">
        <f>Q136*H136</f>
        <v>0</v>
      </c>
      <c r="S136" s="153">
        <v>0</v>
      </c>
      <c r="T136" s="154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224</v>
      </c>
      <c r="AT136" s="155" t="s">
        <v>262</v>
      </c>
      <c r="AU136" s="155" t="s">
        <v>86</v>
      </c>
      <c r="AY136" s="14" t="s">
        <v>191</v>
      </c>
      <c r="BE136" s="156">
        <f>IF(N136="základná",J136,0)</f>
        <v>0</v>
      </c>
      <c r="BF136" s="156">
        <f>IF(N136="znížená",J136,0)</f>
        <v>0</v>
      </c>
      <c r="BG136" s="156">
        <f>IF(N136="zákl. prenesená",J136,0)</f>
        <v>0</v>
      </c>
      <c r="BH136" s="156">
        <f>IF(N136="zníž. prenesená",J136,0)</f>
        <v>0</v>
      </c>
      <c r="BI136" s="156">
        <f>IF(N136="nulová",J136,0)</f>
        <v>0</v>
      </c>
      <c r="BJ136" s="14" t="s">
        <v>86</v>
      </c>
      <c r="BK136" s="156">
        <f>ROUND(I136*H136,2)</f>
        <v>0</v>
      </c>
      <c r="BL136" s="14" t="s">
        <v>198</v>
      </c>
      <c r="BM136" s="155" t="s">
        <v>231</v>
      </c>
    </row>
    <row r="137" spans="1:65" s="12" customFormat="1" ht="22.9" customHeight="1" x14ac:dyDescent="0.2">
      <c r="B137" s="131"/>
      <c r="D137" s="132" t="s">
        <v>72</v>
      </c>
      <c r="E137" s="141" t="s">
        <v>198</v>
      </c>
      <c r="F137" s="141" t="s">
        <v>1023</v>
      </c>
      <c r="J137" s="142">
        <f>BK137</f>
        <v>0</v>
      </c>
      <c r="L137" s="131"/>
      <c r="M137" s="135"/>
      <c r="N137" s="136"/>
      <c r="O137" s="136"/>
      <c r="P137" s="137">
        <f>SUM(P138:P143)</f>
        <v>0</v>
      </c>
      <c r="Q137" s="136"/>
      <c r="R137" s="137">
        <f>SUM(R138:R143)</f>
        <v>0</v>
      </c>
      <c r="S137" s="136"/>
      <c r="T137" s="138">
        <f>SUM(T138:T143)</f>
        <v>0</v>
      </c>
      <c r="AR137" s="132" t="s">
        <v>80</v>
      </c>
      <c r="AT137" s="139" t="s">
        <v>72</v>
      </c>
      <c r="AU137" s="139" t="s">
        <v>80</v>
      </c>
      <c r="AY137" s="132" t="s">
        <v>191</v>
      </c>
      <c r="BK137" s="140">
        <f>SUM(BK138:BK143)</f>
        <v>0</v>
      </c>
    </row>
    <row r="138" spans="1:65" s="2" customFormat="1" ht="36" x14ac:dyDescent="0.2">
      <c r="A138" s="26"/>
      <c r="B138" s="143"/>
      <c r="C138" s="144" t="s">
        <v>216</v>
      </c>
      <c r="D138" s="144" t="s">
        <v>194</v>
      </c>
      <c r="E138" s="145" t="s">
        <v>1024</v>
      </c>
      <c r="F138" s="146" t="s">
        <v>1025</v>
      </c>
      <c r="G138" s="147" t="s">
        <v>197</v>
      </c>
      <c r="H138" s="148">
        <v>0</v>
      </c>
      <c r="I138" s="149">
        <v>0</v>
      </c>
      <c r="J138" s="149">
        <f t="shared" ref="J138:J143" si="0">ROUND(I138*H138,2)</f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ref="P138:P143" si="1">O138*H138</f>
        <v>0</v>
      </c>
      <c r="Q138" s="153">
        <v>1.8908</v>
      </c>
      <c r="R138" s="153">
        <f t="shared" ref="R138:R143" si="2">Q138*H138</f>
        <v>0</v>
      </c>
      <c r="S138" s="153">
        <v>0</v>
      </c>
      <c r="T138" s="154">
        <f t="shared" ref="T138:T143" si="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198</v>
      </c>
      <c r="AT138" s="155" t="s">
        <v>194</v>
      </c>
      <c r="AU138" s="155" t="s">
        <v>86</v>
      </c>
      <c r="AY138" s="14" t="s">
        <v>191</v>
      </c>
      <c r="BE138" s="156">
        <f t="shared" ref="BE138:BE143" si="4">IF(N138="základná",J138,0)</f>
        <v>0</v>
      </c>
      <c r="BF138" s="156">
        <f t="shared" ref="BF138:BF143" si="5">IF(N138="znížená",J138,0)</f>
        <v>0</v>
      </c>
      <c r="BG138" s="156">
        <f t="shared" ref="BG138:BG143" si="6">IF(N138="zákl. prenesená",J138,0)</f>
        <v>0</v>
      </c>
      <c r="BH138" s="156">
        <f t="shared" ref="BH138:BH143" si="7">IF(N138="zníž. prenesená",J138,0)</f>
        <v>0</v>
      </c>
      <c r="BI138" s="156">
        <f t="shared" ref="BI138:BI143" si="8">IF(N138="nulová",J138,0)</f>
        <v>0</v>
      </c>
      <c r="BJ138" s="14" t="s">
        <v>86</v>
      </c>
      <c r="BK138" s="156">
        <f t="shared" ref="BK138:BK143" si="9">ROUND(I138*H138,2)</f>
        <v>0</v>
      </c>
      <c r="BL138" s="14" t="s">
        <v>198</v>
      </c>
      <c r="BM138" s="155" t="s">
        <v>241</v>
      </c>
    </row>
    <row r="139" spans="1:65" s="2" customFormat="1" ht="24" x14ac:dyDescent="0.2">
      <c r="A139" s="26"/>
      <c r="B139" s="143"/>
      <c r="C139" s="144" t="s">
        <v>220</v>
      </c>
      <c r="D139" s="144" t="s">
        <v>194</v>
      </c>
      <c r="E139" s="145" t="s">
        <v>1026</v>
      </c>
      <c r="F139" s="146" t="s">
        <v>1027</v>
      </c>
      <c r="G139" s="147" t="s">
        <v>197</v>
      </c>
      <c r="H139" s="148">
        <v>0</v>
      </c>
      <c r="I139" s="149">
        <v>0</v>
      </c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2.2628699999999999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198</v>
      </c>
      <c r="AT139" s="155" t="s">
        <v>194</v>
      </c>
      <c r="AU139" s="155" t="s">
        <v>86</v>
      </c>
      <c r="AY139" s="14" t="s">
        <v>191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198</v>
      </c>
      <c r="BM139" s="155" t="s">
        <v>249</v>
      </c>
    </row>
    <row r="140" spans="1:65" s="2" customFormat="1" ht="24" x14ac:dyDescent="0.2">
      <c r="A140" s="26"/>
      <c r="B140" s="143"/>
      <c r="C140" s="144" t="s">
        <v>224</v>
      </c>
      <c r="D140" s="144" t="s">
        <v>194</v>
      </c>
      <c r="E140" s="145" t="s">
        <v>1028</v>
      </c>
      <c r="F140" s="146" t="s">
        <v>1029</v>
      </c>
      <c r="G140" s="147" t="s">
        <v>206</v>
      </c>
      <c r="H140" s="148">
        <v>0</v>
      </c>
      <c r="I140" s="149">
        <v>0</v>
      </c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0.16753999999999999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198</v>
      </c>
      <c r="AT140" s="155" t="s">
        <v>194</v>
      </c>
      <c r="AU140" s="155" t="s">
        <v>86</v>
      </c>
      <c r="AY140" s="14" t="s">
        <v>191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198</v>
      </c>
      <c r="BM140" s="155" t="s">
        <v>260</v>
      </c>
    </row>
    <row r="141" spans="1:65" s="2" customFormat="1" ht="16.5" customHeight="1" x14ac:dyDescent="0.2">
      <c r="A141" s="26"/>
      <c r="B141" s="143"/>
      <c r="C141" s="157" t="s">
        <v>192</v>
      </c>
      <c r="D141" s="157" t="s">
        <v>262</v>
      </c>
      <c r="E141" s="158" t="s">
        <v>1030</v>
      </c>
      <c r="F141" s="159" t="s">
        <v>1031</v>
      </c>
      <c r="G141" s="160" t="s">
        <v>206</v>
      </c>
      <c r="H141" s="161">
        <v>0</v>
      </c>
      <c r="I141" s="162">
        <v>0</v>
      </c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0.13600000000000001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224</v>
      </c>
      <c r="AT141" s="155" t="s">
        <v>262</v>
      </c>
      <c r="AU141" s="155" t="s">
        <v>86</v>
      </c>
      <c r="AY141" s="14" t="s">
        <v>191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198</v>
      </c>
      <c r="BM141" s="155" t="s">
        <v>271</v>
      </c>
    </row>
    <row r="142" spans="1:65" s="2" customFormat="1" ht="36" x14ac:dyDescent="0.2">
      <c r="A142" s="26"/>
      <c r="B142" s="143"/>
      <c r="C142" s="144" t="s">
        <v>231</v>
      </c>
      <c r="D142" s="144" t="s">
        <v>194</v>
      </c>
      <c r="E142" s="145" t="s">
        <v>1032</v>
      </c>
      <c r="F142" s="146" t="s">
        <v>1033</v>
      </c>
      <c r="G142" s="147" t="s">
        <v>206</v>
      </c>
      <c r="H142" s="148">
        <v>0</v>
      </c>
      <c r="I142" s="149">
        <v>0</v>
      </c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198</v>
      </c>
      <c r="AT142" s="155" t="s">
        <v>194</v>
      </c>
      <c r="AU142" s="155" t="s">
        <v>86</v>
      </c>
      <c r="AY142" s="14" t="s">
        <v>191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198</v>
      </c>
      <c r="BM142" s="155" t="s">
        <v>7</v>
      </c>
    </row>
    <row r="143" spans="1:65" s="2" customFormat="1" ht="16.5" customHeight="1" x14ac:dyDescent="0.2">
      <c r="A143" s="26"/>
      <c r="B143" s="143"/>
      <c r="C143" s="157" t="s">
        <v>236</v>
      </c>
      <c r="D143" s="157" t="s">
        <v>262</v>
      </c>
      <c r="E143" s="158" t="s">
        <v>1034</v>
      </c>
      <c r="F143" s="159" t="s">
        <v>1035</v>
      </c>
      <c r="G143" s="160" t="s">
        <v>206</v>
      </c>
      <c r="H143" s="161">
        <v>0</v>
      </c>
      <c r="I143" s="162">
        <v>0</v>
      </c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1.2880000000000001E-2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224</v>
      </c>
      <c r="AT143" s="155" t="s">
        <v>262</v>
      </c>
      <c r="AU143" s="155" t="s">
        <v>86</v>
      </c>
      <c r="AY143" s="14" t="s">
        <v>191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198</v>
      </c>
      <c r="BM143" s="155" t="s">
        <v>286</v>
      </c>
    </row>
    <row r="144" spans="1:65" s="12" customFormat="1" ht="25.9" customHeight="1" x14ac:dyDescent="0.2">
      <c r="B144" s="131"/>
      <c r="D144" s="132" t="s">
        <v>72</v>
      </c>
      <c r="E144" s="133" t="s">
        <v>253</v>
      </c>
      <c r="F144" s="133" t="s">
        <v>1036</v>
      </c>
      <c r="J144" s="134">
        <f>BK144</f>
        <v>0</v>
      </c>
      <c r="L144" s="131"/>
      <c r="M144" s="135"/>
      <c r="N144" s="136"/>
      <c r="O144" s="136"/>
      <c r="P144" s="137">
        <f>P145+P177+P214+P245</f>
        <v>0</v>
      </c>
      <c r="Q144" s="136"/>
      <c r="R144" s="137">
        <f>R145+R177+R214+R245</f>
        <v>1.2869900000000001</v>
      </c>
      <c r="S144" s="136"/>
      <c r="T144" s="138">
        <f>T145+T177+T214+T245</f>
        <v>0</v>
      </c>
      <c r="AR144" s="132" t="s">
        <v>86</v>
      </c>
      <c r="AT144" s="139" t="s">
        <v>72</v>
      </c>
      <c r="AU144" s="139" t="s">
        <v>73</v>
      </c>
      <c r="AY144" s="132" t="s">
        <v>191</v>
      </c>
      <c r="BK144" s="140">
        <f>BK145+BK177+BK214+BK245</f>
        <v>0</v>
      </c>
    </row>
    <row r="145" spans="1:65" s="12" customFormat="1" ht="22.9" customHeight="1" x14ac:dyDescent="0.2">
      <c r="B145" s="131"/>
      <c r="D145" s="132" t="s">
        <v>72</v>
      </c>
      <c r="E145" s="141" t="s">
        <v>475</v>
      </c>
      <c r="F145" s="141" t="s">
        <v>1037</v>
      </c>
      <c r="J145" s="142">
        <f>BK145</f>
        <v>0</v>
      </c>
      <c r="L145" s="131"/>
      <c r="M145" s="135"/>
      <c r="N145" s="136"/>
      <c r="O145" s="136"/>
      <c r="P145" s="137">
        <f>P146+SUM(P147:P152)</f>
        <v>0</v>
      </c>
      <c r="Q145" s="136"/>
      <c r="R145" s="137">
        <f>R146+SUM(R147:R152)</f>
        <v>0.32457000000000003</v>
      </c>
      <c r="S145" s="136"/>
      <c r="T145" s="138">
        <f>T146+SUM(T147:T152)</f>
        <v>0</v>
      </c>
      <c r="AR145" s="132" t="s">
        <v>86</v>
      </c>
      <c r="AT145" s="139" t="s">
        <v>72</v>
      </c>
      <c r="AU145" s="139" t="s">
        <v>80</v>
      </c>
      <c r="AY145" s="132" t="s">
        <v>191</v>
      </c>
      <c r="BK145" s="140">
        <f>BK146+SUM(BK147:BK152)</f>
        <v>0</v>
      </c>
    </row>
    <row r="146" spans="1:65" s="2" customFormat="1" ht="24" x14ac:dyDescent="0.2">
      <c r="A146" s="26"/>
      <c r="B146" s="143"/>
      <c r="C146" s="144" t="s">
        <v>241</v>
      </c>
      <c r="D146" s="144" t="s">
        <v>194</v>
      </c>
      <c r="E146" s="145" t="s">
        <v>1038</v>
      </c>
      <c r="F146" s="146" t="s">
        <v>1039</v>
      </c>
      <c r="G146" s="147" t="s">
        <v>210</v>
      </c>
      <c r="H146" s="148">
        <v>194</v>
      </c>
      <c r="I146" s="149">
        <v>0</v>
      </c>
      <c r="J146" s="149">
        <f t="shared" ref="J146:J151" si="10">ROUND(I146*H146,2)</f>
        <v>0</v>
      </c>
      <c r="K146" s="150"/>
      <c r="L146" s="27"/>
      <c r="M146" s="151" t="s">
        <v>1</v>
      </c>
      <c r="N146" s="152" t="s">
        <v>39</v>
      </c>
      <c r="O146" s="153">
        <v>0</v>
      </c>
      <c r="P146" s="153">
        <f t="shared" ref="P146:P151" si="11">O146*H146</f>
        <v>0</v>
      </c>
      <c r="Q146" s="153">
        <v>0</v>
      </c>
      <c r="R146" s="153">
        <f t="shared" ref="R146:R151" si="12">Q146*H146</f>
        <v>0</v>
      </c>
      <c r="S146" s="153">
        <v>0</v>
      </c>
      <c r="T146" s="154">
        <f t="shared" ref="T146:T151" si="13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260</v>
      </c>
      <c r="AT146" s="155" t="s">
        <v>194</v>
      </c>
      <c r="AU146" s="155" t="s">
        <v>86</v>
      </c>
      <c r="AY146" s="14" t="s">
        <v>191</v>
      </c>
      <c r="BE146" s="156">
        <f t="shared" ref="BE146:BE151" si="14">IF(N146="základná",J146,0)</f>
        <v>0</v>
      </c>
      <c r="BF146" s="156">
        <f t="shared" ref="BF146:BF151" si="15">IF(N146="znížená",J146,0)</f>
        <v>0</v>
      </c>
      <c r="BG146" s="156">
        <f t="shared" ref="BG146:BG151" si="16">IF(N146="zákl. prenesená",J146,0)</f>
        <v>0</v>
      </c>
      <c r="BH146" s="156">
        <f t="shared" ref="BH146:BH151" si="17">IF(N146="zníž. prenesená",J146,0)</f>
        <v>0</v>
      </c>
      <c r="BI146" s="156">
        <f t="shared" ref="BI146:BI151" si="18">IF(N146="nulová",J146,0)</f>
        <v>0</v>
      </c>
      <c r="BJ146" s="14" t="s">
        <v>86</v>
      </c>
      <c r="BK146" s="156">
        <f t="shared" ref="BK146:BK151" si="19">ROUND(I146*H146,2)</f>
        <v>0</v>
      </c>
      <c r="BL146" s="14" t="s">
        <v>260</v>
      </c>
      <c r="BM146" s="155" t="s">
        <v>294</v>
      </c>
    </row>
    <row r="147" spans="1:65" s="2" customFormat="1" ht="24" x14ac:dyDescent="0.2">
      <c r="A147" s="26"/>
      <c r="B147" s="143"/>
      <c r="C147" s="157" t="s">
        <v>245</v>
      </c>
      <c r="D147" s="157" t="s">
        <v>262</v>
      </c>
      <c r="E147" s="158" t="s">
        <v>1040</v>
      </c>
      <c r="F147" s="159" t="s">
        <v>1041</v>
      </c>
      <c r="G147" s="160" t="s">
        <v>210</v>
      </c>
      <c r="H147" s="161">
        <v>48</v>
      </c>
      <c r="I147" s="162">
        <v>0</v>
      </c>
      <c r="J147" s="162">
        <f t="shared" si="1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1"/>
        <v>0</v>
      </c>
      <c r="Q147" s="153">
        <v>8.0000000000000007E-5</v>
      </c>
      <c r="R147" s="153">
        <f t="shared" si="12"/>
        <v>3.8400000000000001E-3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265</v>
      </c>
      <c r="AT147" s="155" t="s">
        <v>262</v>
      </c>
      <c r="AU147" s="155" t="s">
        <v>86</v>
      </c>
      <c r="AY147" s="14" t="s">
        <v>191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86</v>
      </c>
      <c r="BK147" s="156">
        <f t="shared" si="19"/>
        <v>0</v>
      </c>
      <c r="BL147" s="14" t="s">
        <v>260</v>
      </c>
      <c r="BM147" s="155" t="s">
        <v>304</v>
      </c>
    </row>
    <row r="148" spans="1:65" s="2" customFormat="1" ht="24" x14ac:dyDescent="0.2">
      <c r="A148" s="26"/>
      <c r="B148" s="143"/>
      <c r="C148" s="157" t="s">
        <v>249</v>
      </c>
      <c r="D148" s="157" t="s">
        <v>262</v>
      </c>
      <c r="E148" s="158" t="s">
        <v>1042</v>
      </c>
      <c r="F148" s="159" t="s">
        <v>1043</v>
      </c>
      <c r="G148" s="160" t="s">
        <v>210</v>
      </c>
      <c r="H148" s="161">
        <v>53</v>
      </c>
      <c r="I148" s="162">
        <v>0</v>
      </c>
      <c r="J148" s="162">
        <f t="shared" si="1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1"/>
        <v>0</v>
      </c>
      <c r="Q148" s="153">
        <v>1.7000000000000001E-4</v>
      </c>
      <c r="R148" s="153">
        <f t="shared" si="12"/>
        <v>9.0100000000000006E-3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265</v>
      </c>
      <c r="AT148" s="155" t="s">
        <v>262</v>
      </c>
      <c r="AU148" s="155" t="s">
        <v>86</v>
      </c>
      <c r="AY148" s="14" t="s">
        <v>191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86</v>
      </c>
      <c r="BK148" s="156">
        <f t="shared" si="19"/>
        <v>0</v>
      </c>
      <c r="BL148" s="14" t="s">
        <v>260</v>
      </c>
      <c r="BM148" s="155" t="s">
        <v>314</v>
      </c>
    </row>
    <row r="149" spans="1:65" s="2" customFormat="1" ht="24" x14ac:dyDescent="0.2">
      <c r="A149" s="26"/>
      <c r="B149" s="143"/>
      <c r="C149" s="157" t="s">
        <v>257</v>
      </c>
      <c r="D149" s="157" t="s">
        <v>262</v>
      </c>
      <c r="E149" s="158" t="s">
        <v>1044</v>
      </c>
      <c r="F149" s="159" t="s">
        <v>1045</v>
      </c>
      <c r="G149" s="160" t="s">
        <v>210</v>
      </c>
      <c r="H149" s="161">
        <v>19</v>
      </c>
      <c r="I149" s="162">
        <v>0</v>
      </c>
      <c r="J149" s="162">
        <f t="shared" si="10"/>
        <v>0</v>
      </c>
      <c r="K149" s="163"/>
      <c r="L149" s="164"/>
      <c r="M149" s="165" t="s">
        <v>1</v>
      </c>
      <c r="N149" s="166" t="s">
        <v>39</v>
      </c>
      <c r="O149" s="153">
        <v>0</v>
      </c>
      <c r="P149" s="153">
        <f t="shared" si="11"/>
        <v>0</v>
      </c>
      <c r="Q149" s="153">
        <v>8.0000000000000007E-5</v>
      </c>
      <c r="R149" s="153">
        <f t="shared" si="12"/>
        <v>1.5200000000000001E-3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265</v>
      </c>
      <c r="AT149" s="155" t="s">
        <v>262</v>
      </c>
      <c r="AU149" s="155" t="s">
        <v>86</v>
      </c>
      <c r="AY149" s="14" t="s">
        <v>191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86</v>
      </c>
      <c r="BK149" s="156">
        <f t="shared" si="19"/>
        <v>0</v>
      </c>
      <c r="BL149" s="14" t="s">
        <v>260</v>
      </c>
      <c r="BM149" s="155" t="s">
        <v>322</v>
      </c>
    </row>
    <row r="150" spans="1:65" s="2" customFormat="1" ht="24" x14ac:dyDescent="0.2">
      <c r="A150" s="26"/>
      <c r="B150" s="143"/>
      <c r="C150" s="144" t="s">
        <v>260</v>
      </c>
      <c r="D150" s="144" t="s">
        <v>194</v>
      </c>
      <c r="E150" s="145" t="s">
        <v>1046</v>
      </c>
      <c r="F150" s="146" t="s">
        <v>1047</v>
      </c>
      <c r="G150" s="147" t="s">
        <v>210</v>
      </c>
      <c r="H150" s="148">
        <v>74</v>
      </c>
      <c r="I150" s="149">
        <v>0</v>
      </c>
      <c r="J150" s="149">
        <f t="shared" si="10"/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260</v>
      </c>
      <c r="AT150" s="155" t="s">
        <v>194</v>
      </c>
      <c r="AU150" s="155" t="s">
        <v>86</v>
      </c>
      <c r="AY150" s="14" t="s">
        <v>191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86</v>
      </c>
      <c r="BK150" s="156">
        <f t="shared" si="19"/>
        <v>0</v>
      </c>
      <c r="BL150" s="14" t="s">
        <v>260</v>
      </c>
      <c r="BM150" s="155" t="s">
        <v>265</v>
      </c>
    </row>
    <row r="151" spans="1:65" s="2" customFormat="1" ht="24" x14ac:dyDescent="0.2">
      <c r="A151" s="26"/>
      <c r="B151" s="143"/>
      <c r="C151" s="157" t="s">
        <v>267</v>
      </c>
      <c r="D151" s="157" t="s">
        <v>262</v>
      </c>
      <c r="E151" s="158" t="s">
        <v>1048</v>
      </c>
      <c r="F151" s="159" t="s">
        <v>1049</v>
      </c>
      <c r="G151" s="160" t="s">
        <v>210</v>
      </c>
      <c r="H151" s="161">
        <v>74</v>
      </c>
      <c r="I151" s="162">
        <v>0</v>
      </c>
      <c r="J151" s="162">
        <f t="shared" si="10"/>
        <v>0</v>
      </c>
      <c r="K151" s="163"/>
      <c r="L151" s="164"/>
      <c r="M151" s="165" t="s">
        <v>1</v>
      </c>
      <c r="N151" s="166" t="s">
        <v>39</v>
      </c>
      <c r="O151" s="153">
        <v>0</v>
      </c>
      <c r="P151" s="153">
        <f t="shared" si="11"/>
        <v>0</v>
      </c>
      <c r="Q151" s="153">
        <v>4.0000000000000003E-5</v>
      </c>
      <c r="R151" s="153">
        <f t="shared" si="12"/>
        <v>2.96E-3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265</v>
      </c>
      <c r="AT151" s="155" t="s">
        <v>262</v>
      </c>
      <c r="AU151" s="155" t="s">
        <v>86</v>
      </c>
      <c r="AY151" s="14" t="s">
        <v>191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86</v>
      </c>
      <c r="BK151" s="156">
        <f t="shared" si="19"/>
        <v>0</v>
      </c>
      <c r="BL151" s="14" t="s">
        <v>260</v>
      </c>
      <c r="BM151" s="155" t="s">
        <v>344</v>
      </c>
    </row>
    <row r="152" spans="1:65" s="12" customFormat="1" ht="20.85" customHeight="1" x14ac:dyDescent="0.2">
      <c r="B152" s="131"/>
      <c r="D152" s="132" t="s">
        <v>72</v>
      </c>
      <c r="E152" s="141" t="s">
        <v>1050</v>
      </c>
      <c r="F152" s="141" t="s">
        <v>1051</v>
      </c>
      <c r="J152" s="142">
        <f>BK152</f>
        <v>0</v>
      </c>
      <c r="L152" s="131"/>
      <c r="M152" s="135"/>
      <c r="N152" s="136"/>
      <c r="O152" s="136"/>
      <c r="P152" s="137">
        <f>SUM(P153:P176)</f>
        <v>0</v>
      </c>
      <c r="Q152" s="136"/>
      <c r="R152" s="137">
        <f>SUM(R153:R176)</f>
        <v>0.30724000000000001</v>
      </c>
      <c r="S152" s="136"/>
      <c r="T152" s="138">
        <f>SUM(T153:T176)</f>
        <v>0</v>
      </c>
      <c r="AR152" s="132" t="s">
        <v>86</v>
      </c>
      <c r="AT152" s="139" t="s">
        <v>72</v>
      </c>
      <c r="AU152" s="139" t="s">
        <v>86</v>
      </c>
      <c r="AY152" s="132" t="s">
        <v>191</v>
      </c>
      <c r="BK152" s="140">
        <f>SUM(BK153:BK176)</f>
        <v>0</v>
      </c>
    </row>
    <row r="153" spans="1:65" s="2" customFormat="1" ht="24" x14ac:dyDescent="0.2">
      <c r="A153" s="26"/>
      <c r="B153" s="143"/>
      <c r="C153" s="144" t="s">
        <v>271</v>
      </c>
      <c r="D153" s="144" t="s">
        <v>194</v>
      </c>
      <c r="E153" s="145" t="s">
        <v>1052</v>
      </c>
      <c r="F153" s="146" t="s">
        <v>1053</v>
      </c>
      <c r="G153" s="147" t="s">
        <v>210</v>
      </c>
      <c r="H153" s="148">
        <v>7</v>
      </c>
      <c r="I153" s="149">
        <v>0</v>
      </c>
      <c r="J153" s="149">
        <f t="shared" ref="J153:J176" si="20"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ref="P153:P176" si="21">O153*H153</f>
        <v>0</v>
      </c>
      <c r="Q153" s="153">
        <v>2.1309999999999999E-2</v>
      </c>
      <c r="R153" s="153">
        <f t="shared" ref="R153:R176" si="22">Q153*H153</f>
        <v>0.14917</v>
      </c>
      <c r="S153" s="153">
        <v>0</v>
      </c>
      <c r="T153" s="154">
        <f t="shared" ref="T153:T176" si="23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260</v>
      </c>
      <c r="AT153" s="155" t="s">
        <v>194</v>
      </c>
      <c r="AU153" s="155" t="s">
        <v>203</v>
      </c>
      <c r="AY153" s="14" t="s">
        <v>191</v>
      </c>
      <c r="BE153" s="156">
        <f t="shared" ref="BE153:BE176" si="24">IF(N153="základná",J153,0)</f>
        <v>0</v>
      </c>
      <c r="BF153" s="156">
        <f t="shared" ref="BF153:BF176" si="25">IF(N153="znížená",J153,0)</f>
        <v>0</v>
      </c>
      <c r="BG153" s="156">
        <f t="shared" ref="BG153:BG176" si="26">IF(N153="zákl. prenesená",J153,0)</f>
        <v>0</v>
      </c>
      <c r="BH153" s="156">
        <f t="shared" ref="BH153:BH176" si="27">IF(N153="zníž. prenesená",J153,0)</f>
        <v>0</v>
      </c>
      <c r="BI153" s="156">
        <f t="shared" ref="BI153:BI176" si="28">IF(N153="nulová",J153,0)</f>
        <v>0</v>
      </c>
      <c r="BJ153" s="14" t="s">
        <v>86</v>
      </c>
      <c r="BK153" s="156">
        <f t="shared" ref="BK153:BK176" si="29">ROUND(I153*H153,2)</f>
        <v>0</v>
      </c>
      <c r="BL153" s="14" t="s">
        <v>260</v>
      </c>
      <c r="BM153" s="155" t="s">
        <v>356</v>
      </c>
    </row>
    <row r="154" spans="1:65" s="2" customFormat="1" ht="16.5" customHeight="1" x14ac:dyDescent="0.2">
      <c r="A154" s="26"/>
      <c r="B154" s="143"/>
      <c r="C154" s="144" t="s">
        <v>275</v>
      </c>
      <c r="D154" s="144" t="s">
        <v>194</v>
      </c>
      <c r="E154" s="145" t="s">
        <v>1054</v>
      </c>
      <c r="F154" s="146" t="s">
        <v>1055</v>
      </c>
      <c r="G154" s="147" t="s">
        <v>210</v>
      </c>
      <c r="H154" s="148">
        <v>23</v>
      </c>
      <c r="I154" s="149">
        <v>0</v>
      </c>
      <c r="J154" s="149">
        <f t="shared" si="20"/>
        <v>0</v>
      </c>
      <c r="K154" s="150"/>
      <c r="L154" s="27"/>
      <c r="M154" s="151" t="s">
        <v>1</v>
      </c>
      <c r="N154" s="152" t="s">
        <v>39</v>
      </c>
      <c r="O154" s="153">
        <v>0</v>
      </c>
      <c r="P154" s="153">
        <f t="shared" si="21"/>
        <v>0</v>
      </c>
      <c r="Q154" s="153">
        <v>2.7499999999999998E-3</v>
      </c>
      <c r="R154" s="153">
        <f t="shared" si="22"/>
        <v>6.3250000000000001E-2</v>
      </c>
      <c r="S154" s="153">
        <v>0</v>
      </c>
      <c r="T154" s="154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260</v>
      </c>
      <c r="AT154" s="155" t="s">
        <v>194</v>
      </c>
      <c r="AU154" s="155" t="s">
        <v>203</v>
      </c>
      <c r="AY154" s="14" t="s">
        <v>191</v>
      </c>
      <c r="BE154" s="156">
        <f t="shared" si="24"/>
        <v>0</v>
      </c>
      <c r="BF154" s="156">
        <f t="shared" si="25"/>
        <v>0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86</v>
      </c>
      <c r="BK154" s="156">
        <f t="shared" si="29"/>
        <v>0</v>
      </c>
      <c r="BL154" s="14" t="s">
        <v>260</v>
      </c>
      <c r="BM154" s="155" t="s">
        <v>364</v>
      </c>
    </row>
    <row r="155" spans="1:65" s="2" customFormat="1" ht="24" x14ac:dyDescent="0.2">
      <c r="A155" s="26"/>
      <c r="B155" s="143"/>
      <c r="C155" s="144" t="s">
        <v>7</v>
      </c>
      <c r="D155" s="144" t="s">
        <v>194</v>
      </c>
      <c r="E155" s="145" t="s">
        <v>1056</v>
      </c>
      <c r="F155" s="146" t="s">
        <v>1057</v>
      </c>
      <c r="G155" s="147" t="s">
        <v>210</v>
      </c>
      <c r="H155" s="148">
        <v>0</v>
      </c>
      <c r="I155" s="149">
        <v>0</v>
      </c>
      <c r="J155" s="149">
        <f t="shared" si="2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21"/>
        <v>0</v>
      </c>
      <c r="Q155" s="153">
        <v>9.8799999999999999E-3</v>
      </c>
      <c r="R155" s="153">
        <f t="shared" si="22"/>
        <v>0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260</v>
      </c>
      <c r="AT155" s="155" t="s">
        <v>194</v>
      </c>
      <c r="AU155" s="155" t="s">
        <v>203</v>
      </c>
      <c r="AY155" s="14" t="s">
        <v>191</v>
      </c>
      <c r="BE155" s="156">
        <f t="shared" si="24"/>
        <v>0</v>
      </c>
      <c r="BF155" s="156">
        <f t="shared" si="25"/>
        <v>0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86</v>
      </c>
      <c r="BK155" s="156">
        <f t="shared" si="29"/>
        <v>0</v>
      </c>
      <c r="BL155" s="14" t="s">
        <v>260</v>
      </c>
      <c r="BM155" s="155" t="s">
        <v>372</v>
      </c>
    </row>
    <row r="156" spans="1:65" s="2" customFormat="1" ht="16.5" customHeight="1" x14ac:dyDescent="0.2">
      <c r="A156" s="26"/>
      <c r="B156" s="143"/>
      <c r="C156" s="144" t="s">
        <v>282</v>
      </c>
      <c r="D156" s="144" t="s">
        <v>194</v>
      </c>
      <c r="E156" s="145" t="s">
        <v>1058</v>
      </c>
      <c r="F156" s="146" t="s">
        <v>1059</v>
      </c>
      <c r="G156" s="147" t="s">
        <v>210</v>
      </c>
      <c r="H156" s="148">
        <v>16</v>
      </c>
      <c r="I156" s="149">
        <v>0</v>
      </c>
      <c r="J156" s="149">
        <f t="shared" si="2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21"/>
        <v>0</v>
      </c>
      <c r="Q156" s="153">
        <v>1.5299999999999999E-3</v>
      </c>
      <c r="R156" s="153">
        <f t="shared" si="22"/>
        <v>2.4479999999999998E-2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260</v>
      </c>
      <c r="AT156" s="155" t="s">
        <v>194</v>
      </c>
      <c r="AU156" s="155" t="s">
        <v>203</v>
      </c>
      <c r="AY156" s="14" t="s">
        <v>191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86</v>
      </c>
      <c r="BK156" s="156">
        <f t="shared" si="29"/>
        <v>0</v>
      </c>
      <c r="BL156" s="14" t="s">
        <v>260</v>
      </c>
      <c r="BM156" s="155" t="s">
        <v>380</v>
      </c>
    </row>
    <row r="157" spans="1:65" s="2" customFormat="1" ht="24" x14ac:dyDescent="0.2">
      <c r="A157" s="26"/>
      <c r="B157" s="143"/>
      <c r="C157" s="144" t="s">
        <v>286</v>
      </c>
      <c r="D157" s="144" t="s">
        <v>194</v>
      </c>
      <c r="E157" s="145" t="s">
        <v>1060</v>
      </c>
      <c r="F157" s="146" t="s">
        <v>1061</v>
      </c>
      <c r="G157" s="147" t="s">
        <v>210</v>
      </c>
      <c r="H157" s="148">
        <v>8</v>
      </c>
      <c r="I157" s="149">
        <v>0</v>
      </c>
      <c r="J157" s="149">
        <f t="shared" si="20"/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si="21"/>
        <v>0</v>
      </c>
      <c r="Q157" s="153">
        <v>1.09E-3</v>
      </c>
      <c r="R157" s="153">
        <f t="shared" si="22"/>
        <v>8.7200000000000003E-3</v>
      </c>
      <c r="S157" s="153">
        <v>0</v>
      </c>
      <c r="T157" s="154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260</v>
      </c>
      <c r="AT157" s="155" t="s">
        <v>194</v>
      </c>
      <c r="AU157" s="155" t="s">
        <v>203</v>
      </c>
      <c r="AY157" s="14" t="s">
        <v>191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86</v>
      </c>
      <c r="BK157" s="156">
        <f t="shared" si="29"/>
        <v>0</v>
      </c>
      <c r="BL157" s="14" t="s">
        <v>260</v>
      </c>
      <c r="BM157" s="155" t="s">
        <v>388</v>
      </c>
    </row>
    <row r="158" spans="1:65" s="2" customFormat="1" ht="24" x14ac:dyDescent="0.2">
      <c r="A158" s="26"/>
      <c r="B158" s="143"/>
      <c r="C158" s="144" t="s">
        <v>290</v>
      </c>
      <c r="D158" s="144" t="s">
        <v>194</v>
      </c>
      <c r="E158" s="145" t="s">
        <v>1062</v>
      </c>
      <c r="F158" s="146" t="s">
        <v>1063</v>
      </c>
      <c r="G158" s="147" t="s">
        <v>210</v>
      </c>
      <c r="H158" s="148">
        <v>7</v>
      </c>
      <c r="I158" s="149">
        <v>0</v>
      </c>
      <c r="J158" s="149">
        <f t="shared" si="2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21"/>
        <v>0</v>
      </c>
      <c r="Q158" s="153">
        <v>1.08E-3</v>
      </c>
      <c r="R158" s="153">
        <f t="shared" si="22"/>
        <v>7.5599999999999999E-3</v>
      </c>
      <c r="S158" s="153">
        <v>0</v>
      </c>
      <c r="T158" s="154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260</v>
      </c>
      <c r="AT158" s="155" t="s">
        <v>194</v>
      </c>
      <c r="AU158" s="155" t="s">
        <v>203</v>
      </c>
      <c r="AY158" s="14" t="s">
        <v>191</v>
      </c>
      <c r="BE158" s="156">
        <f t="shared" si="24"/>
        <v>0</v>
      </c>
      <c r="BF158" s="156">
        <f t="shared" si="25"/>
        <v>0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86</v>
      </c>
      <c r="BK158" s="156">
        <f t="shared" si="29"/>
        <v>0</v>
      </c>
      <c r="BL158" s="14" t="s">
        <v>260</v>
      </c>
      <c r="BM158" s="155" t="s">
        <v>1064</v>
      </c>
    </row>
    <row r="159" spans="1:65" s="2" customFormat="1" ht="24" x14ac:dyDescent="0.2">
      <c r="A159" s="26"/>
      <c r="B159" s="143"/>
      <c r="C159" s="144" t="s">
        <v>294</v>
      </c>
      <c r="D159" s="144" t="s">
        <v>194</v>
      </c>
      <c r="E159" s="145" t="s">
        <v>1065</v>
      </c>
      <c r="F159" s="146" t="s">
        <v>1066</v>
      </c>
      <c r="G159" s="147" t="s">
        <v>210</v>
      </c>
      <c r="H159" s="148">
        <v>7</v>
      </c>
      <c r="I159" s="149">
        <v>0</v>
      </c>
      <c r="J159" s="149">
        <f t="shared" si="2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21"/>
        <v>0</v>
      </c>
      <c r="Q159" s="153">
        <v>1.09E-3</v>
      </c>
      <c r="R159" s="153">
        <f t="shared" si="22"/>
        <v>7.6299999999999996E-3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260</v>
      </c>
      <c r="AT159" s="155" t="s">
        <v>194</v>
      </c>
      <c r="AU159" s="155" t="s">
        <v>203</v>
      </c>
      <c r="AY159" s="14" t="s">
        <v>191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86</v>
      </c>
      <c r="BK159" s="156">
        <f t="shared" si="29"/>
        <v>0</v>
      </c>
      <c r="BL159" s="14" t="s">
        <v>260</v>
      </c>
      <c r="BM159" s="155" t="s">
        <v>1067</v>
      </c>
    </row>
    <row r="160" spans="1:65" s="2" customFormat="1" ht="24" x14ac:dyDescent="0.2">
      <c r="A160" s="26"/>
      <c r="B160" s="143"/>
      <c r="C160" s="144" t="s">
        <v>300</v>
      </c>
      <c r="D160" s="144" t="s">
        <v>194</v>
      </c>
      <c r="E160" s="145" t="s">
        <v>1068</v>
      </c>
      <c r="F160" s="146" t="s">
        <v>1069</v>
      </c>
      <c r="G160" s="147" t="s">
        <v>210</v>
      </c>
      <c r="H160" s="148">
        <v>12</v>
      </c>
      <c r="I160" s="149">
        <v>0</v>
      </c>
      <c r="J160" s="149">
        <f t="shared" si="20"/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 t="shared" si="21"/>
        <v>0</v>
      </c>
      <c r="Q160" s="153">
        <v>1.09E-3</v>
      </c>
      <c r="R160" s="153">
        <f t="shared" si="22"/>
        <v>1.308E-2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260</v>
      </c>
      <c r="AT160" s="155" t="s">
        <v>194</v>
      </c>
      <c r="AU160" s="155" t="s">
        <v>203</v>
      </c>
      <c r="AY160" s="14" t="s">
        <v>191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86</v>
      </c>
      <c r="BK160" s="156">
        <f t="shared" si="29"/>
        <v>0</v>
      </c>
      <c r="BL160" s="14" t="s">
        <v>260</v>
      </c>
      <c r="BM160" s="155" t="s">
        <v>1070</v>
      </c>
    </row>
    <row r="161" spans="1:65" s="2" customFormat="1" ht="16.5" customHeight="1" x14ac:dyDescent="0.2">
      <c r="A161" s="26"/>
      <c r="B161" s="143"/>
      <c r="C161" s="144" t="s">
        <v>304</v>
      </c>
      <c r="D161" s="144" t="s">
        <v>194</v>
      </c>
      <c r="E161" s="145" t="s">
        <v>1071</v>
      </c>
      <c r="F161" s="146" t="s">
        <v>1072</v>
      </c>
      <c r="G161" s="147" t="s">
        <v>210</v>
      </c>
      <c r="H161" s="148">
        <v>8</v>
      </c>
      <c r="I161" s="149">
        <v>0</v>
      </c>
      <c r="J161" s="149">
        <f t="shared" si="2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21"/>
        <v>0</v>
      </c>
      <c r="Q161" s="153">
        <v>7.7999999999999999E-4</v>
      </c>
      <c r="R161" s="153">
        <f t="shared" si="22"/>
        <v>6.2399999999999999E-3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260</v>
      </c>
      <c r="AT161" s="155" t="s">
        <v>194</v>
      </c>
      <c r="AU161" s="155" t="s">
        <v>203</v>
      </c>
      <c r="AY161" s="14" t="s">
        <v>191</v>
      </c>
      <c r="BE161" s="156">
        <f t="shared" si="24"/>
        <v>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86</v>
      </c>
      <c r="BK161" s="156">
        <f t="shared" si="29"/>
        <v>0</v>
      </c>
      <c r="BL161" s="14" t="s">
        <v>260</v>
      </c>
      <c r="BM161" s="155" t="s">
        <v>1073</v>
      </c>
    </row>
    <row r="162" spans="1:65" s="2" customFormat="1" ht="16.5" customHeight="1" x14ac:dyDescent="0.2">
      <c r="A162" s="26"/>
      <c r="B162" s="143"/>
      <c r="C162" s="157" t="s">
        <v>310</v>
      </c>
      <c r="D162" s="157" t="s">
        <v>262</v>
      </c>
      <c r="E162" s="158" t="s">
        <v>1074</v>
      </c>
      <c r="F162" s="159" t="s">
        <v>1075</v>
      </c>
      <c r="G162" s="160" t="s">
        <v>206</v>
      </c>
      <c r="H162" s="161">
        <v>6</v>
      </c>
      <c r="I162" s="162">
        <v>0</v>
      </c>
      <c r="J162" s="162">
        <f t="shared" si="20"/>
        <v>0</v>
      </c>
      <c r="K162" s="163"/>
      <c r="L162" s="164"/>
      <c r="M162" s="165" t="s">
        <v>1</v>
      </c>
      <c r="N162" s="166" t="s">
        <v>39</v>
      </c>
      <c r="O162" s="153">
        <v>0</v>
      </c>
      <c r="P162" s="153">
        <f t="shared" si="21"/>
        <v>0</v>
      </c>
      <c r="Q162" s="153">
        <v>2.9999999999999997E-4</v>
      </c>
      <c r="R162" s="153">
        <f t="shared" si="22"/>
        <v>1.8E-3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265</v>
      </c>
      <c r="AT162" s="155" t="s">
        <v>262</v>
      </c>
      <c r="AU162" s="155" t="s">
        <v>203</v>
      </c>
      <c r="AY162" s="14" t="s">
        <v>191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86</v>
      </c>
      <c r="BK162" s="156">
        <f t="shared" si="29"/>
        <v>0</v>
      </c>
      <c r="BL162" s="14" t="s">
        <v>260</v>
      </c>
      <c r="BM162" s="155" t="s">
        <v>1076</v>
      </c>
    </row>
    <row r="163" spans="1:65" s="2" customFormat="1" ht="24" x14ac:dyDescent="0.2">
      <c r="A163" s="26"/>
      <c r="B163" s="143"/>
      <c r="C163" s="157" t="s">
        <v>314</v>
      </c>
      <c r="D163" s="157" t="s">
        <v>262</v>
      </c>
      <c r="E163" s="158" t="s">
        <v>1077</v>
      </c>
      <c r="F163" s="159" t="s">
        <v>1078</v>
      </c>
      <c r="G163" s="160" t="s">
        <v>206</v>
      </c>
      <c r="H163" s="161">
        <v>2</v>
      </c>
      <c r="I163" s="162">
        <v>0</v>
      </c>
      <c r="J163" s="162">
        <f t="shared" si="2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21"/>
        <v>0</v>
      </c>
      <c r="Q163" s="153">
        <v>6.7000000000000002E-4</v>
      </c>
      <c r="R163" s="153">
        <f t="shared" si="22"/>
        <v>1.34E-3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265</v>
      </c>
      <c r="AT163" s="155" t="s">
        <v>262</v>
      </c>
      <c r="AU163" s="155" t="s">
        <v>203</v>
      </c>
      <c r="AY163" s="14" t="s">
        <v>191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86</v>
      </c>
      <c r="BK163" s="156">
        <f t="shared" si="29"/>
        <v>0</v>
      </c>
      <c r="BL163" s="14" t="s">
        <v>260</v>
      </c>
      <c r="BM163" s="155" t="s">
        <v>1079</v>
      </c>
    </row>
    <row r="164" spans="1:65" s="2" customFormat="1" ht="24" x14ac:dyDescent="0.2">
      <c r="A164" s="26"/>
      <c r="B164" s="143"/>
      <c r="C164" s="157" t="s">
        <v>318</v>
      </c>
      <c r="D164" s="157" t="s">
        <v>262</v>
      </c>
      <c r="E164" s="158" t="s">
        <v>1080</v>
      </c>
      <c r="F164" s="159" t="s">
        <v>1081</v>
      </c>
      <c r="G164" s="160" t="s">
        <v>206</v>
      </c>
      <c r="H164" s="161">
        <v>1</v>
      </c>
      <c r="I164" s="162">
        <v>0</v>
      </c>
      <c r="J164" s="162">
        <f t="shared" si="20"/>
        <v>0</v>
      </c>
      <c r="K164" s="163"/>
      <c r="L164" s="164"/>
      <c r="M164" s="165" t="s">
        <v>1</v>
      </c>
      <c r="N164" s="166" t="s">
        <v>39</v>
      </c>
      <c r="O164" s="153">
        <v>0</v>
      </c>
      <c r="P164" s="153">
        <f t="shared" si="21"/>
        <v>0</v>
      </c>
      <c r="Q164" s="153">
        <v>1.56E-3</v>
      </c>
      <c r="R164" s="153">
        <f t="shared" si="22"/>
        <v>1.56E-3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265</v>
      </c>
      <c r="AT164" s="155" t="s">
        <v>262</v>
      </c>
      <c r="AU164" s="155" t="s">
        <v>203</v>
      </c>
      <c r="AY164" s="14" t="s">
        <v>191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86</v>
      </c>
      <c r="BK164" s="156">
        <f t="shared" si="29"/>
        <v>0</v>
      </c>
      <c r="BL164" s="14" t="s">
        <v>260</v>
      </c>
      <c r="BM164" s="155" t="s">
        <v>1082</v>
      </c>
    </row>
    <row r="165" spans="1:65" s="2" customFormat="1" ht="24" x14ac:dyDescent="0.2">
      <c r="A165" s="26"/>
      <c r="B165" s="143"/>
      <c r="C165" s="144" t="s">
        <v>322</v>
      </c>
      <c r="D165" s="144" t="s">
        <v>194</v>
      </c>
      <c r="E165" s="145" t="s">
        <v>1083</v>
      </c>
      <c r="F165" s="146" t="s">
        <v>1084</v>
      </c>
      <c r="G165" s="147" t="s">
        <v>206</v>
      </c>
      <c r="H165" s="148">
        <v>9</v>
      </c>
      <c r="I165" s="149">
        <v>0</v>
      </c>
      <c r="J165" s="149">
        <f t="shared" si="20"/>
        <v>0</v>
      </c>
      <c r="K165" s="150"/>
      <c r="L165" s="27"/>
      <c r="M165" s="151" t="s">
        <v>1</v>
      </c>
      <c r="N165" s="152" t="s">
        <v>39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260</v>
      </c>
      <c r="AT165" s="155" t="s">
        <v>194</v>
      </c>
      <c r="AU165" s="155" t="s">
        <v>203</v>
      </c>
      <c r="AY165" s="14" t="s">
        <v>191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86</v>
      </c>
      <c r="BK165" s="156">
        <f t="shared" si="29"/>
        <v>0</v>
      </c>
      <c r="BL165" s="14" t="s">
        <v>260</v>
      </c>
      <c r="BM165" s="155" t="s">
        <v>1085</v>
      </c>
    </row>
    <row r="166" spans="1:65" s="2" customFormat="1" ht="24" x14ac:dyDescent="0.2">
      <c r="A166" s="26"/>
      <c r="B166" s="143"/>
      <c r="C166" s="144" t="s">
        <v>326</v>
      </c>
      <c r="D166" s="144" t="s">
        <v>194</v>
      </c>
      <c r="E166" s="145" t="s">
        <v>1086</v>
      </c>
      <c r="F166" s="146" t="s">
        <v>1087</v>
      </c>
      <c r="G166" s="147" t="s">
        <v>206</v>
      </c>
      <c r="H166" s="148">
        <v>5</v>
      </c>
      <c r="I166" s="149">
        <v>0</v>
      </c>
      <c r="J166" s="149">
        <f t="shared" si="20"/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260</v>
      </c>
      <c r="AT166" s="155" t="s">
        <v>194</v>
      </c>
      <c r="AU166" s="155" t="s">
        <v>203</v>
      </c>
      <c r="AY166" s="14" t="s">
        <v>191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86</v>
      </c>
      <c r="BK166" s="156">
        <f t="shared" si="29"/>
        <v>0</v>
      </c>
      <c r="BL166" s="14" t="s">
        <v>260</v>
      </c>
      <c r="BM166" s="155" t="s">
        <v>1088</v>
      </c>
    </row>
    <row r="167" spans="1:65" s="2" customFormat="1" ht="24" x14ac:dyDescent="0.2">
      <c r="A167" s="26"/>
      <c r="B167" s="143"/>
      <c r="C167" s="144" t="s">
        <v>265</v>
      </c>
      <c r="D167" s="144" t="s">
        <v>194</v>
      </c>
      <c r="E167" s="145" t="s">
        <v>1089</v>
      </c>
      <c r="F167" s="146" t="s">
        <v>1090</v>
      </c>
      <c r="G167" s="147" t="s">
        <v>206</v>
      </c>
      <c r="H167" s="148">
        <v>6</v>
      </c>
      <c r="I167" s="149">
        <v>0</v>
      </c>
      <c r="J167" s="149">
        <f t="shared" si="20"/>
        <v>0</v>
      </c>
      <c r="K167" s="150"/>
      <c r="L167" s="27"/>
      <c r="M167" s="151" t="s">
        <v>1</v>
      </c>
      <c r="N167" s="152" t="s">
        <v>39</v>
      </c>
      <c r="O167" s="153">
        <v>0</v>
      </c>
      <c r="P167" s="153">
        <f t="shared" si="21"/>
        <v>0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260</v>
      </c>
      <c r="AT167" s="155" t="s">
        <v>194</v>
      </c>
      <c r="AU167" s="155" t="s">
        <v>203</v>
      </c>
      <c r="AY167" s="14" t="s">
        <v>191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86</v>
      </c>
      <c r="BK167" s="156">
        <f t="shared" si="29"/>
        <v>0</v>
      </c>
      <c r="BL167" s="14" t="s">
        <v>260</v>
      </c>
      <c r="BM167" s="155" t="s">
        <v>354</v>
      </c>
    </row>
    <row r="168" spans="1:65" s="2" customFormat="1" ht="24" x14ac:dyDescent="0.2">
      <c r="A168" s="26"/>
      <c r="B168" s="143"/>
      <c r="C168" s="144" t="s">
        <v>338</v>
      </c>
      <c r="D168" s="144" t="s">
        <v>194</v>
      </c>
      <c r="E168" s="145" t="s">
        <v>1091</v>
      </c>
      <c r="F168" s="146" t="s">
        <v>1092</v>
      </c>
      <c r="G168" s="147" t="s">
        <v>206</v>
      </c>
      <c r="H168" s="148">
        <v>1</v>
      </c>
      <c r="I168" s="149">
        <v>0</v>
      </c>
      <c r="J168" s="149">
        <f t="shared" si="2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21"/>
        <v>0</v>
      </c>
      <c r="Q168" s="153">
        <v>1.16E-3</v>
      </c>
      <c r="R168" s="153">
        <f t="shared" si="22"/>
        <v>1.16E-3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260</v>
      </c>
      <c r="AT168" s="155" t="s">
        <v>194</v>
      </c>
      <c r="AU168" s="155" t="s">
        <v>203</v>
      </c>
      <c r="AY168" s="14" t="s">
        <v>191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86</v>
      </c>
      <c r="BK168" s="156">
        <f t="shared" si="29"/>
        <v>0</v>
      </c>
      <c r="BL168" s="14" t="s">
        <v>260</v>
      </c>
      <c r="BM168" s="155" t="s">
        <v>1093</v>
      </c>
    </row>
    <row r="169" spans="1:65" s="2" customFormat="1" ht="16.5" customHeight="1" x14ac:dyDescent="0.2">
      <c r="A169" s="26"/>
      <c r="B169" s="143"/>
      <c r="C169" s="157" t="s">
        <v>344</v>
      </c>
      <c r="D169" s="157" t="s">
        <v>262</v>
      </c>
      <c r="E169" s="158" t="s">
        <v>1094</v>
      </c>
      <c r="F169" s="159" t="s">
        <v>1095</v>
      </c>
      <c r="G169" s="160" t="s">
        <v>206</v>
      </c>
      <c r="H169" s="161">
        <v>1</v>
      </c>
      <c r="I169" s="162">
        <v>0</v>
      </c>
      <c r="J169" s="162">
        <f t="shared" si="20"/>
        <v>0</v>
      </c>
      <c r="K169" s="163"/>
      <c r="L169" s="164"/>
      <c r="M169" s="165" t="s">
        <v>1</v>
      </c>
      <c r="N169" s="166" t="s">
        <v>39</v>
      </c>
      <c r="O169" s="153">
        <v>0</v>
      </c>
      <c r="P169" s="153">
        <f t="shared" si="21"/>
        <v>0</v>
      </c>
      <c r="Q169" s="153">
        <v>2.1099999999999999E-3</v>
      </c>
      <c r="R169" s="153">
        <f t="shared" si="22"/>
        <v>2.1099999999999999E-3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265</v>
      </c>
      <c r="AT169" s="155" t="s">
        <v>262</v>
      </c>
      <c r="AU169" s="155" t="s">
        <v>203</v>
      </c>
      <c r="AY169" s="14" t="s">
        <v>191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86</v>
      </c>
      <c r="BK169" s="156">
        <f t="shared" si="29"/>
        <v>0</v>
      </c>
      <c r="BL169" s="14" t="s">
        <v>260</v>
      </c>
      <c r="BM169" s="155" t="s">
        <v>1096</v>
      </c>
    </row>
    <row r="170" spans="1:65" s="2" customFormat="1" ht="24" x14ac:dyDescent="0.2">
      <c r="A170" s="26"/>
      <c r="B170" s="143"/>
      <c r="C170" s="144" t="s">
        <v>351</v>
      </c>
      <c r="D170" s="144" t="s">
        <v>194</v>
      </c>
      <c r="E170" s="145" t="s">
        <v>1097</v>
      </c>
      <c r="F170" s="146" t="s">
        <v>1098</v>
      </c>
      <c r="G170" s="147" t="s">
        <v>206</v>
      </c>
      <c r="H170" s="148">
        <v>2</v>
      </c>
      <c r="I170" s="149">
        <v>0</v>
      </c>
      <c r="J170" s="149">
        <f t="shared" si="20"/>
        <v>0</v>
      </c>
      <c r="K170" s="150"/>
      <c r="L170" s="27"/>
      <c r="M170" s="151" t="s">
        <v>1</v>
      </c>
      <c r="N170" s="152" t="s">
        <v>39</v>
      </c>
      <c r="O170" s="153">
        <v>0</v>
      </c>
      <c r="P170" s="153">
        <f t="shared" si="21"/>
        <v>0</v>
      </c>
      <c r="Q170" s="153">
        <v>8.1999999999999998E-4</v>
      </c>
      <c r="R170" s="153">
        <f t="shared" si="22"/>
        <v>1.64E-3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260</v>
      </c>
      <c r="AT170" s="155" t="s">
        <v>194</v>
      </c>
      <c r="AU170" s="155" t="s">
        <v>203</v>
      </c>
      <c r="AY170" s="14" t="s">
        <v>191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86</v>
      </c>
      <c r="BK170" s="156">
        <f t="shared" si="29"/>
        <v>0</v>
      </c>
      <c r="BL170" s="14" t="s">
        <v>260</v>
      </c>
      <c r="BM170" s="155" t="s">
        <v>1099</v>
      </c>
    </row>
    <row r="171" spans="1:65" s="2" customFormat="1" ht="16.5" customHeight="1" x14ac:dyDescent="0.2">
      <c r="A171" s="26"/>
      <c r="B171" s="143"/>
      <c r="C171" s="157" t="s">
        <v>356</v>
      </c>
      <c r="D171" s="157" t="s">
        <v>262</v>
      </c>
      <c r="E171" s="158" t="s">
        <v>1100</v>
      </c>
      <c r="F171" s="159" t="s">
        <v>1101</v>
      </c>
      <c r="G171" s="160" t="s">
        <v>206</v>
      </c>
      <c r="H171" s="161">
        <v>2</v>
      </c>
      <c r="I171" s="162">
        <v>0</v>
      </c>
      <c r="J171" s="162">
        <f t="shared" si="20"/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si="21"/>
        <v>0</v>
      </c>
      <c r="Q171" s="153">
        <v>4.0200000000000001E-3</v>
      </c>
      <c r="R171" s="153">
        <f t="shared" si="22"/>
        <v>8.0400000000000003E-3</v>
      </c>
      <c r="S171" s="153">
        <v>0</v>
      </c>
      <c r="T171" s="15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265</v>
      </c>
      <c r="AT171" s="155" t="s">
        <v>262</v>
      </c>
      <c r="AU171" s="155" t="s">
        <v>203</v>
      </c>
      <c r="AY171" s="14" t="s">
        <v>191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4" t="s">
        <v>86</v>
      </c>
      <c r="BK171" s="156">
        <f t="shared" si="29"/>
        <v>0</v>
      </c>
      <c r="BL171" s="14" t="s">
        <v>260</v>
      </c>
      <c r="BM171" s="155" t="s">
        <v>1102</v>
      </c>
    </row>
    <row r="172" spans="1:65" s="2" customFormat="1" ht="16.5" customHeight="1" x14ac:dyDescent="0.2">
      <c r="A172" s="26"/>
      <c r="B172" s="143"/>
      <c r="C172" s="144" t="s">
        <v>360</v>
      </c>
      <c r="D172" s="144" t="s">
        <v>194</v>
      </c>
      <c r="E172" s="145" t="s">
        <v>1103</v>
      </c>
      <c r="F172" s="146" t="s">
        <v>1104</v>
      </c>
      <c r="G172" s="147" t="s">
        <v>206</v>
      </c>
      <c r="H172" s="148">
        <v>1</v>
      </c>
      <c r="I172" s="149">
        <v>0</v>
      </c>
      <c r="J172" s="149">
        <f t="shared" si="20"/>
        <v>0</v>
      </c>
      <c r="K172" s="150"/>
      <c r="L172" s="27"/>
      <c r="M172" s="151" t="s">
        <v>1</v>
      </c>
      <c r="N172" s="152" t="s">
        <v>39</v>
      </c>
      <c r="O172" s="153">
        <v>0</v>
      </c>
      <c r="P172" s="153">
        <f t="shared" si="21"/>
        <v>0</v>
      </c>
      <c r="Q172" s="153">
        <v>8.0000000000000007E-5</v>
      </c>
      <c r="R172" s="153">
        <f t="shared" si="22"/>
        <v>8.0000000000000007E-5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260</v>
      </c>
      <c r="AT172" s="155" t="s">
        <v>194</v>
      </c>
      <c r="AU172" s="155" t="s">
        <v>203</v>
      </c>
      <c r="AY172" s="14" t="s">
        <v>191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86</v>
      </c>
      <c r="BK172" s="156">
        <f t="shared" si="29"/>
        <v>0</v>
      </c>
      <c r="BL172" s="14" t="s">
        <v>260</v>
      </c>
      <c r="BM172" s="155" t="s">
        <v>1105</v>
      </c>
    </row>
    <row r="173" spans="1:65" s="2" customFormat="1" ht="16.5" customHeight="1" x14ac:dyDescent="0.2">
      <c r="A173" s="26"/>
      <c r="B173" s="143"/>
      <c r="C173" s="144" t="s">
        <v>364</v>
      </c>
      <c r="D173" s="144" t="s">
        <v>194</v>
      </c>
      <c r="E173" s="145" t="s">
        <v>1106</v>
      </c>
      <c r="F173" s="146" t="s">
        <v>1107</v>
      </c>
      <c r="G173" s="147" t="s">
        <v>206</v>
      </c>
      <c r="H173" s="148">
        <v>2</v>
      </c>
      <c r="I173" s="149">
        <v>0</v>
      </c>
      <c r="J173" s="149">
        <f t="shared" si="20"/>
        <v>0</v>
      </c>
      <c r="K173" s="150"/>
      <c r="L173" s="27"/>
      <c r="M173" s="151" t="s">
        <v>1</v>
      </c>
      <c r="N173" s="152" t="s">
        <v>39</v>
      </c>
      <c r="O173" s="153">
        <v>0</v>
      </c>
      <c r="P173" s="153">
        <f t="shared" si="21"/>
        <v>0</v>
      </c>
      <c r="Q173" s="153">
        <v>4.6899999999999997E-3</v>
      </c>
      <c r="R173" s="153">
        <f t="shared" si="22"/>
        <v>9.3799999999999994E-3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260</v>
      </c>
      <c r="AT173" s="155" t="s">
        <v>194</v>
      </c>
      <c r="AU173" s="155" t="s">
        <v>203</v>
      </c>
      <c r="AY173" s="14" t="s">
        <v>191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86</v>
      </c>
      <c r="BK173" s="156">
        <f t="shared" si="29"/>
        <v>0</v>
      </c>
      <c r="BL173" s="14" t="s">
        <v>260</v>
      </c>
      <c r="BM173" s="155" t="s">
        <v>1108</v>
      </c>
    </row>
    <row r="174" spans="1:65" s="2" customFormat="1" ht="24" x14ac:dyDescent="0.2">
      <c r="A174" s="26"/>
      <c r="B174" s="143"/>
      <c r="C174" s="144" t="s">
        <v>368</v>
      </c>
      <c r="D174" s="144" t="s">
        <v>194</v>
      </c>
      <c r="E174" s="145" t="s">
        <v>1109</v>
      </c>
      <c r="F174" s="146" t="s">
        <v>1110</v>
      </c>
      <c r="G174" s="147" t="s">
        <v>210</v>
      </c>
      <c r="H174" s="148">
        <v>88</v>
      </c>
      <c r="I174" s="149">
        <v>0</v>
      </c>
      <c r="J174" s="149">
        <f t="shared" si="20"/>
        <v>0</v>
      </c>
      <c r="K174" s="150"/>
      <c r="L174" s="27"/>
      <c r="M174" s="151" t="s">
        <v>1</v>
      </c>
      <c r="N174" s="152" t="s">
        <v>39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260</v>
      </c>
      <c r="AT174" s="155" t="s">
        <v>194</v>
      </c>
      <c r="AU174" s="155" t="s">
        <v>203</v>
      </c>
      <c r="AY174" s="14" t="s">
        <v>191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86</v>
      </c>
      <c r="BK174" s="156">
        <f t="shared" si="29"/>
        <v>0</v>
      </c>
      <c r="BL174" s="14" t="s">
        <v>260</v>
      </c>
      <c r="BM174" s="155" t="s">
        <v>1111</v>
      </c>
    </row>
    <row r="175" spans="1:65" s="2" customFormat="1" ht="24" x14ac:dyDescent="0.2">
      <c r="A175" s="26"/>
      <c r="B175" s="143"/>
      <c r="C175" s="144" t="s">
        <v>372</v>
      </c>
      <c r="D175" s="144" t="s">
        <v>194</v>
      </c>
      <c r="E175" s="145" t="s">
        <v>1112</v>
      </c>
      <c r="F175" s="146" t="s">
        <v>1113</v>
      </c>
      <c r="G175" s="147" t="s">
        <v>210</v>
      </c>
      <c r="H175" s="148">
        <v>0</v>
      </c>
      <c r="I175" s="149">
        <v>0</v>
      </c>
      <c r="J175" s="149">
        <f t="shared" si="20"/>
        <v>0</v>
      </c>
      <c r="K175" s="150"/>
      <c r="L175" s="27"/>
      <c r="M175" s="151" t="s">
        <v>1</v>
      </c>
      <c r="N175" s="152" t="s">
        <v>39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260</v>
      </c>
      <c r="AT175" s="155" t="s">
        <v>194</v>
      </c>
      <c r="AU175" s="155" t="s">
        <v>203</v>
      </c>
      <c r="AY175" s="14" t="s">
        <v>191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86</v>
      </c>
      <c r="BK175" s="156">
        <f t="shared" si="29"/>
        <v>0</v>
      </c>
      <c r="BL175" s="14" t="s">
        <v>260</v>
      </c>
      <c r="BM175" s="155" t="s">
        <v>1114</v>
      </c>
    </row>
    <row r="176" spans="1:65" s="2" customFormat="1" ht="24" x14ac:dyDescent="0.2">
      <c r="A176" s="26"/>
      <c r="B176" s="143"/>
      <c r="C176" s="144" t="s">
        <v>376</v>
      </c>
      <c r="D176" s="144" t="s">
        <v>194</v>
      </c>
      <c r="E176" s="145" t="s">
        <v>1115</v>
      </c>
      <c r="F176" s="146" t="s">
        <v>1116</v>
      </c>
      <c r="G176" s="147" t="s">
        <v>239</v>
      </c>
      <c r="H176" s="148">
        <v>0.34699999999999998</v>
      </c>
      <c r="I176" s="149">
        <v>0</v>
      </c>
      <c r="J176" s="149">
        <f t="shared" si="20"/>
        <v>0</v>
      </c>
      <c r="K176" s="150"/>
      <c r="L176" s="27"/>
      <c r="M176" s="151" t="s">
        <v>1</v>
      </c>
      <c r="N176" s="152" t="s">
        <v>39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260</v>
      </c>
      <c r="AT176" s="155" t="s">
        <v>194</v>
      </c>
      <c r="AU176" s="155" t="s">
        <v>203</v>
      </c>
      <c r="AY176" s="14" t="s">
        <v>191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86</v>
      </c>
      <c r="BK176" s="156">
        <f t="shared" si="29"/>
        <v>0</v>
      </c>
      <c r="BL176" s="14" t="s">
        <v>260</v>
      </c>
      <c r="BM176" s="155" t="s">
        <v>1117</v>
      </c>
    </row>
    <row r="177" spans="1:65" s="12" customFormat="1" ht="22.9" customHeight="1" x14ac:dyDescent="0.2">
      <c r="B177" s="131"/>
      <c r="D177" s="132" t="s">
        <v>72</v>
      </c>
      <c r="E177" s="141" t="s">
        <v>1118</v>
      </c>
      <c r="F177" s="141" t="s">
        <v>1119</v>
      </c>
      <c r="J177" s="142">
        <f>BK177</f>
        <v>0</v>
      </c>
      <c r="L177" s="131"/>
      <c r="M177" s="135"/>
      <c r="N177" s="136"/>
      <c r="O177" s="136"/>
      <c r="P177" s="137">
        <f>SUM(P178:P213)</f>
        <v>0</v>
      </c>
      <c r="Q177" s="136"/>
      <c r="R177" s="137">
        <f>SUM(R178:R213)</f>
        <v>0.47511999999999999</v>
      </c>
      <c r="S177" s="136"/>
      <c r="T177" s="138">
        <f>SUM(T178:T213)</f>
        <v>0</v>
      </c>
      <c r="AR177" s="132" t="s">
        <v>86</v>
      </c>
      <c r="AT177" s="139" t="s">
        <v>72</v>
      </c>
      <c r="AU177" s="139" t="s">
        <v>80</v>
      </c>
      <c r="AY177" s="132" t="s">
        <v>191</v>
      </c>
      <c r="BK177" s="140">
        <f>SUM(BK178:BK213)</f>
        <v>0</v>
      </c>
    </row>
    <row r="178" spans="1:65" s="2" customFormat="1" ht="24" x14ac:dyDescent="0.2">
      <c r="A178" s="26"/>
      <c r="B178" s="143"/>
      <c r="C178" s="144" t="s">
        <v>380</v>
      </c>
      <c r="D178" s="144" t="s">
        <v>194</v>
      </c>
      <c r="E178" s="145" t="s">
        <v>1120</v>
      </c>
      <c r="F178" s="146" t="s">
        <v>1121</v>
      </c>
      <c r="G178" s="147" t="s">
        <v>210</v>
      </c>
      <c r="H178" s="148">
        <v>23</v>
      </c>
      <c r="I178" s="149">
        <v>0</v>
      </c>
      <c r="J178" s="149">
        <f t="shared" ref="J178:J213" si="30">ROUND(I178*H178,2)</f>
        <v>0</v>
      </c>
      <c r="K178" s="150"/>
      <c r="L178" s="27"/>
      <c r="M178" s="151" t="s">
        <v>1</v>
      </c>
      <c r="N178" s="152" t="s">
        <v>39</v>
      </c>
      <c r="O178" s="153">
        <v>0</v>
      </c>
      <c r="P178" s="153">
        <f t="shared" ref="P178:P213" si="31">O178*H178</f>
        <v>0</v>
      </c>
      <c r="Q178" s="153">
        <v>1.29E-2</v>
      </c>
      <c r="R178" s="153">
        <f t="shared" ref="R178:R213" si="32">Q178*H178</f>
        <v>0.29670000000000002</v>
      </c>
      <c r="S178" s="153">
        <v>0</v>
      </c>
      <c r="T178" s="154">
        <f t="shared" ref="T178:T213" si="33"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260</v>
      </c>
      <c r="AT178" s="155" t="s">
        <v>194</v>
      </c>
      <c r="AU178" s="155" t="s">
        <v>86</v>
      </c>
      <c r="AY178" s="14" t="s">
        <v>191</v>
      </c>
      <c r="BE178" s="156">
        <f t="shared" ref="BE178:BE213" si="34">IF(N178="základná",J178,0)</f>
        <v>0</v>
      </c>
      <c r="BF178" s="156">
        <f t="shared" ref="BF178:BF213" si="35">IF(N178="znížená",J178,0)</f>
        <v>0</v>
      </c>
      <c r="BG178" s="156">
        <f t="shared" ref="BG178:BG213" si="36">IF(N178="zákl. prenesená",J178,0)</f>
        <v>0</v>
      </c>
      <c r="BH178" s="156">
        <f t="shared" ref="BH178:BH213" si="37">IF(N178="zníž. prenesená",J178,0)</f>
        <v>0</v>
      </c>
      <c r="BI178" s="156">
        <f t="shared" ref="BI178:BI213" si="38">IF(N178="nulová",J178,0)</f>
        <v>0</v>
      </c>
      <c r="BJ178" s="14" t="s">
        <v>86</v>
      </c>
      <c r="BK178" s="156">
        <f t="shared" ref="BK178:BK213" si="39">ROUND(I178*H178,2)</f>
        <v>0</v>
      </c>
      <c r="BL178" s="14" t="s">
        <v>260</v>
      </c>
      <c r="BM178" s="155" t="s">
        <v>1122</v>
      </c>
    </row>
    <row r="179" spans="1:65" s="2" customFormat="1" ht="24" x14ac:dyDescent="0.2">
      <c r="A179" s="26"/>
      <c r="B179" s="143"/>
      <c r="C179" s="144" t="s">
        <v>384</v>
      </c>
      <c r="D179" s="144" t="s">
        <v>194</v>
      </c>
      <c r="E179" s="145" t="s">
        <v>1123</v>
      </c>
      <c r="F179" s="146" t="s">
        <v>1124</v>
      </c>
      <c r="G179" s="147" t="s">
        <v>210</v>
      </c>
      <c r="H179" s="148">
        <v>48</v>
      </c>
      <c r="I179" s="149">
        <v>0</v>
      </c>
      <c r="J179" s="149">
        <f t="shared" si="30"/>
        <v>0</v>
      </c>
      <c r="K179" s="150"/>
      <c r="L179" s="27"/>
      <c r="M179" s="151" t="s">
        <v>1</v>
      </c>
      <c r="N179" s="152" t="s">
        <v>39</v>
      </c>
      <c r="O179" s="153">
        <v>0</v>
      </c>
      <c r="P179" s="153">
        <f t="shared" si="31"/>
        <v>0</v>
      </c>
      <c r="Q179" s="153">
        <v>6.9999999999999994E-5</v>
      </c>
      <c r="R179" s="153">
        <f t="shared" si="32"/>
        <v>3.3600000000000001E-3</v>
      </c>
      <c r="S179" s="153">
        <v>0</v>
      </c>
      <c r="T179" s="154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260</v>
      </c>
      <c r="AT179" s="155" t="s">
        <v>194</v>
      </c>
      <c r="AU179" s="155" t="s">
        <v>86</v>
      </c>
      <c r="AY179" s="14" t="s">
        <v>191</v>
      </c>
      <c r="BE179" s="156">
        <f t="shared" si="34"/>
        <v>0</v>
      </c>
      <c r="BF179" s="156">
        <f t="shared" si="35"/>
        <v>0</v>
      </c>
      <c r="BG179" s="156">
        <f t="shared" si="36"/>
        <v>0</v>
      </c>
      <c r="BH179" s="156">
        <f t="shared" si="37"/>
        <v>0</v>
      </c>
      <c r="BI179" s="156">
        <f t="shared" si="38"/>
        <v>0</v>
      </c>
      <c r="BJ179" s="14" t="s">
        <v>86</v>
      </c>
      <c r="BK179" s="156">
        <f t="shared" si="39"/>
        <v>0</v>
      </c>
      <c r="BL179" s="14" t="s">
        <v>260</v>
      </c>
      <c r="BM179" s="155" t="s">
        <v>1125</v>
      </c>
    </row>
    <row r="180" spans="1:65" s="2" customFormat="1" ht="24" x14ac:dyDescent="0.2">
      <c r="A180" s="26"/>
      <c r="B180" s="143"/>
      <c r="C180" s="157" t="s">
        <v>388</v>
      </c>
      <c r="D180" s="157" t="s">
        <v>262</v>
      </c>
      <c r="E180" s="158" t="s">
        <v>1126</v>
      </c>
      <c r="F180" s="159" t="s">
        <v>1127</v>
      </c>
      <c r="G180" s="160" t="s">
        <v>210</v>
      </c>
      <c r="H180" s="161">
        <v>48</v>
      </c>
      <c r="I180" s="162">
        <v>0</v>
      </c>
      <c r="J180" s="162">
        <f t="shared" si="30"/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 t="shared" si="31"/>
        <v>0</v>
      </c>
      <c r="Q180" s="153">
        <v>1.8000000000000001E-4</v>
      </c>
      <c r="R180" s="153">
        <f t="shared" si="32"/>
        <v>8.6400000000000001E-3</v>
      </c>
      <c r="S180" s="153">
        <v>0</v>
      </c>
      <c r="T180" s="154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265</v>
      </c>
      <c r="AT180" s="155" t="s">
        <v>262</v>
      </c>
      <c r="AU180" s="155" t="s">
        <v>86</v>
      </c>
      <c r="AY180" s="14" t="s">
        <v>191</v>
      </c>
      <c r="BE180" s="156">
        <f t="shared" si="34"/>
        <v>0</v>
      </c>
      <c r="BF180" s="156">
        <f t="shared" si="35"/>
        <v>0</v>
      </c>
      <c r="BG180" s="156">
        <f t="shared" si="36"/>
        <v>0</v>
      </c>
      <c r="BH180" s="156">
        <f t="shared" si="37"/>
        <v>0</v>
      </c>
      <c r="BI180" s="156">
        <f t="shared" si="38"/>
        <v>0</v>
      </c>
      <c r="BJ180" s="14" t="s">
        <v>86</v>
      </c>
      <c r="BK180" s="156">
        <f t="shared" si="39"/>
        <v>0</v>
      </c>
      <c r="BL180" s="14" t="s">
        <v>260</v>
      </c>
      <c r="BM180" s="155" t="s">
        <v>1128</v>
      </c>
    </row>
    <row r="181" spans="1:65" s="2" customFormat="1" ht="24" x14ac:dyDescent="0.2">
      <c r="A181" s="26"/>
      <c r="B181" s="143"/>
      <c r="C181" s="157" t="s">
        <v>1129</v>
      </c>
      <c r="D181" s="157" t="s">
        <v>262</v>
      </c>
      <c r="E181" s="158" t="s">
        <v>1130</v>
      </c>
      <c r="F181" s="159" t="s">
        <v>1131</v>
      </c>
      <c r="G181" s="160" t="s">
        <v>206</v>
      </c>
      <c r="H181" s="161">
        <v>48</v>
      </c>
      <c r="I181" s="162">
        <v>0</v>
      </c>
      <c r="J181" s="162">
        <f t="shared" si="30"/>
        <v>0</v>
      </c>
      <c r="K181" s="163"/>
      <c r="L181" s="164"/>
      <c r="M181" s="165" t="s">
        <v>1</v>
      </c>
      <c r="N181" s="166" t="s">
        <v>39</v>
      </c>
      <c r="O181" s="153">
        <v>0</v>
      </c>
      <c r="P181" s="153">
        <f t="shared" si="31"/>
        <v>0</v>
      </c>
      <c r="Q181" s="153">
        <v>1.0000000000000001E-5</v>
      </c>
      <c r="R181" s="153">
        <f t="shared" si="32"/>
        <v>4.8000000000000001E-4</v>
      </c>
      <c r="S181" s="153">
        <v>0</v>
      </c>
      <c r="T181" s="154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265</v>
      </c>
      <c r="AT181" s="155" t="s">
        <v>262</v>
      </c>
      <c r="AU181" s="155" t="s">
        <v>86</v>
      </c>
      <c r="AY181" s="14" t="s">
        <v>191</v>
      </c>
      <c r="BE181" s="156">
        <f t="shared" si="34"/>
        <v>0</v>
      </c>
      <c r="BF181" s="156">
        <f t="shared" si="35"/>
        <v>0</v>
      </c>
      <c r="BG181" s="156">
        <f t="shared" si="36"/>
        <v>0</v>
      </c>
      <c r="BH181" s="156">
        <f t="shared" si="37"/>
        <v>0</v>
      </c>
      <c r="BI181" s="156">
        <f t="shared" si="38"/>
        <v>0</v>
      </c>
      <c r="BJ181" s="14" t="s">
        <v>86</v>
      </c>
      <c r="BK181" s="156">
        <f t="shared" si="39"/>
        <v>0</v>
      </c>
      <c r="BL181" s="14" t="s">
        <v>260</v>
      </c>
      <c r="BM181" s="155" t="s">
        <v>1132</v>
      </c>
    </row>
    <row r="182" spans="1:65" s="2" customFormat="1" ht="24" x14ac:dyDescent="0.2">
      <c r="A182" s="26"/>
      <c r="B182" s="143"/>
      <c r="C182" s="144" t="s">
        <v>1064</v>
      </c>
      <c r="D182" s="144" t="s">
        <v>194</v>
      </c>
      <c r="E182" s="145" t="s">
        <v>1133</v>
      </c>
      <c r="F182" s="146" t="s">
        <v>1134</v>
      </c>
      <c r="G182" s="147" t="s">
        <v>210</v>
      </c>
      <c r="H182" s="148">
        <v>30</v>
      </c>
      <c r="I182" s="149">
        <v>0</v>
      </c>
      <c r="J182" s="149">
        <f t="shared" si="30"/>
        <v>0</v>
      </c>
      <c r="K182" s="150"/>
      <c r="L182" s="27"/>
      <c r="M182" s="151" t="s">
        <v>1</v>
      </c>
      <c r="N182" s="152" t="s">
        <v>39</v>
      </c>
      <c r="O182" s="153">
        <v>0</v>
      </c>
      <c r="P182" s="153">
        <f t="shared" si="31"/>
        <v>0</v>
      </c>
      <c r="Q182" s="153">
        <v>6.9999999999999994E-5</v>
      </c>
      <c r="R182" s="153">
        <f t="shared" si="32"/>
        <v>2.0999999999999999E-3</v>
      </c>
      <c r="S182" s="153">
        <v>0</v>
      </c>
      <c r="T182" s="154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260</v>
      </c>
      <c r="AT182" s="155" t="s">
        <v>194</v>
      </c>
      <c r="AU182" s="155" t="s">
        <v>86</v>
      </c>
      <c r="AY182" s="14" t="s">
        <v>191</v>
      </c>
      <c r="BE182" s="156">
        <f t="shared" si="34"/>
        <v>0</v>
      </c>
      <c r="BF182" s="156">
        <f t="shared" si="35"/>
        <v>0</v>
      </c>
      <c r="BG182" s="156">
        <f t="shared" si="36"/>
        <v>0</v>
      </c>
      <c r="BH182" s="156">
        <f t="shared" si="37"/>
        <v>0</v>
      </c>
      <c r="BI182" s="156">
        <f t="shared" si="38"/>
        <v>0</v>
      </c>
      <c r="BJ182" s="14" t="s">
        <v>86</v>
      </c>
      <c r="BK182" s="156">
        <f t="shared" si="39"/>
        <v>0</v>
      </c>
      <c r="BL182" s="14" t="s">
        <v>260</v>
      </c>
      <c r="BM182" s="155" t="s">
        <v>1135</v>
      </c>
    </row>
    <row r="183" spans="1:65" s="2" customFormat="1" ht="24" x14ac:dyDescent="0.2">
      <c r="A183" s="26"/>
      <c r="B183" s="143"/>
      <c r="C183" s="157" t="s">
        <v>1136</v>
      </c>
      <c r="D183" s="157" t="s">
        <v>262</v>
      </c>
      <c r="E183" s="158" t="s">
        <v>1137</v>
      </c>
      <c r="F183" s="159" t="s">
        <v>1138</v>
      </c>
      <c r="G183" s="160" t="s">
        <v>210</v>
      </c>
      <c r="H183" s="161">
        <v>30</v>
      </c>
      <c r="I183" s="162">
        <v>0</v>
      </c>
      <c r="J183" s="162">
        <f t="shared" si="30"/>
        <v>0</v>
      </c>
      <c r="K183" s="163"/>
      <c r="L183" s="164"/>
      <c r="M183" s="165" t="s">
        <v>1</v>
      </c>
      <c r="N183" s="166" t="s">
        <v>39</v>
      </c>
      <c r="O183" s="153">
        <v>0</v>
      </c>
      <c r="P183" s="153">
        <f t="shared" si="31"/>
        <v>0</v>
      </c>
      <c r="Q183" s="153">
        <v>3.5E-4</v>
      </c>
      <c r="R183" s="153">
        <f t="shared" si="32"/>
        <v>1.0500000000000001E-2</v>
      </c>
      <c r="S183" s="153">
        <v>0</v>
      </c>
      <c r="T183" s="154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265</v>
      </c>
      <c r="AT183" s="155" t="s">
        <v>262</v>
      </c>
      <c r="AU183" s="155" t="s">
        <v>86</v>
      </c>
      <c r="AY183" s="14" t="s">
        <v>191</v>
      </c>
      <c r="BE183" s="156">
        <f t="shared" si="34"/>
        <v>0</v>
      </c>
      <c r="BF183" s="156">
        <f t="shared" si="35"/>
        <v>0</v>
      </c>
      <c r="BG183" s="156">
        <f t="shared" si="36"/>
        <v>0</v>
      </c>
      <c r="BH183" s="156">
        <f t="shared" si="37"/>
        <v>0</v>
      </c>
      <c r="BI183" s="156">
        <f t="shared" si="38"/>
        <v>0</v>
      </c>
      <c r="BJ183" s="14" t="s">
        <v>86</v>
      </c>
      <c r="BK183" s="156">
        <f t="shared" si="39"/>
        <v>0</v>
      </c>
      <c r="BL183" s="14" t="s">
        <v>260</v>
      </c>
      <c r="BM183" s="155" t="s">
        <v>1139</v>
      </c>
    </row>
    <row r="184" spans="1:65" s="2" customFormat="1" ht="24" x14ac:dyDescent="0.2">
      <c r="A184" s="26"/>
      <c r="B184" s="143"/>
      <c r="C184" s="157" t="s">
        <v>1067</v>
      </c>
      <c r="D184" s="157" t="s">
        <v>262</v>
      </c>
      <c r="E184" s="158" t="s">
        <v>1140</v>
      </c>
      <c r="F184" s="159" t="s">
        <v>1141</v>
      </c>
      <c r="G184" s="160" t="s">
        <v>206</v>
      </c>
      <c r="H184" s="161">
        <v>30</v>
      </c>
      <c r="I184" s="162">
        <v>0</v>
      </c>
      <c r="J184" s="162">
        <f t="shared" si="3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31"/>
        <v>0</v>
      </c>
      <c r="Q184" s="153">
        <v>2.0000000000000002E-5</v>
      </c>
      <c r="R184" s="153">
        <f t="shared" si="32"/>
        <v>5.9999999999999995E-4</v>
      </c>
      <c r="S184" s="153">
        <v>0</v>
      </c>
      <c r="T184" s="154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265</v>
      </c>
      <c r="AT184" s="155" t="s">
        <v>262</v>
      </c>
      <c r="AU184" s="155" t="s">
        <v>86</v>
      </c>
      <c r="AY184" s="14" t="s">
        <v>191</v>
      </c>
      <c r="BE184" s="156">
        <f t="shared" si="34"/>
        <v>0</v>
      </c>
      <c r="BF184" s="156">
        <f t="shared" si="35"/>
        <v>0</v>
      </c>
      <c r="BG184" s="156">
        <f t="shared" si="36"/>
        <v>0</v>
      </c>
      <c r="BH184" s="156">
        <f t="shared" si="37"/>
        <v>0</v>
      </c>
      <c r="BI184" s="156">
        <f t="shared" si="38"/>
        <v>0</v>
      </c>
      <c r="BJ184" s="14" t="s">
        <v>86</v>
      </c>
      <c r="BK184" s="156">
        <f t="shared" si="39"/>
        <v>0</v>
      </c>
      <c r="BL184" s="14" t="s">
        <v>260</v>
      </c>
      <c r="BM184" s="155" t="s">
        <v>1142</v>
      </c>
    </row>
    <row r="185" spans="1:65" s="2" customFormat="1" ht="24" x14ac:dyDescent="0.2">
      <c r="A185" s="26"/>
      <c r="B185" s="143"/>
      <c r="C185" s="144" t="s">
        <v>1143</v>
      </c>
      <c r="D185" s="144" t="s">
        <v>194</v>
      </c>
      <c r="E185" s="145" t="s">
        <v>1144</v>
      </c>
      <c r="F185" s="146" t="s">
        <v>1145</v>
      </c>
      <c r="G185" s="147" t="s">
        <v>210</v>
      </c>
      <c r="H185" s="148">
        <v>19</v>
      </c>
      <c r="I185" s="149">
        <v>0</v>
      </c>
      <c r="J185" s="149">
        <f t="shared" si="30"/>
        <v>0</v>
      </c>
      <c r="K185" s="150"/>
      <c r="L185" s="27"/>
      <c r="M185" s="151" t="s">
        <v>1</v>
      </c>
      <c r="N185" s="152" t="s">
        <v>39</v>
      </c>
      <c r="O185" s="153">
        <v>0</v>
      </c>
      <c r="P185" s="153">
        <f t="shared" si="31"/>
        <v>0</v>
      </c>
      <c r="Q185" s="153">
        <v>1.2999999999999999E-4</v>
      </c>
      <c r="R185" s="153">
        <f t="shared" si="32"/>
        <v>2.47E-3</v>
      </c>
      <c r="S185" s="153">
        <v>0</v>
      </c>
      <c r="T185" s="154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260</v>
      </c>
      <c r="AT185" s="155" t="s">
        <v>194</v>
      </c>
      <c r="AU185" s="155" t="s">
        <v>86</v>
      </c>
      <c r="AY185" s="14" t="s">
        <v>191</v>
      </c>
      <c r="BE185" s="156">
        <f t="shared" si="34"/>
        <v>0</v>
      </c>
      <c r="BF185" s="156">
        <f t="shared" si="35"/>
        <v>0</v>
      </c>
      <c r="BG185" s="156">
        <f t="shared" si="36"/>
        <v>0</v>
      </c>
      <c r="BH185" s="156">
        <f t="shared" si="37"/>
        <v>0</v>
      </c>
      <c r="BI185" s="156">
        <f t="shared" si="38"/>
        <v>0</v>
      </c>
      <c r="BJ185" s="14" t="s">
        <v>86</v>
      </c>
      <c r="BK185" s="156">
        <f t="shared" si="39"/>
        <v>0</v>
      </c>
      <c r="BL185" s="14" t="s">
        <v>260</v>
      </c>
      <c r="BM185" s="155" t="s">
        <v>1146</v>
      </c>
    </row>
    <row r="186" spans="1:65" s="2" customFormat="1" ht="24" x14ac:dyDescent="0.2">
      <c r="A186" s="26"/>
      <c r="B186" s="143"/>
      <c r="C186" s="157" t="s">
        <v>1070</v>
      </c>
      <c r="D186" s="157" t="s">
        <v>262</v>
      </c>
      <c r="E186" s="158" t="s">
        <v>1147</v>
      </c>
      <c r="F186" s="159" t="s">
        <v>1148</v>
      </c>
      <c r="G186" s="160" t="s">
        <v>210</v>
      </c>
      <c r="H186" s="161">
        <v>19</v>
      </c>
      <c r="I186" s="162">
        <v>0</v>
      </c>
      <c r="J186" s="162">
        <f t="shared" si="30"/>
        <v>0</v>
      </c>
      <c r="K186" s="163"/>
      <c r="L186" s="164"/>
      <c r="M186" s="165" t="s">
        <v>1</v>
      </c>
      <c r="N186" s="166" t="s">
        <v>39</v>
      </c>
      <c r="O186" s="153">
        <v>0</v>
      </c>
      <c r="P186" s="153">
        <f t="shared" si="31"/>
        <v>0</v>
      </c>
      <c r="Q186" s="153">
        <v>4.6000000000000001E-4</v>
      </c>
      <c r="R186" s="153">
        <f t="shared" si="32"/>
        <v>8.7399999999999995E-3</v>
      </c>
      <c r="S186" s="153">
        <v>0</v>
      </c>
      <c r="T186" s="154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265</v>
      </c>
      <c r="AT186" s="155" t="s">
        <v>262</v>
      </c>
      <c r="AU186" s="155" t="s">
        <v>86</v>
      </c>
      <c r="AY186" s="14" t="s">
        <v>191</v>
      </c>
      <c r="BE186" s="156">
        <f t="shared" si="34"/>
        <v>0</v>
      </c>
      <c r="BF186" s="156">
        <f t="shared" si="35"/>
        <v>0</v>
      </c>
      <c r="BG186" s="156">
        <f t="shared" si="36"/>
        <v>0</v>
      </c>
      <c r="BH186" s="156">
        <f t="shared" si="37"/>
        <v>0</v>
      </c>
      <c r="BI186" s="156">
        <f t="shared" si="38"/>
        <v>0</v>
      </c>
      <c r="BJ186" s="14" t="s">
        <v>86</v>
      </c>
      <c r="BK186" s="156">
        <f t="shared" si="39"/>
        <v>0</v>
      </c>
      <c r="BL186" s="14" t="s">
        <v>260</v>
      </c>
      <c r="BM186" s="155" t="s">
        <v>1149</v>
      </c>
    </row>
    <row r="187" spans="1:65" s="2" customFormat="1" ht="24" x14ac:dyDescent="0.2">
      <c r="A187" s="26"/>
      <c r="B187" s="143"/>
      <c r="C187" s="157" t="s">
        <v>1150</v>
      </c>
      <c r="D187" s="157" t="s">
        <v>262</v>
      </c>
      <c r="E187" s="158" t="s">
        <v>1151</v>
      </c>
      <c r="F187" s="159" t="s">
        <v>1152</v>
      </c>
      <c r="G187" s="160" t="s">
        <v>206</v>
      </c>
      <c r="H187" s="161">
        <v>19</v>
      </c>
      <c r="I187" s="162">
        <v>0</v>
      </c>
      <c r="J187" s="162">
        <f t="shared" si="30"/>
        <v>0</v>
      </c>
      <c r="K187" s="163"/>
      <c r="L187" s="164"/>
      <c r="M187" s="165" t="s">
        <v>1</v>
      </c>
      <c r="N187" s="166" t="s">
        <v>39</v>
      </c>
      <c r="O187" s="153">
        <v>0</v>
      </c>
      <c r="P187" s="153">
        <f t="shared" si="31"/>
        <v>0</v>
      </c>
      <c r="Q187" s="153">
        <v>4.0000000000000003E-5</v>
      </c>
      <c r="R187" s="153">
        <f t="shared" si="32"/>
        <v>7.6000000000000004E-4</v>
      </c>
      <c r="S187" s="153">
        <v>0</v>
      </c>
      <c r="T187" s="154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265</v>
      </c>
      <c r="AT187" s="155" t="s">
        <v>262</v>
      </c>
      <c r="AU187" s="155" t="s">
        <v>86</v>
      </c>
      <c r="AY187" s="14" t="s">
        <v>191</v>
      </c>
      <c r="BE187" s="156">
        <f t="shared" si="34"/>
        <v>0</v>
      </c>
      <c r="BF187" s="156">
        <f t="shared" si="35"/>
        <v>0</v>
      </c>
      <c r="BG187" s="156">
        <f t="shared" si="36"/>
        <v>0</v>
      </c>
      <c r="BH187" s="156">
        <f t="shared" si="37"/>
        <v>0</v>
      </c>
      <c r="BI187" s="156">
        <f t="shared" si="38"/>
        <v>0</v>
      </c>
      <c r="BJ187" s="14" t="s">
        <v>86</v>
      </c>
      <c r="BK187" s="156">
        <f t="shared" si="39"/>
        <v>0</v>
      </c>
      <c r="BL187" s="14" t="s">
        <v>260</v>
      </c>
      <c r="BM187" s="155" t="s">
        <v>88</v>
      </c>
    </row>
    <row r="188" spans="1:65" s="2" customFormat="1" ht="24" x14ac:dyDescent="0.2">
      <c r="A188" s="26"/>
      <c r="B188" s="143"/>
      <c r="C188" s="144" t="s">
        <v>1073</v>
      </c>
      <c r="D188" s="144" t="s">
        <v>194</v>
      </c>
      <c r="E188" s="145" t="s">
        <v>1153</v>
      </c>
      <c r="F188" s="146" t="s">
        <v>1154</v>
      </c>
      <c r="G188" s="147" t="s">
        <v>210</v>
      </c>
      <c r="H188" s="148">
        <v>74</v>
      </c>
      <c r="I188" s="149">
        <v>0</v>
      </c>
      <c r="J188" s="149">
        <f t="shared" si="30"/>
        <v>0</v>
      </c>
      <c r="K188" s="150"/>
      <c r="L188" s="27"/>
      <c r="M188" s="151" t="s">
        <v>1</v>
      </c>
      <c r="N188" s="152" t="s">
        <v>39</v>
      </c>
      <c r="O188" s="153">
        <v>0</v>
      </c>
      <c r="P188" s="153">
        <f t="shared" si="31"/>
        <v>0</v>
      </c>
      <c r="Q188" s="153">
        <v>1.3999999999999999E-4</v>
      </c>
      <c r="R188" s="153">
        <f t="shared" si="32"/>
        <v>1.0359999999999999E-2</v>
      </c>
      <c r="S188" s="153">
        <v>0</v>
      </c>
      <c r="T188" s="154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260</v>
      </c>
      <c r="AT188" s="155" t="s">
        <v>194</v>
      </c>
      <c r="AU188" s="155" t="s">
        <v>86</v>
      </c>
      <c r="AY188" s="14" t="s">
        <v>191</v>
      </c>
      <c r="BE188" s="156">
        <f t="shared" si="34"/>
        <v>0</v>
      </c>
      <c r="BF188" s="156">
        <f t="shared" si="35"/>
        <v>0</v>
      </c>
      <c r="BG188" s="156">
        <f t="shared" si="36"/>
        <v>0</v>
      </c>
      <c r="BH188" s="156">
        <f t="shared" si="37"/>
        <v>0</v>
      </c>
      <c r="BI188" s="156">
        <f t="shared" si="38"/>
        <v>0</v>
      </c>
      <c r="BJ188" s="14" t="s">
        <v>86</v>
      </c>
      <c r="BK188" s="156">
        <f t="shared" si="39"/>
        <v>0</v>
      </c>
      <c r="BL188" s="14" t="s">
        <v>260</v>
      </c>
      <c r="BM188" s="155" t="s">
        <v>94</v>
      </c>
    </row>
    <row r="189" spans="1:65" s="2" customFormat="1" ht="24" x14ac:dyDescent="0.2">
      <c r="A189" s="26"/>
      <c r="B189" s="143"/>
      <c r="C189" s="157" t="s">
        <v>1155</v>
      </c>
      <c r="D189" s="157" t="s">
        <v>262</v>
      </c>
      <c r="E189" s="158" t="s">
        <v>1156</v>
      </c>
      <c r="F189" s="159" t="s">
        <v>1157</v>
      </c>
      <c r="G189" s="160" t="s">
        <v>210</v>
      </c>
      <c r="H189" s="161">
        <v>74</v>
      </c>
      <c r="I189" s="162">
        <v>0</v>
      </c>
      <c r="J189" s="162">
        <f t="shared" si="30"/>
        <v>0</v>
      </c>
      <c r="K189" s="163"/>
      <c r="L189" s="164"/>
      <c r="M189" s="165" t="s">
        <v>1</v>
      </c>
      <c r="N189" s="166" t="s">
        <v>39</v>
      </c>
      <c r="O189" s="153">
        <v>0</v>
      </c>
      <c r="P189" s="153">
        <f t="shared" si="31"/>
        <v>0</v>
      </c>
      <c r="Q189" s="153">
        <v>7.2999999999999996E-4</v>
      </c>
      <c r="R189" s="153">
        <f t="shared" si="32"/>
        <v>5.4019999999999999E-2</v>
      </c>
      <c r="S189" s="153">
        <v>0</v>
      </c>
      <c r="T189" s="154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265</v>
      </c>
      <c r="AT189" s="155" t="s">
        <v>262</v>
      </c>
      <c r="AU189" s="155" t="s">
        <v>86</v>
      </c>
      <c r="AY189" s="14" t="s">
        <v>191</v>
      </c>
      <c r="BE189" s="156">
        <f t="shared" si="34"/>
        <v>0</v>
      </c>
      <c r="BF189" s="156">
        <f t="shared" si="35"/>
        <v>0</v>
      </c>
      <c r="BG189" s="156">
        <f t="shared" si="36"/>
        <v>0</v>
      </c>
      <c r="BH189" s="156">
        <f t="shared" si="37"/>
        <v>0</v>
      </c>
      <c r="BI189" s="156">
        <f t="shared" si="38"/>
        <v>0</v>
      </c>
      <c r="BJ189" s="14" t="s">
        <v>86</v>
      </c>
      <c r="BK189" s="156">
        <f t="shared" si="39"/>
        <v>0</v>
      </c>
      <c r="BL189" s="14" t="s">
        <v>260</v>
      </c>
      <c r="BM189" s="155" t="s">
        <v>1158</v>
      </c>
    </row>
    <row r="190" spans="1:65" s="2" customFormat="1" ht="24" x14ac:dyDescent="0.2">
      <c r="A190" s="26"/>
      <c r="B190" s="143"/>
      <c r="C190" s="157" t="s">
        <v>1076</v>
      </c>
      <c r="D190" s="157" t="s">
        <v>262</v>
      </c>
      <c r="E190" s="158" t="s">
        <v>1159</v>
      </c>
      <c r="F190" s="159" t="s">
        <v>1160</v>
      </c>
      <c r="G190" s="160" t="s">
        <v>206</v>
      </c>
      <c r="H190" s="161">
        <v>24</v>
      </c>
      <c r="I190" s="162">
        <v>0</v>
      </c>
      <c r="J190" s="162">
        <f t="shared" si="30"/>
        <v>0</v>
      </c>
      <c r="K190" s="163"/>
      <c r="L190" s="164"/>
      <c r="M190" s="165" t="s">
        <v>1</v>
      </c>
      <c r="N190" s="166" t="s">
        <v>39</v>
      </c>
      <c r="O190" s="153">
        <v>0</v>
      </c>
      <c r="P190" s="153">
        <f t="shared" si="31"/>
        <v>0</v>
      </c>
      <c r="Q190" s="153">
        <v>6.9999999999999994E-5</v>
      </c>
      <c r="R190" s="153">
        <f t="shared" si="32"/>
        <v>1.6800000000000001E-3</v>
      </c>
      <c r="S190" s="153">
        <v>0</v>
      </c>
      <c r="T190" s="154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265</v>
      </c>
      <c r="AT190" s="155" t="s">
        <v>262</v>
      </c>
      <c r="AU190" s="155" t="s">
        <v>86</v>
      </c>
      <c r="AY190" s="14" t="s">
        <v>191</v>
      </c>
      <c r="BE190" s="156">
        <f t="shared" si="34"/>
        <v>0</v>
      </c>
      <c r="BF190" s="156">
        <f t="shared" si="35"/>
        <v>0</v>
      </c>
      <c r="BG190" s="156">
        <f t="shared" si="36"/>
        <v>0</v>
      </c>
      <c r="BH190" s="156">
        <f t="shared" si="37"/>
        <v>0</v>
      </c>
      <c r="BI190" s="156">
        <f t="shared" si="38"/>
        <v>0</v>
      </c>
      <c r="BJ190" s="14" t="s">
        <v>86</v>
      </c>
      <c r="BK190" s="156">
        <f t="shared" si="39"/>
        <v>0</v>
      </c>
      <c r="BL190" s="14" t="s">
        <v>260</v>
      </c>
      <c r="BM190" s="155" t="s">
        <v>1161</v>
      </c>
    </row>
    <row r="191" spans="1:65" s="2" customFormat="1" ht="16.5" customHeight="1" x14ac:dyDescent="0.2">
      <c r="A191" s="26"/>
      <c r="B191" s="143"/>
      <c r="C191" s="157" t="s">
        <v>1162</v>
      </c>
      <c r="D191" s="157" t="s">
        <v>262</v>
      </c>
      <c r="E191" s="158" t="s">
        <v>1163</v>
      </c>
      <c r="F191" s="159" t="s">
        <v>1164</v>
      </c>
      <c r="G191" s="160" t="s">
        <v>206</v>
      </c>
      <c r="H191" s="161">
        <v>26</v>
      </c>
      <c r="I191" s="162">
        <v>0</v>
      </c>
      <c r="J191" s="162">
        <f t="shared" si="30"/>
        <v>0</v>
      </c>
      <c r="K191" s="163"/>
      <c r="L191" s="164"/>
      <c r="M191" s="165" t="s">
        <v>1</v>
      </c>
      <c r="N191" s="166" t="s">
        <v>39</v>
      </c>
      <c r="O191" s="153">
        <v>0</v>
      </c>
      <c r="P191" s="153">
        <f t="shared" si="31"/>
        <v>0</v>
      </c>
      <c r="Q191" s="153">
        <v>2.0000000000000002E-5</v>
      </c>
      <c r="R191" s="153">
        <f t="shared" si="32"/>
        <v>5.1999999999999995E-4</v>
      </c>
      <c r="S191" s="153">
        <v>0</v>
      </c>
      <c r="T191" s="154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265</v>
      </c>
      <c r="AT191" s="155" t="s">
        <v>262</v>
      </c>
      <c r="AU191" s="155" t="s">
        <v>86</v>
      </c>
      <c r="AY191" s="14" t="s">
        <v>191</v>
      </c>
      <c r="BE191" s="156">
        <f t="shared" si="34"/>
        <v>0</v>
      </c>
      <c r="BF191" s="156">
        <f t="shared" si="35"/>
        <v>0</v>
      </c>
      <c r="BG191" s="156">
        <f t="shared" si="36"/>
        <v>0</v>
      </c>
      <c r="BH191" s="156">
        <f t="shared" si="37"/>
        <v>0</v>
      </c>
      <c r="BI191" s="156">
        <f t="shared" si="38"/>
        <v>0</v>
      </c>
      <c r="BJ191" s="14" t="s">
        <v>86</v>
      </c>
      <c r="BK191" s="156">
        <f t="shared" si="39"/>
        <v>0</v>
      </c>
      <c r="BL191" s="14" t="s">
        <v>260</v>
      </c>
      <c r="BM191" s="155" t="s">
        <v>1165</v>
      </c>
    </row>
    <row r="192" spans="1:65" s="2" customFormat="1" ht="16.5" customHeight="1" x14ac:dyDescent="0.2">
      <c r="A192" s="26"/>
      <c r="B192" s="143"/>
      <c r="C192" s="157" t="s">
        <v>1079</v>
      </c>
      <c r="D192" s="157" t="s">
        <v>262</v>
      </c>
      <c r="E192" s="158" t="s">
        <v>1166</v>
      </c>
      <c r="F192" s="159" t="s">
        <v>1167</v>
      </c>
      <c r="G192" s="160" t="s">
        <v>206</v>
      </c>
      <c r="H192" s="161">
        <v>7</v>
      </c>
      <c r="I192" s="162">
        <v>0</v>
      </c>
      <c r="J192" s="162">
        <f t="shared" si="30"/>
        <v>0</v>
      </c>
      <c r="K192" s="163"/>
      <c r="L192" s="164"/>
      <c r="M192" s="165" t="s">
        <v>1</v>
      </c>
      <c r="N192" s="166" t="s">
        <v>39</v>
      </c>
      <c r="O192" s="153">
        <v>0</v>
      </c>
      <c r="P192" s="153">
        <f t="shared" si="31"/>
        <v>0</v>
      </c>
      <c r="Q192" s="153">
        <v>3.0000000000000001E-5</v>
      </c>
      <c r="R192" s="153">
        <f t="shared" si="32"/>
        <v>2.1000000000000001E-4</v>
      </c>
      <c r="S192" s="153">
        <v>0</v>
      </c>
      <c r="T192" s="154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265</v>
      </c>
      <c r="AT192" s="155" t="s">
        <v>262</v>
      </c>
      <c r="AU192" s="155" t="s">
        <v>86</v>
      </c>
      <c r="AY192" s="14" t="s">
        <v>191</v>
      </c>
      <c r="BE192" s="156">
        <f t="shared" si="34"/>
        <v>0</v>
      </c>
      <c r="BF192" s="156">
        <f t="shared" si="35"/>
        <v>0</v>
      </c>
      <c r="BG192" s="156">
        <f t="shared" si="36"/>
        <v>0</v>
      </c>
      <c r="BH192" s="156">
        <f t="shared" si="37"/>
        <v>0</v>
      </c>
      <c r="BI192" s="156">
        <f t="shared" si="38"/>
        <v>0</v>
      </c>
      <c r="BJ192" s="14" t="s">
        <v>86</v>
      </c>
      <c r="BK192" s="156">
        <f t="shared" si="39"/>
        <v>0</v>
      </c>
      <c r="BL192" s="14" t="s">
        <v>260</v>
      </c>
      <c r="BM192" s="155" t="s">
        <v>1168</v>
      </c>
    </row>
    <row r="193" spans="1:65" s="2" customFormat="1" ht="16.5" customHeight="1" x14ac:dyDescent="0.2">
      <c r="A193" s="26"/>
      <c r="B193" s="143"/>
      <c r="C193" s="157" t="s">
        <v>1169</v>
      </c>
      <c r="D193" s="157" t="s">
        <v>262</v>
      </c>
      <c r="E193" s="158" t="s">
        <v>1170</v>
      </c>
      <c r="F193" s="159" t="s">
        <v>1171</v>
      </c>
      <c r="G193" s="160" t="s">
        <v>206</v>
      </c>
      <c r="H193" s="161">
        <v>6</v>
      </c>
      <c r="I193" s="162">
        <v>0</v>
      </c>
      <c r="J193" s="162">
        <f t="shared" si="30"/>
        <v>0</v>
      </c>
      <c r="K193" s="163"/>
      <c r="L193" s="164"/>
      <c r="M193" s="165" t="s">
        <v>1</v>
      </c>
      <c r="N193" s="166" t="s">
        <v>39</v>
      </c>
      <c r="O193" s="153">
        <v>0</v>
      </c>
      <c r="P193" s="153">
        <f t="shared" si="31"/>
        <v>0</v>
      </c>
      <c r="Q193" s="153">
        <v>6.0000000000000002E-5</v>
      </c>
      <c r="R193" s="153">
        <f t="shared" si="32"/>
        <v>3.6000000000000002E-4</v>
      </c>
      <c r="S193" s="153">
        <v>0</v>
      </c>
      <c r="T193" s="154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265</v>
      </c>
      <c r="AT193" s="155" t="s">
        <v>262</v>
      </c>
      <c r="AU193" s="155" t="s">
        <v>86</v>
      </c>
      <c r="AY193" s="14" t="s">
        <v>191</v>
      </c>
      <c r="BE193" s="156">
        <f t="shared" si="34"/>
        <v>0</v>
      </c>
      <c r="BF193" s="156">
        <f t="shared" si="35"/>
        <v>0</v>
      </c>
      <c r="BG193" s="156">
        <f t="shared" si="36"/>
        <v>0</v>
      </c>
      <c r="BH193" s="156">
        <f t="shared" si="37"/>
        <v>0</v>
      </c>
      <c r="BI193" s="156">
        <f t="shared" si="38"/>
        <v>0</v>
      </c>
      <c r="BJ193" s="14" t="s">
        <v>86</v>
      </c>
      <c r="BK193" s="156">
        <f t="shared" si="39"/>
        <v>0</v>
      </c>
      <c r="BL193" s="14" t="s">
        <v>260</v>
      </c>
      <c r="BM193" s="155" t="s">
        <v>1172</v>
      </c>
    </row>
    <row r="194" spans="1:65" s="2" customFormat="1" ht="24" x14ac:dyDescent="0.2">
      <c r="A194" s="26"/>
      <c r="B194" s="143"/>
      <c r="C194" s="157" t="s">
        <v>1082</v>
      </c>
      <c r="D194" s="157" t="s">
        <v>262</v>
      </c>
      <c r="E194" s="158" t="s">
        <v>1173</v>
      </c>
      <c r="F194" s="159" t="s">
        <v>1174</v>
      </c>
      <c r="G194" s="160" t="s">
        <v>206</v>
      </c>
      <c r="H194" s="161">
        <v>7</v>
      </c>
      <c r="I194" s="162">
        <v>0</v>
      </c>
      <c r="J194" s="162">
        <f t="shared" si="30"/>
        <v>0</v>
      </c>
      <c r="K194" s="163"/>
      <c r="L194" s="164"/>
      <c r="M194" s="165" t="s">
        <v>1</v>
      </c>
      <c r="N194" s="166" t="s">
        <v>39</v>
      </c>
      <c r="O194" s="153">
        <v>0</v>
      </c>
      <c r="P194" s="153">
        <f t="shared" si="31"/>
        <v>0</v>
      </c>
      <c r="Q194" s="153">
        <v>1E-4</v>
      </c>
      <c r="R194" s="153">
        <f t="shared" si="32"/>
        <v>6.9999999999999999E-4</v>
      </c>
      <c r="S194" s="153">
        <v>0</v>
      </c>
      <c r="T194" s="154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265</v>
      </c>
      <c r="AT194" s="155" t="s">
        <v>262</v>
      </c>
      <c r="AU194" s="155" t="s">
        <v>86</v>
      </c>
      <c r="AY194" s="14" t="s">
        <v>191</v>
      </c>
      <c r="BE194" s="156">
        <f t="shared" si="34"/>
        <v>0</v>
      </c>
      <c r="BF194" s="156">
        <f t="shared" si="35"/>
        <v>0</v>
      </c>
      <c r="BG194" s="156">
        <f t="shared" si="36"/>
        <v>0</v>
      </c>
      <c r="BH194" s="156">
        <f t="shared" si="37"/>
        <v>0</v>
      </c>
      <c r="BI194" s="156">
        <f t="shared" si="38"/>
        <v>0</v>
      </c>
      <c r="BJ194" s="14" t="s">
        <v>86</v>
      </c>
      <c r="BK194" s="156">
        <f t="shared" si="39"/>
        <v>0</v>
      </c>
      <c r="BL194" s="14" t="s">
        <v>260</v>
      </c>
      <c r="BM194" s="155" t="s">
        <v>1175</v>
      </c>
    </row>
    <row r="195" spans="1:65" s="2" customFormat="1" ht="16.5" customHeight="1" x14ac:dyDescent="0.2">
      <c r="A195" s="26"/>
      <c r="B195" s="143"/>
      <c r="C195" s="157" t="s">
        <v>1176</v>
      </c>
      <c r="D195" s="157" t="s">
        <v>262</v>
      </c>
      <c r="E195" s="158" t="s">
        <v>1177</v>
      </c>
      <c r="F195" s="159" t="s">
        <v>1178</v>
      </c>
      <c r="G195" s="160" t="s">
        <v>206</v>
      </c>
      <c r="H195" s="161">
        <v>52</v>
      </c>
      <c r="I195" s="162">
        <v>0</v>
      </c>
      <c r="J195" s="162">
        <f t="shared" si="30"/>
        <v>0</v>
      </c>
      <c r="K195" s="163"/>
      <c r="L195" s="164"/>
      <c r="M195" s="165" t="s">
        <v>1</v>
      </c>
      <c r="N195" s="166" t="s">
        <v>39</v>
      </c>
      <c r="O195" s="153">
        <v>0</v>
      </c>
      <c r="P195" s="153">
        <f t="shared" si="31"/>
        <v>0</v>
      </c>
      <c r="Q195" s="153">
        <v>2.0000000000000001E-4</v>
      </c>
      <c r="R195" s="153">
        <f t="shared" si="32"/>
        <v>1.04E-2</v>
      </c>
      <c r="S195" s="153">
        <v>0</v>
      </c>
      <c r="T195" s="154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265</v>
      </c>
      <c r="AT195" s="155" t="s">
        <v>262</v>
      </c>
      <c r="AU195" s="155" t="s">
        <v>86</v>
      </c>
      <c r="AY195" s="14" t="s">
        <v>191</v>
      </c>
      <c r="BE195" s="156">
        <f t="shared" si="34"/>
        <v>0</v>
      </c>
      <c r="BF195" s="156">
        <f t="shared" si="35"/>
        <v>0</v>
      </c>
      <c r="BG195" s="156">
        <f t="shared" si="36"/>
        <v>0</v>
      </c>
      <c r="BH195" s="156">
        <f t="shared" si="37"/>
        <v>0</v>
      </c>
      <c r="BI195" s="156">
        <f t="shared" si="38"/>
        <v>0</v>
      </c>
      <c r="BJ195" s="14" t="s">
        <v>86</v>
      </c>
      <c r="BK195" s="156">
        <f t="shared" si="39"/>
        <v>0</v>
      </c>
      <c r="BL195" s="14" t="s">
        <v>260</v>
      </c>
      <c r="BM195" s="155" t="s">
        <v>1179</v>
      </c>
    </row>
    <row r="196" spans="1:65" s="2" customFormat="1" ht="16.5" customHeight="1" x14ac:dyDescent="0.2">
      <c r="A196" s="26"/>
      <c r="B196" s="143"/>
      <c r="C196" s="157" t="s">
        <v>1085</v>
      </c>
      <c r="D196" s="157" t="s">
        <v>262</v>
      </c>
      <c r="E196" s="158" t="s">
        <v>1180</v>
      </c>
      <c r="F196" s="159" t="s">
        <v>1181</v>
      </c>
      <c r="G196" s="160" t="s">
        <v>206</v>
      </c>
      <c r="H196" s="161">
        <v>14</v>
      </c>
      <c r="I196" s="162">
        <v>0</v>
      </c>
      <c r="J196" s="162">
        <f t="shared" si="30"/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 t="shared" si="31"/>
        <v>0</v>
      </c>
      <c r="Q196" s="153">
        <v>4.0000000000000003E-5</v>
      </c>
      <c r="R196" s="153">
        <f t="shared" si="32"/>
        <v>5.5999999999999995E-4</v>
      </c>
      <c r="S196" s="153">
        <v>0</v>
      </c>
      <c r="T196" s="154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265</v>
      </c>
      <c r="AT196" s="155" t="s">
        <v>262</v>
      </c>
      <c r="AU196" s="155" t="s">
        <v>86</v>
      </c>
      <c r="AY196" s="14" t="s">
        <v>191</v>
      </c>
      <c r="BE196" s="156">
        <f t="shared" si="34"/>
        <v>0</v>
      </c>
      <c r="BF196" s="156">
        <f t="shared" si="35"/>
        <v>0</v>
      </c>
      <c r="BG196" s="156">
        <f t="shared" si="36"/>
        <v>0</v>
      </c>
      <c r="BH196" s="156">
        <f t="shared" si="37"/>
        <v>0</v>
      </c>
      <c r="BI196" s="156">
        <f t="shared" si="38"/>
        <v>0</v>
      </c>
      <c r="BJ196" s="14" t="s">
        <v>86</v>
      </c>
      <c r="BK196" s="156">
        <f t="shared" si="39"/>
        <v>0</v>
      </c>
      <c r="BL196" s="14" t="s">
        <v>260</v>
      </c>
      <c r="BM196" s="155" t="s">
        <v>1182</v>
      </c>
    </row>
    <row r="197" spans="1:65" s="2" customFormat="1" ht="16.5" customHeight="1" x14ac:dyDescent="0.2">
      <c r="A197" s="26"/>
      <c r="B197" s="143"/>
      <c r="C197" s="157" t="s">
        <v>1183</v>
      </c>
      <c r="D197" s="157" t="s">
        <v>262</v>
      </c>
      <c r="E197" s="158" t="s">
        <v>1184</v>
      </c>
      <c r="F197" s="159" t="s">
        <v>1185</v>
      </c>
      <c r="G197" s="160" t="s">
        <v>206</v>
      </c>
      <c r="H197" s="161">
        <v>12</v>
      </c>
      <c r="I197" s="162">
        <v>0</v>
      </c>
      <c r="J197" s="162">
        <f t="shared" si="30"/>
        <v>0</v>
      </c>
      <c r="K197" s="163"/>
      <c r="L197" s="164"/>
      <c r="M197" s="165" t="s">
        <v>1</v>
      </c>
      <c r="N197" s="166" t="s">
        <v>39</v>
      </c>
      <c r="O197" s="153">
        <v>0</v>
      </c>
      <c r="P197" s="153">
        <f t="shared" si="31"/>
        <v>0</v>
      </c>
      <c r="Q197" s="153">
        <v>1E-4</v>
      </c>
      <c r="R197" s="153">
        <f t="shared" si="32"/>
        <v>1.1999999999999999E-3</v>
      </c>
      <c r="S197" s="153">
        <v>0</v>
      </c>
      <c r="T197" s="154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265</v>
      </c>
      <c r="AT197" s="155" t="s">
        <v>262</v>
      </c>
      <c r="AU197" s="155" t="s">
        <v>86</v>
      </c>
      <c r="AY197" s="14" t="s">
        <v>191</v>
      </c>
      <c r="BE197" s="156">
        <f t="shared" si="34"/>
        <v>0</v>
      </c>
      <c r="BF197" s="156">
        <f t="shared" si="35"/>
        <v>0</v>
      </c>
      <c r="BG197" s="156">
        <f t="shared" si="36"/>
        <v>0</v>
      </c>
      <c r="BH197" s="156">
        <f t="shared" si="37"/>
        <v>0</v>
      </c>
      <c r="BI197" s="156">
        <f t="shared" si="38"/>
        <v>0</v>
      </c>
      <c r="BJ197" s="14" t="s">
        <v>86</v>
      </c>
      <c r="BK197" s="156">
        <f t="shared" si="39"/>
        <v>0</v>
      </c>
      <c r="BL197" s="14" t="s">
        <v>260</v>
      </c>
      <c r="BM197" s="155" t="s">
        <v>1186</v>
      </c>
    </row>
    <row r="198" spans="1:65" s="2" customFormat="1" ht="16.5" customHeight="1" x14ac:dyDescent="0.2">
      <c r="A198" s="26"/>
      <c r="B198" s="143"/>
      <c r="C198" s="144" t="s">
        <v>1088</v>
      </c>
      <c r="D198" s="144" t="s">
        <v>194</v>
      </c>
      <c r="E198" s="145" t="s">
        <v>1187</v>
      </c>
      <c r="F198" s="146" t="s">
        <v>1188</v>
      </c>
      <c r="G198" s="147" t="s">
        <v>206</v>
      </c>
      <c r="H198" s="148">
        <v>26</v>
      </c>
      <c r="I198" s="149">
        <v>0</v>
      </c>
      <c r="J198" s="149">
        <f t="shared" si="30"/>
        <v>0</v>
      </c>
      <c r="K198" s="150"/>
      <c r="L198" s="27"/>
      <c r="M198" s="151" t="s">
        <v>1</v>
      </c>
      <c r="N198" s="152" t="s">
        <v>39</v>
      </c>
      <c r="O198" s="153">
        <v>0</v>
      </c>
      <c r="P198" s="153">
        <f t="shared" si="31"/>
        <v>0</v>
      </c>
      <c r="Q198" s="153">
        <v>0</v>
      </c>
      <c r="R198" s="153">
        <f t="shared" si="32"/>
        <v>0</v>
      </c>
      <c r="S198" s="153">
        <v>0</v>
      </c>
      <c r="T198" s="154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260</v>
      </c>
      <c r="AT198" s="155" t="s">
        <v>194</v>
      </c>
      <c r="AU198" s="155" t="s">
        <v>86</v>
      </c>
      <c r="AY198" s="14" t="s">
        <v>191</v>
      </c>
      <c r="BE198" s="156">
        <f t="shared" si="34"/>
        <v>0</v>
      </c>
      <c r="BF198" s="156">
        <f t="shared" si="35"/>
        <v>0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4" t="s">
        <v>86</v>
      </c>
      <c r="BK198" s="156">
        <f t="shared" si="39"/>
        <v>0</v>
      </c>
      <c r="BL198" s="14" t="s">
        <v>260</v>
      </c>
      <c r="BM198" s="155" t="s">
        <v>1189</v>
      </c>
    </row>
    <row r="199" spans="1:65" s="2" customFormat="1" ht="24" x14ac:dyDescent="0.2">
      <c r="A199" s="26"/>
      <c r="B199" s="143"/>
      <c r="C199" s="144" t="s">
        <v>1190</v>
      </c>
      <c r="D199" s="144" t="s">
        <v>194</v>
      </c>
      <c r="E199" s="145" t="s">
        <v>1191</v>
      </c>
      <c r="F199" s="146" t="s">
        <v>1192</v>
      </c>
      <c r="G199" s="147" t="s">
        <v>206</v>
      </c>
      <c r="H199" s="148">
        <v>6</v>
      </c>
      <c r="I199" s="149">
        <v>0</v>
      </c>
      <c r="J199" s="149">
        <f t="shared" si="30"/>
        <v>0</v>
      </c>
      <c r="K199" s="150"/>
      <c r="L199" s="27"/>
      <c r="M199" s="151" t="s">
        <v>1</v>
      </c>
      <c r="N199" s="152" t="s">
        <v>39</v>
      </c>
      <c r="O199" s="153">
        <v>0</v>
      </c>
      <c r="P199" s="153">
        <f t="shared" si="31"/>
        <v>0</v>
      </c>
      <c r="Q199" s="153">
        <v>4.0000000000000003E-5</v>
      </c>
      <c r="R199" s="153">
        <f t="shared" si="32"/>
        <v>2.4000000000000001E-4</v>
      </c>
      <c r="S199" s="153">
        <v>0</v>
      </c>
      <c r="T199" s="154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260</v>
      </c>
      <c r="AT199" s="155" t="s">
        <v>194</v>
      </c>
      <c r="AU199" s="155" t="s">
        <v>86</v>
      </c>
      <c r="AY199" s="14" t="s">
        <v>191</v>
      </c>
      <c r="BE199" s="156">
        <f t="shared" si="34"/>
        <v>0</v>
      </c>
      <c r="BF199" s="156">
        <f t="shared" si="35"/>
        <v>0</v>
      </c>
      <c r="BG199" s="156">
        <f t="shared" si="36"/>
        <v>0</v>
      </c>
      <c r="BH199" s="156">
        <f t="shared" si="37"/>
        <v>0</v>
      </c>
      <c r="BI199" s="156">
        <f t="shared" si="38"/>
        <v>0</v>
      </c>
      <c r="BJ199" s="14" t="s">
        <v>86</v>
      </c>
      <c r="BK199" s="156">
        <f t="shared" si="39"/>
        <v>0</v>
      </c>
      <c r="BL199" s="14" t="s">
        <v>260</v>
      </c>
      <c r="BM199" s="155" t="s">
        <v>1193</v>
      </c>
    </row>
    <row r="200" spans="1:65" s="2" customFormat="1" ht="24" x14ac:dyDescent="0.2">
      <c r="A200" s="26"/>
      <c r="B200" s="143"/>
      <c r="C200" s="157" t="s">
        <v>354</v>
      </c>
      <c r="D200" s="157" t="s">
        <v>262</v>
      </c>
      <c r="E200" s="158" t="s">
        <v>1194</v>
      </c>
      <c r="F200" s="159" t="s">
        <v>1195</v>
      </c>
      <c r="G200" s="160" t="s">
        <v>206</v>
      </c>
      <c r="H200" s="161">
        <v>6</v>
      </c>
      <c r="I200" s="162">
        <v>0</v>
      </c>
      <c r="J200" s="162">
        <f t="shared" si="30"/>
        <v>0</v>
      </c>
      <c r="K200" s="163"/>
      <c r="L200" s="164"/>
      <c r="M200" s="165" t="s">
        <v>1</v>
      </c>
      <c r="N200" s="166" t="s">
        <v>39</v>
      </c>
      <c r="O200" s="153">
        <v>0</v>
      </c>
      <c r="P200" s="153">
        <f t="shared" si="31"/>
        <v>0</v>
      </c>
      <c r="Q200" s="153">
        <v>4.0000000000000003E-5</v>
      </c>
      <c r="R200" s="153">
        <f t="shared" si="32"/>
        <v>2.4000000000000001E-4</v>
      </c>
      <c r="S200" s="153">
        <v>0</v>
      </c>
      <c r="T200" s="154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265</v>
      </c>
      <c r="AT200" s="155" t="s">
        <v>262</v>
      </c>
      <c r="AU200" s="155" t="s">
        <v>86</v>
      </c>
      <c r="AY200" s="14" t="s">
        <v>191</v>
      </c>
      <c r="BE200" s="156">
        <f t="shared" si="34"/>
        <v>0</v>
      </c>
      <c r="BF200" s="156">
        <f t="shared" si="35"/>
        <v>0</v>
      </c>
      <c r="BG200" s="156">
        <f t="shared" si="36"/>
        <v>0</v>
      </c>
      <c r="BH200" s="156">
        <f t="shared" si="37"/>
        <v>0</v>
      </c>
      <c r="BI200" s="156">
        <f t="shared" si="38"/>
        <v>0</v>
      </c>
      <c r="BJ200" s="14" t="s">
        <v>86</v>
      </c>
      <c r="BK200" s="156">
        <f t="shared" si="39"/>
        <v>0</v>
      </c>
      <c r="BL200" s="14" t="s">
        <v>260</v>
      </c>
      <c r="BM200" s="155" t="s">
        <v>468</v>
      </c>
    </row>
    <row r="201" spans="1:65" s="2" customFormat="1" ht="36" x14ac:dyDescent="0.2">
      <c r="A201" s="26"/>
      <c r="B201" s="143"/>
      <c r="C201" s="144" t="s">
        <v>1196</v>
      </c>
      <c r="D201" s="144" t="s">
        <v>194</v>
      </c>
      <c r="E201" s="145" t="s">
        <v>1197</v>
      </c>
      <c r="F201" s="146" t="s">
        <v>1198</v>
      </c>
      <c r="G201" s="147" t="s">
        <v>206</v>
      </c>
      <c r="H201" s="148">
        <v>1</v>
      </c>
      <c r="I201" s="149">
        <v>0</v>
      </c>
      <c r="J201" s="149">
        <f t="shared" si="30"/>
        <v>0</v>
      </c>
      <c r="K201" s="150"/>
      <c r="L201" s="27"/>
      <c r="M201" s="151" t="s">
        <v>1</v>
      </c>
      <c r="N201" s="152" t="s">
        <v>39</v>
      </c>
      <c r="O201" s="153">
        <v>0</v>
      </c>
      <c r="P201" s="153">
        <f t="shared" si="31"/>
        <v>0</v>
      </c>
      <c r="Q201" s="153">
        <v>2.0000000000000002E-5</v>
      </c>
      <c r="R201" s="153">
        <f t="shared" si="32"/>
        <v>2.0000000000000002E-5</v>
      </c>
      <c r="S201" s="153">
        <v>0</v>
      </c>
      <c r="T201" s="154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260</v>
      </c>
      <c r="AT201" s="155" t="s">
        <v>194</v>
      </c>
      <c r="AU201" s="155" t="s">
        <v>86</v>
      </c>
      <c r="AY201" s="14" t="s">
        <v>191</v>
      </c>
      <c r="BE201" s="156">
        <f t="shared" si="34"/>
        <v>0</v>
      </c>
      <c r="BF201" s="156">
        <f t="shared" si="35"/>
        <v>0</v>
      </c>
      <c r="BG201" s="156">
        <f t="shared" si="36"/>
        <v>0</v>
      </c>
      <c r="BH201" s="156">
        <f t="shared" si="37"/>
        <v>0</v>
      </c>
      <c r="BI201" s="156">
        <f t="shared" si="38"/>
        <v>0</v>
      </c>
      <c r="BJ201" s="14" t="s">
        <v>86</v>
      </c>
      <c r="BK201" s="156">
        <f t="shared" si="39"/>
        <v>0</v>
      </c>
      <c r="BL201" s="14" t="s">
        <v>260</v>
      </c>
      <c r="BM201" s="155" t="s">
        <v>1199</v>
      </c>
    </row>
    <row r="202" spans="1:65" s="2" customFormat="1" ht="16.5" customHeight="1" x14ac:dyDescent="0.2">
      <c r="A202" s="26"/>
      <c r="B202" s="143"/>
      <c r="C202" s="157" t="s">
        <v>1093</v>
      </c>
      <c r="D202" s="157" t="s">
        <v>262</v>
      </c>
      <c r="E202" s="158" t="s">
        <v>1200</v>
      </c>
      <c r="F202" s="159" t="s">
        <v>1201</v>
      </c>
      <c r="G202" s="160" t="s">
        <v>206</v>
      </c>
      <c r="H202" s="161">
        <v>1</v>
      </c>
      <c r="I202" s="162">
        <v>0</v>
      </c>
      <c r="J202" s="162">
        <f t="shared" si="30"/>
        <v>0</v>
      </c>
      <c r="K202" s="163"/>
      <c r="L202" s="164"/>
      <c r="M202" s="165" t="s">
        <v>1</v>
      </c>
      <c r="N202" s="166" t="s">
        <v>39</v>
      </c>
      <c r="O202" s="153">
        <v>0</v>
      </c>
      <c r="P202" s="153">
        <f t="shared" si="31"/>
        <v>0</v>
      </c>
      <c r="Q202" s="153">
        <v>1.2E-4</v>
      </c>
      <c r="R202" s="153">
        <f t="shared" si="32"/>
        <v>1.2E-4</v>
      </c>
      <c r="S202" s="153">
        <v>0</v>
      </c>
      <c r="T202" s="154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265</v>
      </c>
      <c r="AT202" s="155" t="s">
        <v>262</v>
      </c>
      <c r="AU202" s="155" t="s">
        <v>86</v>
      </c>
      <c r="AY202" s="14" t="s">
        <v>191</v>
      </c>
      <c r="BE202" s="156">
        <f t="shared" si="34"/>
        <v>0</v>
      </c>
      <c r="BF202" s="156">
        <f t="shared" si="35"/>
        <v>0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14" t="s">
        <v>86</v>
      </c>
      <c r="BK202" s="156">
        <f t="shared" si="39"/>
        <v>0</v>
      </c>
      <c r="BL202" s="14" t="s">
        <v>260</v>
      </c>
      <c r="BM202" s="155" t="s">
        <v>1202</v>
      </c>
    </row>
    <row r="203" spans="1:65" s="2" customFormat="1" ht="36" x14ac:dyDescent="0.2">
      <c r="A203" s="26"/>
      <c r="B203" s="143"/>
      <c r="C203" s="144" t="s">
        <v>1203</v>
      </c>
      <c r="D203" s="144" t="s">
        <v>194</v>
      </c>
      <c r="E203" s="145" t="s">
        <v>1204</v>
      </c>
      <c r="F203" s="146" t="s">
        <v>1205</v>
      </c>
      <c r="G203" s="147" t="s">
        <v>206</v>
      </c>
      <c r="H203" s="148">
        <v>1</v>
      </c>
      <c r="I203" s="149">
        <v>0</v>
      </c>
      <c r="J203" s="149">
        <f t="shared" si="30"/>
        <v>0</v>
      </c>
      <c r="K203" s="150"/>
      <c r="L203" s="27"/>
      <c r="M203" s="151" t="s">
        <v>1</v>
      </c>
      <c r="N203" s="152" t="s">
        <v>39</v>
      </c>
      <c r="O203" s="153">
        <v>0</v>
      </c>
      <c r="P203" s="153">
        <f t="shared" si="31"/>
        <v>0</v>
      </c>
      <c r="Q203" s="153">
        <v>2.0000000000000002E-5</v>
      </c>
      <c r="R203" s="153">
        <f t="shared" si="32"/>
        <v>2.0000000000000002E-5</v>
      </c>
      <c r="S203" s="153">
        <v>0</v>
      </c>
      <c r="T203" s="154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260</v>
      </c>
      <c r="AT203" s="155" t="s">
        <v>194</v>
      </c>
      <c r="AU203" s="155" t="s">
        <v>86</v>
      </c>
      <c r="AY203" s="14" t="s">
        <v>191</v>
      </c>
      <c r="BE203" s="156">
        <f t="shared" si="34"/>
        <v>0</v>
      </c>
      <c r="BF203" s="156">
        <f t="shared" si="35"/>
        <v>0</v>
      </c>
      <c r="BG203" s="156">
        <f t="shared" si="36"/>
        <v>0</v>
      </c>
      <c r="BH203" s="156">
        <f t="shared" si="37"/>
        <v>0</v>
      </c>
      <c r="BI203" s="156">
        <f t="shared" si="38"/>
        <v>0</v>
      </c>
      <c r="BJ203" s="14" t="s">
        <v>86</v>
      </c>
      <c r="BK203" s="156">
        <f t="shared" si="39"/>
        <v>0</v>
      </c>
      <c r="BL203" s="14" t="s">
        <v>260</v>
      </c>
      <c r="BM203" s="155" t="s">
        <v>1206</v>
      </c>
    </row>
    <row r="204" spans="1:65" s="2" customFormat="1" ht="16.5" customHeight="1" x14ac:dyDescent="0.2">
      <c r="A204" s="26"/>
      <c r="B204" s="143"/>
      <c r="C204" s="157" t="s">
        <v>1096</v>
      </c>
      <c r="D204" s="157" t="s">
        <v>262</v>
      </c>
      <c r="E204" s="158" t="s">
        <v>1207</v>
      </c>
      <c r="F204" s="159" t="s">
        <v>1208</v>
      </c>
      <c r="G204" s="160" t="s">
        <v>206</v>
      </c>
      <c r="H204" s="161">
        <v>1</v>
      </c>
      <c r="I204" s="162">
        <v>0</v>
      </c>
      <c r="J204" s="162">
        <f t="shared" si="30"/>
        <v>0</v>
      </c>
      <c r="K204" s="163"/>
      <c r="L204" s="164"/>
      <c r="M204" s="165" t="s">
        <v>1</v>
      </c>
      <c r="N204" s="166" t="s">
        <v>39</v>
      </c>
      <c r="O204" s="153">
        <v>0</v>
      </c>
      <c r="P204" s="153">
        <f t="shared" si="31"/>
        <v>0</v>
      </c>
      <c r="Q204" s="153">
        <v>1.8000000000000001E-4</v>
      </c>
      <c r="R204" s="153">
        <f t="shared" si="32"/>
        <v>1.8000000000000001E-4</v>
      </c>
      <c r="S204" s="153">
        <v>0</v>
      </c>
      <c r="T204" s="154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265</v>
      </c>
      <c r="AT204" s="155" t="s">
        <v>262</v>
      </c>
      <c r="AU204" s="155" t="s">
        <v>86</v>
      </c>
      <c r="AY204" s="14" t="s">
        <v>191</v>
      </c>
      <c r="BE204" s="156">
        <f t="shared" si="34"/>
        <v>0</v>
      </c>
      <c r="BF204" s="156">
        <f t="shared" si="35"/>
        <v>0</v>
      </c>
      <c r="BG204" s="156">
        <f t="shared" si="36"/>
        <v>0</v>
      </c>
      <c r="BH204" s="156">
        <f t="shared" si="37"/>
        <v>0</v>
      </c>
      <c r="BI204" s="156">
        <f t="shared" si="38"/>
        <v>0</v>
      </c>
      <c r="BJ204" s="14" t="s">
        <v>86</v>
      </c>
      <c r="BK204" s="156">
        <f t="shared" si="39"/>
        <v>0</v>
      </c>
      <c r="BL204" s="14" t="s">
        <v>260</v>
      </c>
      <c r="BM204" s="155" t="s">
        <v>1209</v>
      </c>
    </row>
    <row r="205" spans="1:65" s="2" customFormat="1" ht="16.5" customHeight="1" x14ac:dyDescent="0.2">
      <c r="A205" s="26"/>
      <c r="B205" s="143"/>
      <c r="C205" s="144" t="s">
        <v>1210</v>
      </c>
      <c r="D205" s="144" t="s">
        <v>194</v>
      </c>
      <c r="E205" s="145" t="s">
        <v>1211</v>
      </c>
      <c r="F205" s="146" t="s">
        <v>1212</v>
      </c>
      <c r="G205" s="147" t="s">
        <v>206</v>
      </c>
      <c r="H205" s="148">
        <v>1</v>
      </c>
      <c r="I205" s="149">
        <v>0</v>
      </c>
      <c r="J205" s="149">
        <f t="shared" si="30"/>
        <v>0</v>
      </c>
      <c r="K205" s="150"/>
      <c r="L205" s="27"/>
      <c r="M205" s="151" t="s">
        <v>1</v>
      </c>
      <c r="N205" s="152" t="s">
        <v>39</v>
      </c>
      <c r="O205" s="153">
        <v>0</v>
      </c>
      <c r="P205" s="153">
        <f t="shared" si="31"/>
        <v>0</v>
      </c>
      <c r="Q205" s="153">
        <v>2.0000000000000002E-5</v>
      </c>
      <c r="R205" s="153">
        <f t="shared" si="32"/>
        <v>2.0000000000000002E-5</v>
      </c>
      <c r="S205" s="153">
        <v>0</v>
      </c>
      <c r="T205" s="154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260</v>
      </c>
      <c r="AT205" s="155" t="s">
        <v>194</v>
      </c>
      <c r="AU205" s="155" t="s">
        <v>86</v>
      </c>
      <c r="AY205" s="14" t="s">
        <v>191</v>
      </c>
      <c r="BE205" s="156">
        <f t="shared" si="34"/>
        <v>0</v>
      </c>
      <c r="BF205" s="156">
        <f t="shared" si="35"/>
        <v>0</v>
      </c>
      <c r="BG205" s="156">
        <f t="shared" si="36"/>
        <v>0</v>
      </c>
      <c r="BH205" s="156">
        <f t="shared" si="37"/>
        <v>0</v>
      </c>
      <c r="BI205" s="156">
        <f t="shared" si="38"/>
        <v>0</v>
      </c>
      <c r="BJ205" s="14" t="s">
        <v>86</v>
      </c>
      <c r="BK205" s="156">
        <f t="shared" si="39"/>
        <v>0</v>
      </c>
      <c r="BL205" s="14" t="s">
        <v>260</v>
      </c>
      <c r="BM205" s="155" t="s">
        <v>1213</v>
      </c>
    </row>
    <row r="206" spans="1:65" s="2" customFormat="1" ht="16.5" customHeight="1" x14ac:dyDescent="0.2">
      <c r="A206" s="26"/>
      <c r="B206" s="143"/>
      <c r="C206" s="157" t="s">
        <v>1099</v>
      </c>
      <c r="D206" s="157" t="s">
        <v>262</v>
      </c>
      <c r="E206" s="158" t="s">
        <v>1214</v>
      </c>
      <c r="F206" s="159" t="s">
        <v>1215</v>
      </c>
      <c r="G206" s="160" t="s">
        <v>206</v>
      </c>
      <c r="H206" s="161">
        <v>1</v>
      </c>
      <c r="I206" s="162">
        <v>0</v>
      </c>
      <c r="J206" s="162">
        <f t="shared" si="30"/>
        <v>0</v>
      </c>
      <c r="K206" s="163"/>
      <c r="L206" s="164"/>
      <c r="M206" s="165" t="s">
        <v>1</v>
      </c>
      <c r="N206" s="166" t="s">
        <v>39</v>
      </c>
      <c r="O206" s="153">
        <v>0</v>
      </c>
      <c r="P206" s="153">
        <f t="shared" si="31"/>
        <v>0</v>
      </c>
      <c r="Q206" s="153">
        <v>2.3E-3</v>
      </c>
      <c r="R206" s="153">
        <f t="shared" si="32"/>
        <v>2.3E-3</v>
      </c>
      <c r="S206" s="153">
        <v>0</v>
      </c>
      <c r="T206" s="154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265</v>
      </c>
      <c r="AT206" s="155" t="s">
        <v>262</v>
      </c>
      <c r="AU206" s="155" t="s">
        <v>86</v>
      </c>
      <c r="AY206" s="14" t="s">
        <v>191</v>
      </c>
      <c r="BE206" s="156">
        <f t="shared" si="34"/>
        <v>0</v>
      </c>
      <c r="BF206" s="156">
        <f t="shared" si="35"/>
        <v>0</v>
      </c>
      <c r="BG206" s="156">
        <f t="shared" si="36"/>
        <v>0</v>
      </c>
      <c r="BH206" s="156">
        <f t="shared" si="37"/>
        <v>0</v>
      </c>
      <c r="BI206" s="156">
        <f t="shared" si="38"/>
        <v>0</v>
      </c>
      <c r="BJ206" s="14" t="s">
        <v>86</v>
      </c>
      <c r="BK206" s="156">
        <f t="shared" si="39"/>
        <v>0</v>
      </c>
      <c r="BL206" s="14" t="s">
        <v>260</v>
      </c>
      <c r="BM206" s="155" t="s">
        <v>1216</v>
      </c>
    </row>
    <row r="207" spans="1:65" s="2" customFormat="1" ht="24" x14ac:dyDescent="0.2">
      <c r="A207" s="26"/>
      <c r="B207" s="143"/>
      <c r="C207" s="144" t="s">
        <v>1217</v>
      </c>
      <c r="D207" s="144" t="s">
        <v>194</v>
      </c>
      <c r="E207" s="145" t="s">
        <v>1218</v>
      </c>
      <c r="F207" s="146" t="s">
        <v>1219</v>
      </c>
      <c r="G207" s="147" t="s">
        <v>206</v>
      </c>
      <c r="H207" s="148">
        <v>3</v>
      </c>
      <c r="I207" s="149">
        <v>0</v>
      </c>
      <c r="J207" s="149">
        <f t="shared" si="30"/>
        <v>0</v>
      </c>
      <c r="K207" s="150"/>
      <c r="L207" s="27"/>
      <c r="M207" s="151" t="s">
        <v>1</v>
      </c>
      <c r="N207" s="152" t="s">
        <v>39</v>
      </c>
      <c r="O207" s="153">
        <v>0</v>
      </c>
      <c r="P207" s="153">
        <f t="shared" si="31"/>
        <v>0</v>
      </c>
      <c r="Q207" s="153">
        <v>2.0000000000000002E-5</v>
      </c>
      <c r="R207" s="153">
        <f t="shared" si="32"/>
        <v>6.0000000000000002E-5</v>
      </c>
      <c r="S207" s="153">
        <v>0</v>
      </c>
      <c r="T207" s="154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260</v>
      </c>
      <c r="AT207" s="155" t="s">
        <v>194</v>
      </c>
      <c r="AU207" s="155" t="s">
        <v>86</v>
      </c>
      <c r="AY207" s="14" t="s">
        <v>191</v>
      </c>
      <c r="BE207" s="156">
        <f t="shared" si="34"/>
        <v>0</v>
      </c>
      <c r="BF207" s="156">
        <f t="shared" si="35"/>
        <v>0</v>
      </c>
      <c r="BG207" s="156">
        <f t="shared" si="36"/>
        <v>0</v>
      </c>
      <c r="BH207" s="156">
        <f t="shared" si="37"/>
        <v>0</v>
      </c>
      <c r="BI207" s="156">
        <f t="shared" si="38"/>
        <v>0</v>
      </c>
      <c r="BJ207" s="14" t="s">
        <v>86</v>
      </c>
      <c r="BK207" s="156">
        <f t="shared" si="39"/>
        <v>0</v>
      </c>
      <c r="BL207" s="14" t="s">
        <v>260</v>
      </c>
      <c r="BM207" s="155" t="s">
        <v>1220</v>
      </c>
    </row>
    <row r="208" spans="1:65" s="2" customFormat="1" ht="16.5" customHeight="1" x14ac:dyDescent="0.2">
      <c r="A208" s="26"/>
      <c r="B208" s="143"/>
      <c r="C208" s="157" t="s">
        <v>1102</v>
      </c>
      <c r="D208" s="157" t="s">
        <v>262</v>
      </c>
      <c r="E208" s="158" t="s">
        <v>1221</v>
      </c>
      <c r="F208" s="159" t="s">
        <v>1222</v>
      </c>
      <c r="G208" s="160" t="s">
        <v>206</v>
      </c>
      <c r="H208" s="161">
        <v>3</v>
      </c>
      <c r="I208" s="162">
        <v>0</v>
      </c>
      <c r="J208" s="162">
        <f t="shared" si="30"/>
        <v>0</v>
      </c>
      <c r="K208" s="163"/>
      <c r="L208" s="164"/>
      <c r="M208" s="165" t="s">
        <v>1</v>
      </c>
      <c r="N208" s="166" t="s">
        <v>39</v>
      </c>
      <c r="O208" s="153">
        <v>0</v>
      </c>
      <c r="P208" s="153">
        <f t="shared" si="31"/>
        <v>0</v>
      </c>
      <c r="Q208" s="153">
        <v>0</v>
      </c>
      <c r="R208" s="153">
        <f t="shared" si="32"/>
        <v>0</v>
      </c>
      <c r="S208" s="153">
        <v>0</v>
      </c>
      <c r="T208" s="154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265</v>
      </c>
      <c r="AT208" s="155" t="s">
        <v>262</v>
      </c>
      <c r="AU208" s="155" t="s">
        <v>86</v>
      </c>
      <c r="AY208" s="14" t="s">
        <v>191</v>
      </c>
      <c r="BE208" s="156">
        <f t="shared" si="34"/>
        <v>0</v>
      </c>
      <c r="BF208" s="156">
        <f t="shared" si="35"/>
        <v>0</v>
      </c>
      <c r="BG208" s="156">
        <f t="shared" si="36"/>
        <v>0</v>
      </c>
      <c r="BH208" s="156">
        <f t="shared" si="37"/>
        <v>0</v>
      </c>
      <c r="BI208" s="156">
        <f t="shared" si="38"/>
        <v>0</v>
      </c>
      <c r="BJ208" s="14" t="s">
        <v>86</v>
      </c>
      <c r="BK208" s="156">
        <f t="shared" si="39"/>
        <v>0</v>
      </c>
      <c r="BL208" s="14" t="s">
        <v>260</v>
      </c>
      <c r="BM208" s="155" t="s">
        <v>1223</v>
      </c>
    </row>
    <row r="209" spans="1:65" s="2" customFormat="1" ht="24" x14ac:dyDescent="0.2">
      <c r="A209" s="26"/>
      <c r="B209" s="143"/>
      <c r="C209" s="144" t="s">
        <v>1224</v>
      </c>
      <c r="D209" s="144" t="s">
        <v>194</v>
      </c>
      <c r="E209" s="145" t="s">
        <v>1225</v>
      </c>
      <c r="F209" s="146" t="s">
        <v>1226</v>
      </c>
      <c r="G209" s="147" t="s">
        <v>1227</v>
      </c>
      <c r="H209" s="148">
        <v>1</v>
      </c>
      <c r="I209" s="149">
        <v>0</v>
      </c>
      <c r="J209" s="149">
        <f t="shared" si="30"/>
        <v>0</v>
      </c>
      <c r="K209" s="150"/>
      <c r="L209" s="27"/>
      <c r="M209" s="151" t="s">
        <v>1</v>
      </c>
      <c r="N209" s="152" t="s">
        <v>39</v>
      </c>
      <c r="O209" s="153">
        <v>0</v>
      </c>
      <c r="P209" s="153">
        <f t="shared" si="31"/>
        <v>0</v>
      </c>
      <c r="Q209" s="153">
        <v>2.5999999999999998E-4</v>
      </c>
      <c r="R209" s="153">
        <f t="shared" si="32"/>
        <v>2.5999999999999998E-4</v>
      </c>
      <c r="S209" s="153">
        <v>0</v>
      </c>
      <c r="T209" s="154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260</v>
      </c>
      <c r="AT209" s="155" t="s">
        <v>194</v>
      </c>
      <c r="AU209" s="155" t="s">
        <v>86</v>
      </c>
      <c r="AY209" s="14" t="s">
        <v>191</v>
      </c>
      <c r="BE209" s="156">
        <f t="shared" si="34"/>
        <v>0</v>
      </c>
      <c r="BF209" s="156">
        <f t="shared" si="35"/>
        <v>0</v>
      </c>
      <c r="BG209" s="156">
        <f t="shared" si="36"/>
        <v>0</v>
      </c>
      <c r="BH209" s="156">
        <f t="shared" si="37"/>
        <v>0</v>
      </c>
      <c r="BI209" s="156">
        <f t="shared" si="38"/>
        <v>0</v>
      </c>
      <c r="BJ209" s="14" t="s">
        <v>86</v>
      </c>
      <c r="BK209" s="156">
        <f t="shared" si="39"/>
        <v>0</v>
      </c>
      <c r="BL209" s="14" t="s">
        <v>260</v>
      </c>
      <c r="BM209" s="155" t="s">
        <v>1228</v>
      </c>
    </row>
    <row r="210" spans="1:65" s="2" customFormat="1" ht="36" x14ac:dyDescent="0.2">
      <c r="A210" s="26"/>
      <c r="B210" s="143"/>
      <c r="C210" s="157" t="s">
        <v>1105</v>
      </c>
      <c r="D210" s="157" t="s">
        <v>262</v>
      </c>
      <c r="E210" s="158" t="s">
        <v>1229</v>
      </c>
      <c r="F210" s="159" t="s">
        <v>1230</v>
      </c>
      <c r="G210" s="160" t="s">
        <v>206</v>
      </c>
      <c r="H210" s="161">
        <v>1</v>
      </c>
      <c r="I210" s="162">
        <v>0</v>
      </c>
      <c r="J210" s="162">
        <f t="shared" si="30"/>
        <v>0</v>
      </c>
      <c r="K210" s="163"/>
      <c r="L210" s="164"/>
      <c r="M210" s="165" t="s">
        <v>1</v>
      </c>
      <c r="N210" s="166" t="s">
        <v>39</v>
      </c>
      <c r="O210" s="153">
        <v>0</v>
      </c>
      <c r="P210" s="153">
        <f t="shared" si="31"/>
        <v>0</v>
      </c>
      <c r="Q210" s="153">
        <v>1.8499999999999999E-2</v>
      </c>
      <c r="R210" s="153">
        <f t="shared" si="32"/>
        <v>1.8499999999999999E-2</v>
      </c>
      <c r="S210" s="153">
        <v>0</v>
      </c>
      <c r="T210" s="154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265</v>
      </c>
      <c r="AT210" s="155" t="s">
        <v>262</v>
      </c>
      <c r="AU210" s="155" t="s">
        <v>86</v>
      </c>
      <c r="AY210" s="14" t="s">
        <v>191</v>
      </c>
      <c r="BE210" s="156">
        <f t="shared" si="34"/>
        <v>0</v>
      </c>
      <c r="BF210" s="156">
        <f t="shared" si="35"/>
        <v>0</v>
      </c>
      <c r="BG210" s="156">
        <f t="shared" si="36"/>
        <v>0</v>
      </c>
      <c r="BH210" s="156">
        <f t="shared" si="37"/>
        <v>0</v>
      </c>
      <c r="BI210" s="156">
        <f t="shared" si="38"/>
        <v>0</v>
      </c>
      <c r="BJ210" s="14" t="s">
        <v>86</v>
      </c>
      <c r="BK210" s="156">
        <f t="shared" si="39"/>
        <v>0</v>
      </c>
      <c r="BL210" s="14" t="s">
        <v>260</v>
      </c>
      <c r="BM210" s="155" t="s">
        <v>1231</v>
      </c>
    </row>
    <row r="211" spans="1:65" s="2" customFormat="1" ht="24" x14ac:dyDescent="0.2">
      <c r="A211" s="26"/>
      <c r="B211" s="143"/>
      <c r="C211" s="144" t="s">
        <v>1232</v>
      </c>
      <c r="D211" s="144" t="s">
        <v>194</v>
      </c>
      <c r="E211" s="145" t="s">
        <v>1233</v>
      </c>
      <c r="F211" s="146" t="s">
        <v>1234</v>
      </c>
      <c r="G211" s="147" t="s">
        <v>210</v>
      </c>
      <c r="H211" s="148">
        <v>194</v>
      </c>
      <c r="I211" s="149">
        <v>0</v>
      </c>
      <c r="J211" s="149">
        <f t="shared" si="30"/>
        <v>0</v>
      </c>
      <c r="K211" s="150"/>
      <c r="L211" s="27"/>
      <c r="M211" s="151" t="s">
        <v>1</v>
      </c>
      <c r="N211" s="152" t="s">
        <v>39</v>
      </c>
      <c r="O211" s="153">
        <v>0</v>
      </c>
      <c r="P211" s="153">
        <f t="shared" si="31"/>
        <v>0</v>
      </c>
      <c r="Q211" s="153">
        <v>1.9000000000000001E-4</v>
      </c>
      <c r="R211" s="153">
        <f t="shared" si="32"/>
        <v>3.6859999999999997E-2</v>
      </c>
      <c r="S211" s="153">
        <v>0</v>
      </c>
      <c r="T211" s="154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260</v>
      </c>
      <c r="AT211" s="155" t="s">
        <v>194</v>
      </c>
      <c r="AU211" s="155" t="s">
        <v>86</v>
      </c>
      <c r="AY211" s="14" t="s">
        <v>191</v>
      </c>
      <c r="BE211" s="156">
        <f t="shared" si="34"/>
        <v>0</v>
      </c>
      <c r="BF211" s="156">
        <f t="shared" si="35"/>
        <v>0</v>
      </c>
      <c r="BG211" s="156">
        <f t="shared" si="36"/>
        <v>0</v>
      </c>
      <c r="BH211" s="156">
        <f t="shared" si="37"/>
        <v>0</v>
      </c>
      <c r="BI211" s="156">
        <f t="shared" si="38"/>
        <v>0</v>
      </c>
      <c r="BJ211" s="14" t="s">
        <v>86</v>
      </c>
      <c r="BK211" s="156">
        <f t="shared" si="39"/>
        <v>0</v>
      </c>
      <c r="BL211" s="14" t="s">
        <v>260</v>
      </c>
      <c r="BM211" s="155" t="s">
        <v>1235</v>
      </c>
    </row>
    <row r="212" spans="1:65" s="2" customFormat="1" ht="24" x14ac:dyDescent="0.2">
      <c r="A212" s="26"/>
      <c r="B212" s="143"/>
      <c r="C212" s="144" t="s">
        <v>1108</v>
      </c>
      <c r="D212" s="144" t="s">
        <v>194</v>
      </c>
      <c r="E212" s="145" t="s">
        <v>1236</v>
      </c>
      <c r="F212" s="146" t="s">
        <v>1237</v>
      </c>
      <c r="G212" s="147" t="s">
        <v>210</v>
      </c>
      <c r="H212" s="148">
        <v>194</v>
      </c>
      <c r="I212" s="149">
        <v>0</v>
      </c>
      <c r="J212" s="149">
        <f t="shared" si="30"/>
        <v>0</v>
      </c>
      <c r="K212" s="150"/>
      <c r="L212" s="27"/>
      <c r="M212" s="151" t="s">
        <v>1</v>
      </c>
      <c r="N212" s="152" t="s">
        <v>39</v>
      </c>
      <c r="O212" s="153">
        <v>0</v>
      </c>
      <c r="P212" s="153">
        <f t="shared" si="31"/>
        <v>0</v>
      </c>
      <c r="Q212" s="153">
        <v>1.0000000000000001E-5</v>
      </c>
      <c r="R212" s="153">
        <f t="shared" si="32"/>
        <v>1.9400000000000001E-3</v>
      </c>
      <c r="S212" s="153">
        <v>0</v>
      </c>
      <c r="T212" s="154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260</v>
      </c>
      <c r="AT212" s="155" t="s">
        <v>194</v>
      </c>
      <c r="AU212" s="155" t="s">
        <v>86</v>
      </c>
      <c r="AY212" s="14" t="s">
        <v>191</v>
      </c>
      <c r="BE212" s="156">
        <f t="shared" si="34"/>
        <v>0</v>
      </c>
      <c r="BF212" s="156">
        <f t="shared" si="35"/>
        <v>0</v>
      </c>
      <c r="BG212" s="156">
        <f t="shared" si="36"/>
        <v>0</v>
      </c>
      <c r="BH212" s="156">
        <f t="shared" si="37"/>
        <v>0</v>
      </c>
      <c r="BI212" s="156">
        <f t="shared" si="38"/>
        <v>0</v>
      </c>
      <c r="BJ212" s="14" t="s">
        <v>86</v>
      </c>
      <c r="BK212" s="156">
        <f t="shared" si="39"/>
        <v>0</v>
      </c>
      <c r="BL212" s="14" t="s">
        <v>260</v>
      </c>
      <c r="BM212" s="155" t="s">
        <v>1238</v>
      </c>
    </row>
    <row r="213" spans="1:65" s="2" customFormat="1" ht="24" x14ac:dyDescent="0.2">
      <c r="A213" s="26"/>
      <c r="B213" s="143"/>
      <c r="C213" s="144" t="s">
        <v>1239</v>
      </c>
      <c r="D213" s="144" t="s">
        <v>194</v>
      </c>
      <c r="E213" s="145" t="s">
        <v>1240</v>
      </c>
      <c r="F213" s="146" t="s">
        <v>1241</v>
      </c>
      <c r="G213" s="147" t="s">
        <v>239</v>
      </c>
      <c r="H213" s="148">
        <v>0.47499999999999998</v>
      </c>
      <c r="I213" s="149">
        <v>0</v>
      </c>
      <c r="J213" s="149">
        <f t="shared" si="30"/>
        <v>0</v>
      </c>
      <c r="K213" s="150"/>
      <c r="L213" s="27"/>
      <c r="M213" s="151" t="s">
        <v>1</v>
      </c>
      <c r="N213" s="152" t="s">
        <v>39</v>
      </c>
      <c r="O213" s="153">
        <v>0</v>
      </c>
      <c r="P213" s="153">
        <f t="shared" si="31"/>
        <v>0</v>
      </c>
      <c r="Q213" s="153">
        <v>0</v>
      </c>
      <c r="R213" s="153">
        <f t="shared" si="32"/>
        <v>0</v>
      </c>
      <c r="S213" s="153">
        <v>0</v>
      </c>
      <c r="T213" s="154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260</v>
      </c>
      <c r="AT213" s="155" t="s">
        <v>194</v>
      </c>
      <c r="AU213" s="155" t="s">
        <v>86</v>
      </c>
      <c r="AY213" s="14" t="s">
        <v>191</v>
      </c>
      <c r="BE213" s="156">
        <f t="shared" si="34"/>
        <v>0</v>
      </c>
      <c r="BF213" s="156">
        <f t="shared" si="35"/>
        <v>0</v>
      </c>
      <c r="BG213" s="156">
        <f t="shared" si="36"/>
        <v>0</v>
      </c>
      <c r="BH213" s="156">
        <f t="shared" si="37"/>
        <v>0</v>
      </c>
      <c r="BI213" s="156">
        <f t="shared" si="38"/>
        <v>0</v>
      </c>
      <c r="BJ213" s="14" t="s">
        <v>86</v>
      </c>
      <c r="BK213" s="156">
        <f t="shared" si="39"/>
        <v>0</v>
      </c>
      <c r="BL213" s="14" t="s">
        <v>260</v>
      </c>
      <c r="BM213" s="155" t="s">
        <v>1242</v>
      </c>
    </row>
    <row r="214" spans="1:65" s="12" customFormat="1" ht="22.9" customHeight="1" x14ac:dyDescent="0.2">
      <c r="B214" s="131"/>
      <c r="D214" s="132" t="s">
        <v>72</v>
      </c>
      <c r="E214" s="141" t="s">
        <v>1243</v>
      </c>
      <c r="F214" s="141" t="s">
        <v>1244</v>
      </c>
      <c r="J214" s="142">
        <f>BK214</f>
        <v>0</v>
      </c>
      <c r="L214" s="131"/>
      <c r="M214" s="135"/>
      <c r="N214" s="136"/>
      <c r="O214" s="136"/>
      <c r="P214" s="137">
        <f>SUM(P215:P244)</f>
        <v>0</v>
      </c>
      <c r="Q214" s="136"/>
      <c r="R214" s="137">
        <f>SUM(R215:R244)</f>
        <v>0.44679999999999997</v>
      </c>
      <c r="S214" s="136"/>
      <c r="T214" s="138">
        <f>SUM(T215:T244)</f>
        <v>0</v>
      </c>
      <c r="AR214" s="132" t="s">
        <v>86</v>
      </c>
      <c r="AT214" s="139" t="s">
        <v>72</v>
      </c>
      <c r="AU214" s="139" t="s">
        <v>80</v>
      </c>
      <c r="AY214" s="132" t="s">
        <v>191</v>
      </c>
      <c r="BK214" s="140">
        <f>SUM(BK215:BK244)</f>
        <v>0</v>
      </c>
    </row>
    <row r="215" spans="1:65" s="2" customFormat="1" ht="24" x14ac:dyDescent="0.2">
      <c r="A215" s="26"/>
      <c r="B215" s="143"/>
      <c r="C215" s="144" t="s">
        <v>1111</v>
      </c>
      <c r="D215" s="144" t="s">
        <v>194</v>
      </c>
      <c r="E215" s="145" t="s">
        <v>1245</v>
      </c>
      <c r="F215" s="146" t="s">
        <v>1246</v>
      </c>
      <c r="G215" s="147" t="s">
        <v>1247</v>
      </c>
      <c r="H215" s="148">
        <v>6</v>
      </c>
      <c r="I215" s="149">
        <v>0</v>
      </c>
      <c r="J215" s="149">
        <f t="shared" ref="J215:J244" si="40">ROUND(I215*H215,2)</f>
        <v>0</v>
      </c>
      <c r="K215" s="150"/>
      <c r="L215" s="27"/>
      <c r="M215" s="151" t="s">
        <v>1</v>
      </c>
      <c r="N215" s="152" t="s">
        <v>39</v>
      </c>
      <c r="O215" s="153">
        <v>0</v>
      </c>
      <c r="P215" s="153">
        <f t="shared" ref="P215:P244" si="41">O215*H215</f>
        <v>0</v>
      </c>
      <c r="Q215" s="153">
        <v>0</v>
      </c>
      <c r="R215" s="153">
        <f t="shared" ref="R215:R244" si="42">Q215*H215</f>
        <v>0</v>
      </c>
      <c r="S215" s="153">
        <v>0</v>
      </c>
      <c r="T215" s="154">
        <f t="shared" ref="T215:T244" si="43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260</v>
      </c>
      <c r="AT215" s="155" t="s">
        <v>194</v>
      </c>
      <c r="AU215" s="155" t="s">
        <v>86</v>
      </c>
      <c r="AY215" s="14" t="s">
        <v>191</v>
      </c>
      <c r="BE215" s="156">
        <f t="shared" ref="BE215:BE244" si="44">IF(N215="základná",J215,0)</f>
        <v>0</v>
      </c>
      <c r="BF215" s="156">
        <f t="shared" ref="BF215:BF244" si="45">IF(N215="znížená",J215,0)</f>
        <v>0</v>
      </c>
      <c r="BG215" s="156">
        <f t="shared" ref="BG215:BG244" si="46">IF(N215="zákl. prenesená",J215,0)</f>
        <v>0</v>
      </c>
      <c r="BH215" s="156">
        <f t="shared" ref="BH215:BH244" si="47">IF(N215="zníž. prenesená",J215,0)</f>
        <v>0</v>
      </c>
      <c r="BI215" s="156">
        <f t="shared" ref="BI215:BI244" si="48">IF(N215="nulová",J215,0)</f>
        <v>0</v>
      </c>
      <c r="BJ215" s="14" t="s">
        <v>86</v>
      </c>
      <c r="BK215" s="156">
        <f t="shared" ref="BK215:BK244" si="49">ROUND(I215*H215,2)</f>
        <v>0</v>
      </c>
      <c r="BL215" s="14" t="s">
        <v>260</v>
      </c>
      <c r="BM215" s="155" t="s">
        <v>1248</v>
      </c>
    </row>
    <row r="216" spans="1:65" s="2" customFormat="1" ht="48" x14ac:dyDescent="0.2">
      <c r="A216" s="26"/>
      <c r="B216" s="143"/>
      <c r="C216" s="157" t="s">
        <v>1249</v>
      </c>
      <c r="D216" s="157" t="s">
        <v>262</v>
      </c>
      <c r="E216" s="158" t="s">
        <v>1250</v>
      </c>
      <c r="F216" s="159" t="s">
        <v>1251</v>
      </c>
      <c r="G216" s="160" t="s">
        <v>206</v>
      </c>
      <c r="H216" s="161">
        <v>6</v>
      </c>
      <c r="I216" s="162">
        <v>0</v>
      </c>
      <c r="J216" s="162">
        <f t="shared" si="40"/>
        <v>0</v>
      </c>
      <c r="K216" s="163"/>
      <c r="L216" s="164"/>
      <c r="M216" s="165" t="s">
        <v>1</v>
      </c>
      <c r="N216" s="166" t="s">
        <v>39</v>
      </c>
      <c r="O216" s="153">
        <v>0</v>
      </c>
      <c r="P216" s="153">
        <f t="shared" si="41"/>
        <v>0</v>
      </c>
      <c r="Q216" s="153">
        <v>1.668E-2</v>
      </c>
      <c r="R216" s="153">
        <f t="shared" si="42"/>
        <v>0.10008</v>
      </c>
      <c r="S216" s="153">
        <v>0</v>
      </c>
      <c r="T216" s="154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265</v>
      </c>
      <c r="AT216" s="155" t="s">
        <v>262</v>
      </c>
      <c r="AU216" s="155" t="s">
        <v>86</v>
      </c>
      <c r="AY216" s="14" t="s">
        <v>191</v>
      </c>
      <c r="BE216" s="156">
        <f t="shared" si="44"/>
        <v>0</v>
      </c>
      <c r="BF216" s="156">
        <f t="shared" si="45"/>
        <v>0</v>
      </c>
      <c r="BG216" s="156">
        <f t="shared" si="46"/>
        <v>0</v>
      </c>
      <c r="BH216" s="156">
        <f t="shared" si="47"/>
        <v>0</v>
      </c>
      <c r="BI216" s="156">
        <f t="shared" si="48"/>
        <v>0</v>
      </c>
      <c r="BJ216" s="14" t="s">
        <v>86</v>
      </c>
      <c r="BK216" s="156">
        <f t="shared" si="49"/>
        <v>0</v>
      </c>
      <c r="BL216" s="14" t="s">
        <v>260</v>
      </c>
      <c r="BM216" s="155" t="s">
        <v>1252</v>
      </c>
    </row>
    <row r="217" spans="1:65" s="2" customFormat="1" ht="24" x14ac:dyDescent="0.2">
      <c r="A217" s="26"/>
      <c r="B217" s="143"/>
      <c r="C217" s="144" t="s">
        <v>1114</v>
      </c>
      <c r="D217" s="144" t="s">
        <v>194</v>
      </c>
      <c r="E217" s="145" t="s">
        <v>1253</v>
      </c>
      <c r="F217" s="146" t="s">
        <v>1254</v>
      </c>
      <c r="G217" s="147" t="s">
        <v>1247</v>
      </c>
      <c r="H217" s="148">
        <v>2</v>
      </c>
      <c r="I217" s="149">
        <v>0</v>
      </c>
      <c r="J217" s="149">
        <f t="shared" si="40"/>
        <v>0</v>
      </c>
      <c r="K217" s="150"/>
      <c r="L217" s="27"/>
      <c r="M217" s="151" t="s">
        <v>1</v>
      </c>
      <c r="N217" s="152" t="s">
        <v>39</v>
      </c>
      <c r="O217" s="153">
        <v>0</v>
      </c>
      <c r="P217" s="153">
        <f t="shared" si="41"/>
        <v>0</v>
      </c>
      <c r="Q217" s="153">
        <v>3.7399999999999998E-3</v>
      </c>
      <c r="R217" s="153">
        <f t="shared" si="42"/>
        <v>7.4799999999999997E-3</v>
      </c>
      <c r="S217" s="153">
        <v>0</v>
      </c>
      <c r="T217" s="154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260</v>
      </c>
      <c r="AT217" s="155" t="s">
        <v>194</v>
      </c>
      <c r="AU217" s="155" t="s">
        <v>86</v>
      </c>
      <c r="AY217" s="14" t="s">
        <v>191</v>
      </c>
      <c r="BE217" s="156">
        <f t="shared" si="44"/>
        <v>0</v>
      </c>
      <c r="BF217" s="156">
        <f t="shared" si="45"/>
        <v>0</v>
      </c>
      <c r="BG217" s="156">
        <f t="shared" si="46"/>
        <v>0</v>
      </c>
      <c r="BH217" s="156">
        <f t="shared" si="47"/>
        <v>0</v>
      </c>
      <c r="BI217" s="156">
        <f t="shared" si="48"/>
        <v>0</v>
      </c>
      <c r="BJ217" s="14" t="s">
        <v>86</v>
      </c>
      <c r="BK217" s="156">
        <f t="shared" si="49"/>
        <v>0</v>
      </c>
      <c r="BL217" s="14" t="s">
        <v>260</v>
      </c>
      <c r="BM217" s="155" t="s">
        <v>1255</v>
      </c>
    </row>
    <row r="218" spans="1:65" s="2" customFormat="1" ht="16.5" customHeight="1" x14ac:dyDescent="0.2">
      <c r="A218" s="26"/>
      <c r="B218" s="143"/>
      <c r="C218" s="157" t="s">
        <v>1256</v>
      </c>
      <c r="D218" s="157" t="s">
        <v>262</v>
      </c>
      <c r="E218" s="158" t="s">
        <v>1257</v>
      </c>
      <c r="F218" s="159" t="s">
        <v>1258</v>
      </c>
      <c r="G218" s="160" t="s">
        <v>206</v>
      </c>
      <c r="H218" s="161">
        <v>2</v>
      </c>
      <c r="I218" s="162">
        <v>0</v>
      </c>
      <c r="J218" s="162">
        <f t="shared" si="40"/>
        <v>0</v>
      </c>
      <c r="K218" s="163"/>
      <c r="L218" s="164"/>
      <c r="M218" s="165" t="s">
        <v>1</v>
      </c>
      <c r="N218" s="166" t="s">
        <v>39</v>
      </c>
      <c r="O218" s="153">
        <v>0</v>
      </c>
      <c r="P218" s="153">
        <f t="shared" si="41"/>
        <v>0</v>
      </c>
      <c r="Q218" s="153">
        <v>2.8000000000000001E-2</v>
      </c>
      <c r="R218" s="153">
        <f t="shared" si="42"/>
        <v>5.6000000000000001E-2</v>
      </c>
      <c r="S218" s="153">
        <v>0</v>
      </c>
      <c r="T218" s="154">
        <f t="shared" si="4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265</v>
      </c>
      <c r="AT218" s="155" t="s">
        <v>262</v>
      </c>
      <c r="AU218" s="155" t="s">
        <v>86</v>
      </c>
      <c r="AY218" s="14" t="s">
        <v>191</v>
      </c>
      <c r="BE218" s="156">
        <f t="shared" si="44"/>
        <v>0</v>
      </c>
      <c r="BF218" s="156">
        <f t="shared" si="45"/>
        <v>0</v>
      </c>
      <c r="BG218" s="156">
        <f t="shared" si="46"/>
        <v>0</v>
      </c>
      <c r="BH218" s="156">
        <f t="shared" si="47"/>
        <v>0</v>
      </c>
      <c r="BI218" s="156">
        <f t="shared" si="48"/>
        <v>0</v>
      </c>
      <c r="BJ218" s="14" t="s">
        <v>86</v>
      </c>
      <c r="BK218" s="156">
        <f t="shared" si="49"/>
        <v>0</v>
      </c>
      <c r="BL218" s="14" t="s">
        <v>260</v>
      </c>
      <c r="BM218" s="155" t="s">
        <v>1259</v>
      </c>
    </row>
    <row r="219" spans="1:65" s="2" customFormat="1" ht="16.5" customHeight="1" x14ac:dyDescent="0.2">
      <c r="A219" s="26"/>
      <c r="B219" s="143"/>
      <c r="C219" s="157" t="s">
        <v>1117</v>
      </c>
      <c r="D219" s="157" t="s">
        <v>262</v>
      </c>
      <c r="E219" s="158" t="s">
        <v>1260</v>
      </c>
      <c r="F219" s="159" t="s">
        <v>1261</v>
      </c>
      <c r="G219" s="160" t="s">
        <v>206</v>
      </c>
      <c r="H219" s="161">
        <v>2</v>
      </c>
      <c r="I219" s="162">
        <v>0</v>
      </c>
      <c r="J219" s="162">
        <f t="shared" si="40"/>
        <v>0</v>
      </c>
      <c r="K219" s="163"/>
      <c r="L219" s="164"/>
      <c r="M219" s="165" t="s">
        <v>1</v>
      </c>
      <c r="N219" s="166" t="s">
        <v>39</v>
      </c>
      <c r="O219" s="153">
        <v>0</v>
      </c>
      <c r="P219" s="153">
        <f t="shared" si="41"/>
        <v>0</v>
      </c>
      <c r="Q219" s="153">
        <v>5.0000000000000001E-4</v>
      </c>
      <c r="R219" s="153">
        <f t="shared" si="42"/>
        <v>1E-3</v>
      </c>
      <c r="S219" s="153">
        <v>0</v>
      </c>
      <c r="T219" s="154">
        <f t="shared" si="4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265</v>
      </c>
      <c r="AT219" s="155" t="s">
        <v>262</v>
      </c>
      <c r="AU219" s="155" t="s">
        <v>86</v>
      </c>
      <c r="AY219" s="14" t="s">
        <v>191</v>
      </c>
      <c r="BE219" s="156">
        <f t="shared" si="44"/>
        <v>0</v>
      </c>
      <c r="BF219" s="156">
        <f t="shared" si="45"/>
        <v>0</v>
      </c>
      <c r="BG219" s="156">
        <f t="shared" si="46"/>
        <v>0</v>
      </c>
      <c r="BH219" s="156">
        <f t="shared" si="47"/>
        <v>0</v>
      </c>
      <c r="BI219" s="156">
        <f t="shared" si="48"/>
        <v>0</v>
      </c>
      <c r="BJ219" s="14" t="s">
        <v>86</v>
      </c>
      <c r="BK219" s="156">
        <f t="shared" si="49"/>
        <v>0</v>
      </c>
      <c r="BL219" s="14" t="s">
        <v>260</v>
      </c>
      <c r="BM219" s="155" t="s">
        <v>1262</v>
      </c>
    </row>
    <row r="220" spans="1:65" s="2" customFormat="1" ht="24" x14ac:dyDescent="0.2">
      <c r="A220" s="26"/>
      <c r="B220" s="143"/>
      <c r="C220" s="144" t="s">
        <v>1263</v>
      </c>
      <c r="D220" s="144" t="s">
        <v>194</v>
      </c>
      <c r="E220" s="145" t="s">
        <v>1264</v>
      </c>
      <c r="F220" s="146" t="s">
        <v>1265</v>
      </c>
      <c r="G220" s="147" t="s">
        <v>1247</v>
      </c>
      <c r="H220" s="148">
        <v>9</v>
      </c>
      <c r="I220" s="149">
        <v>0</v>
      </c>
      <c r="J220" s="149">
        <f t="shared" si="40"/>
        <v>0</v>
      </c>
      <c r="K220" s="150"/>
      <c r="L220" s="27"/>
      <c r="M220" s="151" t="s">
        <v>1</v>
      </c>
      <c r="N220" s="152" t="s">
        <v>39</v>
      </c>
      <c r="O220" s="153">
        <v>0</v>
      </c>
      <c r="P220" s="153">
        <f t="shared" si="41"/>
        <v>0</v>
      </c>
      <c r="Q220" s="153">
        <v>1.3799999999999999E-3</v>
      </c>
      <c r="R220" s="153">
        <f t="shared" si="42"/>
        <v>1.242E-2</v>
      </c>
      <c r="S220" s="153">
        <v>0</v>
      </c>
      <c r="T220" s="154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260</v>
      </c>
      <c r="AT220" s="155" t="s">
        <v>194</v>
      </c>
      <c r="AU220" s="155" t="s">
        <v>86</v>
      </c>
      <c r="AY220" s="14" t="s">
        <v>191</v>
      </c>
      <c r="BE220" s="156">
        <f t="shared" si="44"/>
        <v>0</v>
      </c>
      <c r="BF220" s="156">
        <f t="shared" si="45"/>
        <v>0</v>
      </c>
      <c r="BG220" s="156">
        <f t="shared" si="46"/>
        <v>0</v>
      </c>
      <c r="BH220" s="156">
        <f t="shared" si="47"/>
        <v>0</v>
      </c>
      <c r="BI220" s="156">
        <f t="shared" si="48"/>
        <v>0</v>
      </c>
      <c r="BJ220" s="14" t="s">
        <v>86</v>
      </c>
      <c r="BK220" s="156">
        <f t="shared" si="49"/>
        <v>0</v>
      </c>
      <c r="BL220" s="14" t="s">
        <v>260</v>
      </c>
      <c r="BM220" s="155" t="s">
        <v>1266</v>
      </c>
    </row>
    <row r="221" spans="1:65" s="2" customFormat="1" ht="16.5" customHeight="1" x14ac:dyDescent="0.2">
      <c r="A221" s="26"/>
      <c r="B221" s="143"/>
      <c r="C221" s="157" t="s">
        <v>1122</v>
      </c>
      <c r="D221" s="157" t="s">
        <v>262</v>
      </c>
      <c r="E221" s="158" t="s">
        <v>1267</v>
      </c>
      <c r="F221" s="159" t="s">
        <v>1268</v>
      </c>
      <c r="G221" s="160" t="s">
        <v>206</v>
      </c>
      <c r="H221" s="161">
        <v>9</v>
      </c>
      <c r="I221" s="162">
        <v>0</v>
      </c>
      <c r="J221" s="162">
        <f t="shared" si="40"/>
        <v>0</v>
      </c>
      <c r="K221" s="163"/>
      <c r="L221" s="164"/>
      <c r="M221" s="165" t="s">
        <v>1</v>
      </c>
      <c r="N221" s="166" t="s">
        <v>39</v>
      </c>
      <c r="O221" s="153">
        <v>0</v>
      </c>
      <c r="P221" s="153">
        <f t="shared" si="41"/>
        <v>0</v>
      </c>
      <c r="Q221" s="153">
        <v>1.0999999999999999E-2</v>
      </c>
      <c r="R221" s="153">
        <f t="shared" si="42"/>
        <v>9.9000000000000005E-2</v>
      </c>
      <c r="S221" s="153">
        <v>0</v>
      </c>
      <c r="T221" s="154">
        <f t="shared" si="4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265</v>
      </c>
      <c r="AT221" s="155" t="s">
        <v>262</v>
      </c>
      <c r="AU221" s="155" t="s">
        <v>86</v>
      </c>
      <c r="AY221" s="14" t="s">
        <v>191</v>
      </c>
      <c r="BE221" s="156">
        <f t="shared" si="44"/>
        <v>0</v>
      </c>
      <c r="BF221" s="156">
        <f t="shared" si="45"/>
        <v>0</v>
      </c>
      <c r="BG221" s="156">
        <f t="shared" si="46"/>
        <v>0</v>
      </c>
      <c r="BH221" s="156">
        <f t="shared" si="47"/>
        <v>0</v>
      </c>
      <c r="BI221" s="156">
        <f t="shared" si="48"/>
        <v>0</v>
      </c>
      <c r="BJ221" s="14" t="s">
        <v>86</v>
      </c>
      <c r="BK221" s="156">
        <f t="shared" si="49"/>
        <v>0</v>
      </c>
      <c r="BL221" s="14" t="s">
        <v>260</v>
      </c>
      <c r="BM221" s="155" t="s">
        <v>1269</v>
      </c>
    </row>
    <row r="222" spans="1:65" s="2" customFormat="1" ht="24" x14ac:dyDescent="0.2">
      <c r="A222" s="26"/>
      <c r="B222" s="143"/>
      <c r="C222" s="144" t="s">
        <v>1270</v>
      </c>
      <c r="D222" s="144" t="s">
        <v>194</v>
      </c>
      <c r="E222" s="145" t="s">
        <v>1271</v>
      </c>
      <c r="F222" s="146" t="s">
        <v>1272</v>
      </c>
      <c r="G222" s="147" t="s">
        <v>1247</v>
      </c>
      <c r="H222" s="148">
        <v>1</v>
      </c>
      <c r="I222" s="149">
        <v>0</v>
      </c>
      <c r="J222" s="149">
        <f t="shared" si="40"/>
        <v>0</v>
      </c>
      <c r="K222" s="150"/>
      <c r="L222" s="27"/>
      <c r="M222" s="151" t="s">
        <v>1</v>
      </c>
      <c r="N222" s="152" t="s">
        <v>39</v>
      </c>
      <c r="O222" s="153">
        <v>0</v>
      </c>
      <c r="P222" s="153">
        <f t="shared" si="41"/>
        <v>0</v>
      </c>
      <c r="Q222" s="153">
        <v>7.9000000000000001E-4</v>
      </c>
      <c r="R222" s="153">
        <f t="shared" si="42"/>
        <v>7.9000000000000001E-4</v>
      </c>
      <c r="S222" s="153">
        <v>0</v>
      </c>
      <c r="T222" s="154">
        <f t="shared" si="4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260</v>
      </c>
      <c r="AT222" s="155" t="s">
        <v>194</v>
      </c>
      <c r="AU222" s="155" t="s">
        <v>86</v>
      </c>
      <c r="AY222" s="14" t="s">
        <v>191</v>
      </c>
      <c r="BE222" s="156">
        <f t="shared" si="44"/>
        <v>0</v>
      </c>
      <c r="BF222" s="156">
        <f t="shared" si="45"/>
        <v>0</v>
      </c>
      <c r="BG222" s="156">
        <f t="shared" si="46"/>
        <v>0</v>
      </c>
      <c r="BH222" s="156">
        <f t="shared" si="47"/>
        <v>0</v>
      </c>
      <c r="BI222" s="156">
        <f t="shared" si="48"/>
        <v>0</v>
      </c>
      <c r="BJ222" s="14" t="s">
        <v>86</v>
      </c>
      <c r="BK222" s="156">
        <f t="shared" si="49"/>
        <v>0</v>
      </c>
      <c r="BL222" s="14" t="s">
        <v>260</v>
      </c>
      <c r="BM222" s="155" t="s">
        <v>1273</v>
      </c>
    </row>
    <row r="223" spans="1:65" s="2" customFormat="1" ht="16.5" customHeight="1" x14ac:dyDescent="0.2">
      <c r="A223" s="26"/>
      <c r="B223" s="143"/>
      <c r="C223" s="157" t="s">
        <v>1125</v>
      </c>
      <c r="D223" s="157" t="s">
        <v>262</v>
      </c>
      <c r="E223" s="158" t="s">
        <v>1274</v>
      </c>
      <c r="F223" s="159" t="s">
        <v>1275</v>
      </c>
      <c r="G223" s="160" t="s">
        <v>206</v>
      </c>
      <c r="H223" s="161">
        <v>1</v>
      </c>
      <c r="I223" s="162">
        <v>0</v>
      </c>
      <c r="J223" s="162">
        <f t="shared" si="40"/>
        <v>0</v>
      </c>
      <c r="K223" s="163"/>
      <c r="L223" s="164"/>
      <c r="M223" s="165" t="s">
        <v>1</v>
      </c>
      <c r="N223" s="166" t="s">
        <v>39</v>
      </c>
      <c r="O223" s="153">
        <v>0</v>
      </c>
      <c r="P223" s="153">
        <f t="shared" si="41"/>
        <v>0</v>
      </c>
      <c r="Q223" s="153">
        <v>0.01</v>
      </c>
      <c r="R223" s="153">
        <f t="shared" si="42"/>
        <v>0.01</v>
      </c>
      <c r="S223" s="153">
        <v>0</v>
      </c>
      <c r="T223" s="154">
        <f t="shared" si="4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265</v>
      </c>
      <c r="AT223" s="155" t="s">
        <v>262</v>
      </c>
      <c r="AU223" s="155" t="s">
        <v>86</v>
      </c>
      <c r="AY223" s="14" t="s">
        <v>191</v>
      </c>
      <c r="BE223" s="156">
        <f t="shared" si="44"/>
        <v>0</v>
      </c>
      <c r="BF223" s="156">
        <f t="shared" si="45"/>
        <v>0</v>
      </c>
      <c r="BG223" s="156">
        <f t="shared" si="46"/>
        <v>0</v>
      </c>
      <c r="BH223" s="156">
        <f t="shared" si="47"/>
        <v>0</v>
      </c>
      <c r="BI223" s="156">
        <f t="shared" si="48"/>
        <v>0</v>
      </c>
      <c r="BJ223" s="14" t="s">
        <v>86</v>
      </c>
      <c r="BK223" s="156">
        <f t="shared" si="49"/>
        <v>0</v>
      </c>
      <c r="BL223" s="14" t="s">
        <v>260</v>
      </c>
      <c r="BM223" s="155" t="s">
        <v>1276</v>
      </c>
    </row>
    <row r="224" spans="1:65" s="2" customFormat="1" ht="24" x14ac:dyDescent="0.2">
      <c r="A224" s="26"/>
      <c r="B224" s="143"/>
      <c r="C224" s="144" t="s">
        <v>1277</v>
      </c>
      <c r="D224" s="144" t="s">
        <v>194</v>
      </c>
      <c r="E224" s="145" t="s">
        <v>1278</v>
      </c>
      <c r="F224" s="146" t="s">
        <v>1279</v>
      </c>
      <c r="G224" s="147" t="s">
        <v>1227</v>
      </c>
      <c r="H224" s="148">
        <v>1</v>
      </c>
      <c r="I224" s="149">
        <v>0</v>
      </c>
      <c r="J224" s="149">
        <f t="shared" si="40"/>
        <v>0</v>
      </c>
      <c r="K224" s="150"/>
      <c r="L224" s="27"/>
      <c r="M224" s="151" t="s">
        <v>1</v>
      </c>
      <c r="N224" s="152" t="s">
        <v>39</v>
      </c>
      <c r="O224" s="153">
        <v>0</v>
      </c>
      <c r="P224" s="153">
        <f t="shared" si="41"/>
        <v>0</v>
      </c>
      <c r="Q224" s="153">
        <v>3.6999999999999999E-4</v>
      </c>
      <c r="R224" s="153">
        <f t="shared" si="42"/>
        <v>3.6999999999999999E-4</v>
      </c>
      <c r="S224" s="153">
        <v>0</v>
      </c>
      <c r="T224" s="154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260</v>
      </c>
      <c r="AT224" s="155" t="s">
        <v>194</v>
      </c>
      <c r="AU224" s="155" t="s">
        <v>86</v>
      </c>
      <c r="AY224" s="14" t="s">
        <v>191</v>
      </c>
      <c r="BE224" s="156">
        <f t="shared" si="44"/>
        <v>0</v>
      </c>
      <c r="BF224" s="156">
        <f t="shared" si="45"/>
        <v>0</v>
      </c>
      <c r="BG224" s="156">
        <f t="shared" si="46"/>
        <v>0</v>
      </c>
      <c r="BH224" s="156">
        <f t="shared" si="47"/>
        <v>0</v>
      </c>
      <c r="BI224" s="156">
        <f t="shared" si="48"/>
        <v>0</v>
      </c>
      <c r="BJ224" s="14" t="s">
        <v>86</v>
      </c>
      <c r="BK224" s="156">
        <f t="shared" si="49"/>
        <v>0</v>
      </c>
      <c r="BL224" s="14" t="s">
        <v>260</v>
      </c>
      <c r="BM224" s="155" t="s">
        <v>1280</v>
      </c>
    </row>
    <row r="225" spans="1:65" s="2" customFormat="1" ht="24" x14ac:dyDescent="0.2">
      <c r="A225" s="26"/>
      <c r="B225" s="143"/>
      <c r="C225" s="157" t="s">
        <v>1128</v>
      </c>
      <c r="D225" s="157" t="s">
        <v>262</v>
      </c>
      <c r="E225" s="158" t="s">
        <v>1281</v>
      </c>
      <c r="F225" s="159" t="s">
        <v>1282</v>
      </c>
      <c r="G225" s="160" t="s">
        <v>206</v>
      </c>
      <c r="H225" s="161">
        <v>1</v>
      </c>
      <c r="I225" s="162">
        <v>0</v>
      </c>
      <c r="J225" s="162">
        <f t="shared" si="40"/>
        <v>0</v>
      </c>
      <c r="K225" s="163"/>
      <c r="L225" s="164"/>
      <c r="M225" s="165" t="s">
        <v>1</v>
      </c>
      <c r="N225" s="166" t="s">
        <v>39</v>
      </c>
      <c r="O225" s="153">
        <v>0</v>
      </c>
      <c r="P225" s="153">
        <f t="shared" si="41"/>
        <v>0</v>
      </c>
      <c r="Q225" s="153">
        <v>1.6400000000000001E-2</v>
      </c>
      <c r="R225" s="153">
        <f t="shared" si="42"/>
        <v>1.6400000000000001E-2</v>
      </c>
      <c r="S225" s="153">
        <v>0</v>
      </c>
      <c r="T225" s="154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265</v>
      </c>
      <c r="AT225" s="155" t="s">
        <v>262</v>
      </c>
      <c r="AU225" s="155" t="s">
        <v>86</v>
      </c>
      <c r="AY225" s="14" t="s">
        <v>191</v>
      </c>
      <c r="BE225" s="156">
        <f t="shared" si="44"/>
        <v>0</v>
      </c>
      <c r="BF225" s="156">
        <f t="shared" si="45"/>
        <v>0</v>
      </c>
      <c r="BG225" s="156">
        <f t="shared" si="46"/>
        <v>0</v>
      </c>
      <c r="BH225" s="156">
        <f t="shared" si="47"/>
        <v>0</v>
      </c>
      <c r="BI225" s="156">
        <f t="shared" si="48"/>
        <v>0</v>
      </c>
      <c r="BJ225" s="14" t="s">
        <v>86</v>
      </c>
      <c r="BK225" s="156">
        <f t="shared" si="49"/>
        <v>0</v>
      </c>
      <c r="BL225" s="14" t="s">
        <v>260</v>
      </c>
      <c r="BM225" s="155" t="s">
        <v>1283</v>
      </c>
    </row>
    <row r="226" spans="1:65" s="2" customFormat="1" ht="24" x14ac:dyDescent="0.2">
      <c r="A226" s="26"/>
      <c r="B226" s="143"/>
      <c r="C226" s="144" t="s">
        <v>1284</v>
      </c>
      <c r="D226" s="144" t="s">
        <v>194</v>
      </c>
      <c r="E226" s="145" t="s">
        <v>1285</v>
      </c>
      <c r="F226" s="146" t="s">
        <v>1286</v>
      </c>
      <c r="G226" s="147" t="s">
        <v>1227</v>
      </c>
      <c r="H226" s="148">
        <v>1</v>
      </c>
      <c r="I226" s="149">
        <v>0</v>
      </c>
      <c r="J226" s="149">
        <f t="shared" si="40"/>
        <v>0</v>
      </c>
      <c r="K226" s="150"/>
      <c r="L226" s="27"/>
      <c r="M226" s="151" t="s">
        <v>1</v>
      </c>
      <c r="N226" s="152" t="s">
        <v>39</v>
      </c>
      <c r="O226" s="153">
        <v>0</v>
      </c>
      <c r="P226" s="153">
        <f t="shared" si="41"/>
        <v>0</v>
      </c>
      <c r="Q226" s="153">
        <v>3.6999999999999999E-4</v>
      </c>
      <c r="R226" s="153">
        <f t="shared" si="42"/>
        <v>3.6999999999999999E-4</v>
      </c>
      <c r="S226" s="153">
        <v>0</v>
      </c>
      <c r="T226" s="154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260</v>
      </c>
      <c r="AT226" s="155" t="s">
        <v>194</v>
      </c>
      <c r="AU226" s="155" t="s">
        <v>86</v>
      </c>
      <c r="AY226" s="14" t="s">
        <v>191</v>
      </c>
      <c r="BE226" s="156">
        <f t="shared" si="44"/>
        <v>0</v>
      </c>
      <c r="BF226" s="156">
        <f t="shared" si="45"/>
        <v>0</v>
      </c>
      <c r="BG226" s="156">
        <f t="shared" si="46"/>
        <v>0</v>
      </c>
      <c r="BH226" s="156">
        <f t="shared" si="47"/>
        <v>0</v>
      </c>
      <c r="BI226" s="156">
        <f t="shared" si="48"/>
        <v>0</v>
      </c>
      <c r="BJ226" s="14" t="s">
        <v>86</v>
      </c>
      <c r="BK226" s="156">
        <f t="shared" si="49"/>
        <v>0</v>
      </c>
      <c r="BL226" s="14" t="s">
        <v>260</v>
      </c>
      <c r="BM226" s="155" t="s">
        <v>1287</v>
      </c>
    </row>
    <row r="227" spans="1:65" s="2" customFormat="1" ht="24" x14ac:dyDescent="0.2">
      <c r="A227" s="26"/>
      <c r="B227" s="143"/>
      <c r="C227" s="157" t="s">
        <v>1132</v>
      </c>
      <c r="D227" s="157" t="s">
        <v>262</v>
      </c>
      <c r="E227" s="158" t="s">
        <v>1288</v>
      </c>
      <c r="F227" s="159" t="s">
        <v>1289</v>
      </c>
      <c r="G227" s="160" t="s">
        <v>206</v>
      </c>
      <c r="H227" s="161">
        <v>1</v>
      </c>
      <c r="I227" s="162">
        <v>0</v>
      </c>
      <c r="J227" s="162">
        <f t="shared" si="40"/>
        <v>0</v>
      </c>
      <c r="K227" s="163"/>
      <c r="L227" s="164"/>
      <c r="M227" s="165" t="s">
        <v>1</v>
      </c>
      <c r="N227" s="166" t="s">
        <v>39</v>
      </c>
      <c r="O227" s="153">
        <v>0</v>
      </c>
      <c r="P227" s="153">
        <f t="shared" si="41"/>
        <v>0</v>
      </c>
      <c r="Q227" s="153">
        <v>2.1399999999999999E-2</v>
      </c>
      <c r="R227" s="153">
        <f t="shared" si="42"/>
        <v>2.1399999999999999E-2</v>
      </c>
      <c r="S227" s="153">
        <v>0</v>
      </c>
      <c r="T227" s="154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265</v>
      </c>
      <c r="AT227" s="155" t="s">
        <v>262</v>
      </c>
      <c r="AU227" s="155" t="s">
        <v>86</v>
      </c>
      <c r="AY227" s="14" t="s">
        <v>191</v>
      </c>
      <c r="BE227" s="156">
        <f t="shared" si="44"/>
        <v>0</v>
      </c>
      <c r="BF227" s="156">
        <f t="shared" si="45"/>
        <v>0</v>
      </c>
      <c r="BG227" s="156">
        <f t="shared" si="46"/>
        <v>0</v>
      </c>
      <c r="BH227" s="156">
        <f t="shared" si="47"/>
        <v>0</v>
      </c>
      <c r="BI227" s="156">
        <f t="shared" si="48"/>
        <v>0</v>
      </c>
      <c r="BJ227" s="14" t="s">
        <v>86</v>
      </c>
      <c r="BK227" s="156">
        <f t="shared" si="49"/>
        <v>0</v>
      </c>
      <c r="BL227" s="14" t="s">
        <v>260</v>
      </c>
      <c r="BM227" s="155" t="s">
        <v>1290</v>
      </c>
    </row>
    <row r="228" spans="1:65" s="2" customFormat="1" ht="24" x14ac:dyDescent="0.2">
      <c r="A228" s="26"/>
      <c r="B228" s="143"/>
      <c r="C228" s="144" t="s">
        <v>1291</v>
      </c>
      <c r="D228" s="144" t="s">
        <v>194</v>
      </c>
      <c r="E228" s="145" t="s">
        <v>1292</v>
      </c>
      <c r="F228" s="146" t="s">
        <v>1293</v>
      </c>
      <c r="G228" s="147" t="s">
        <v>1227</v>
      </c>
      <c r="H228" s="148">
        <v>2</v>
      </c>
      <c r="I228" s="149">
        <v>0</v>
      </c>
      <c r="J228" s="149">
        <f t="shared" si="40"/>
        <v>0</v>
      </c>
      <c r="K228" s="150"/>
      <c r="L228" s="27"/>
      <c r="M228" s="151" t="s">
        <v>1</v>
      </c>
      <c r="N228" s="152" t="s">
        <v>39</v>
      </c>
      <c r="O228" s="153">
        <v>0</v>
      </c>
      <c r="P228" s="153">
        <f t="shared" si="41"/>
        <v>0</v>
      </c>
      <c r="Q228" s="153">
        <v>1.06E-3</v>
      </c>
      <c r="R228" s="153">
        <f t="shared" si="42"/>
        <v>2.1199999999999999E-3</v>
      </c>
      <c r="S228" s="153">
        <v>0</v>
      </c>
      <c r="T228" s="154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260</v>
      </c>
      <c r="AT228" s="155" t="s">
        <v>194</v>
      </c>
      <c r="AU228" s="155" t="s">
        <v>86</v>
      </c>
      <c r="AY228" s="14" t="s">
        <v>191</v>
      </c>
      <c r="BE228" s="156">
        <f t="shared" si="44"/>
        <v>0</v>
      </c>
      <c r="BF228" s="156">
        <f t="shared" si="45"/>
        <v>0</v>
      </c>
      <c r="BG228" s="156">
        <f t="shared" si="46"/>
        <v>0</v>
      </c>
      <c r="BH228" s="156">
        <f t="shared" si="47"/>
        <v>0</v>
      </c>
      <c r="BI228" s="156">
        <f t="shared" si="48"/>
        <v>0</v>
      </c>
      <c r="BJ228" s="14" t="s">
        <v>86</v>
      </c>
      <c r="BK228" s="156">
        <f t="shared" si="49"/>
        <v>0</v>
      </c>
      <c r="BL228" s="14" t="s">
        <v>260</v>
      </c>
      <c r="BM228" s="155" t="s">
        <v>1294</v>
      </c>
    </row>
    <row r="229" spans="1:65" s="2" customFormat="1" ht="36" x14ac:dyDescent="0.2">
      <c r="A229" s="26"/>
      <c r="B229" s="143"/>
      <c r="C229" s="157" t="s">
        <v>1135</v>
      </c>
      <c r="D229" s="157" t="s">
        <v>262</v>
      </c>
      <c r="E229" s="158" t="s">
        <v>1295</v>
      </c>
      <c r="F229" s="159" t="s">
        <v>1296</v>
      </c>
      <c r="G229" s="160" t="s">
        <v>206</v>
      </c>
      <c r="H229" s="161">
        <v>2</v>
      </c>
      <c r="I229" s="162">
        <v>0</v>
      </c>
      <c r="J229" s="162">
        <f t="shared" si="40"/>
        <v>0</v>
      </c>
      <c r="K229" s="163"/>
      <c r="L229" s="164"/>
      <c r="M229" s="165" t="s">
        <v>1</v>
      </c>
      <c r="N229" s="166" t="s">
        <v>39</v>
      </c>
      <c r="O229" s="153">
        <v>0</v>
      </c>
      <c r="P229" s="153">
        <f t="shared" si="41"/>
        <v>0</v>
      </c>
      <c r="Q229" s="153">
        <v>3.9100000000000003E-2</v>
      </c>
      <c r="R229" s="153">
        <f t="shared" si="42"/>
        <v>7.8200000000000006E-2</v>
      </c>
      <c r="S229" s="153">
        <v>0</v>
      </c>
      <c r="T229" s="154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265</v>
      </c>
      <c r="AT229" s="155" t="s">
        <v>262</v>
      </c>
      <c r="AU229" s="155" t="s">
        <v>86</v>
      </c>
      <c r="AY229" s="14" t="s">
        <v>191</v>
      </c>
      <c r="BE229" s="156">
        <f t="shared" si="44"/>
        <v>0</v>
      </c>
      <c r="BF229" s="156">
        <f t="shared" si="45"/>
        <v>0</v>
      </c>
      <c r="BG229" s="156">
        <f t="shared" si="46"/>
        <v>0</v>
      </c>
      <c r="BH229" s="156">
        <f t="shared" si="47"/>
        <v>0</v>
      </c>
      <c r="BI229" s="156">
        <f t="shared" si="48"/>
        <v>0</v>
      </c>
      <c r="BJ229" s="14" t="s">
        <v>86</v>
      </c>
      <c r="BK229" s="156">
        <f t="shared" si="49"/>
        <v>0</v>
      </c>
      <c r="BL229" s="14" t="s">
        <v>260</v>
      </c>
      <c r="BM229" s="155" t="s">
        <v>1297</v>
      </c>
    </row>
    <row r="230" spans="1:65" s="2" customFormat="1" ht="16.5" customHeight="1" x14ac:dyDescent="0.2">
      <c r="A230" s="26"/>
      <c r="B230" s="143"/>
      <c r="C230" s="144" t="s">
        <v>1298</v>
      </c>
      <c r="D230" s="144" t="s">
        <v>194</v>
      </c>
      <c r="E230" s="145" t="s">
        <v>1299</v>
      </c>
      <c r="F230" s="146" t="s">
        <v>1300</v>
      </c>
      <c r="G230" s="147" t="s">
        <v>1247</v>
      </c>
      <c r="H230" s="148">
        <v>26</v>
      </c>
      <c r="I230" s="149">
        <v>0</v>
      </c>
      <c r="J230" s="149">
        <f t="shared" si="40"/>
        <v>0</v>
      </c>
      <c r="K230" s="150"/>
      <c r="L230" s="27"/>
      <c r="M230" s="151" t="s">
        <v>1</v>
      </c>
      <c r="N230" s="152" t="s">
        <v>39</v>
      </c>
      <c r="O230" s="153">
        <v>0</v>
      </c>
      <c r="P230" s="153">
        <f t="shared" si="41"/>
        <v>0</v>
      </c>
      <c r="Q230" s="153">
        <v>2.7999999999999998E-4</v>
      </c>
      <c r="R230" s="153">
        <f t="shared" si="42"/>
        <v>7.28E-3</v>
      </c>
      <c r="S230" s="153">
        <v>0</v>
      </c>
      <c r="T230" s="154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260</v>
      </c>
      <c r="AT230" s="155" t="s">
        <v>194</v>
      </c>
      <c r="AU230" s="155" t="s">
        <v>86</v>
      </c>
      <c r="AY230" s="14" t="s">
        <v>191</v>
      </c>
      <c r="BE230" s="156">
        <f t="shared" si="44"/>
        <v>0</v>
      </c>
      <c r="BF230" s="156">
        <f t="shared" si="45"/>
        <v>0</v>
      </c>
      <c r="BG230" s="156">
        <f t="shared" si="46"/>
        <v>0</v>
      </c>
      <c r="BH230" s="156">
        <f t="shared" si="47"/>
        <v>0</v>
      </c>
      <c r="BI230" s="156">
        <f t="shared" si="48"/>
        <v>0</v>
      </c>
      <c r="BJ230" s="14" t="s">
        <v>86</v>
      </c>
      <c r="BK230" s="156">
        <f t="shared" si="49"/>
        <v>0</v>
      </c>
      <c r="BL230" s="14" t="s">
        <v>260</v>
      </c>
      <c r="BM230" s="155" t="s">
        <v>1301</v>
      </c>
    </row>
    <row r="231" spans="1:65" s="2" customFormat="1" ht="16.5" customHeight="1" x14ac:dyDescent="0.2">
      <c r="A231" s="26"/>
      <c r="B231" s="143"/>
      <c r="C231" s="157" t="s">
        <v>1139</v>
      </c>
      <c r="D231" s="157" t="s">
        <v>262</v>
      </c>
      <c r="E231" s="158" t="s">
        <v>1302</v>
      </c>
      <c r="F231" s="159" t="s">
        <v>1303</v>
      </c>
      <c r="G231" s="160" t="s">
        <v>206</v>
      </c>
      <c r="H231" s="161">
        <v>26</v>
      </c>
      <c r="I231" s="162">
        <v>0</v>
      </c>
      <c r="J231" s="162">
        <f t="shared" si="40"/>
        <v>0</v>
      </c>
      <c r="K231" s="163"/>
      <c r="L231" s="164"/>
      <c r="M231" s="165" t="s">
        <v>1</v>
      </c>
      <c r="N231" s="166" t="s">
        <v>39</v>
      </c>
      <c r="O231" s="153">
        <v>0</v>
      </c>
      <c r="P231" s="153">
        <f t="shared" si="41"/>
        <v>0</v>
      </c>
      <c r="Q231" s="153">
        <v>0</v>
      </c>
      <c r="R231" s="153">
        <f t="shared" si="42"/>
        <v>0</v>
      </c>
      <c r="S231" s="153">
        <v>0</v>
      </c>
      <c r="T231" s="154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265</v>
      </c>
      <c r="AT231" s="155" t="s">
        <v>262</v>
      </c>
      <c r="AU231" s="155" t="s">
        <v>86</v>
      </c>
      <c r="AY231" s="14" t="s">
        <v>191</v>
      </c>
      <c r="BE231" s="156">
        <f t="shared" si="44"/>
        <v>0</v>
      </c>
      <c r="BF231" s="156">
        <f t="shared" si="45"/>
        <v>0</v>
      </c>
      <c r="BG231" s="156">
        <f t="shared" si="46"/>
        <v>0</v>
      </c>
      <c r="BH231" s="156">
        <f t="shared" si="47"/>
        <v>0</v>
      </c>
      <c r="BI231" s="156">
        <f t="shared" si="48"/>
        <v>0</v>
      </c>
      <c r="BJ231" s="14" t="s">
        <v>86</v>
      </c>
      <c r="BK231" s="156">
        <f t="shared" si="49"/>
        <v>0</v>
      </c>
      <c r="BL231" s="14" t="s">
        <v>260</v>
      </c>
      <c r="BM231" s="155" t="s">
        <v>1304</v>
      </c>
    </row>
    <row r="232" spans="1:65" s="2" customFormat="1" ht="16.5" customHeight="1" x14ac:dyDescent="0.2">
      <c r="A232" s="26"/>
      <c r="B232" s="143"/>
      <c r="C232" s="157" t="s">
        <v>1305</v>
      </c>
      <c r="D232" s="157" t="s">
        <v>262</v>
      </c>
      <c r="E232" s="158" t="s">
        <v>1306</v>
      </c>
      <c r="F232" s="159" t="s">
        <v>1307</v>
      </c>
      <c r="G232" s="160" t="s">
        <v>206</v>
      </c>
      <c r="H232" s="161">
        <v>26</v>
      </c>
      <c r="I232" s="162">
        <v>0</v>
      </c>
      <c r="J232" s="162">
        <f t="shared" si="40"/>
        <v>0</v>
      </c>
      <c r="K232" s="163"/>
      <c r="L232" s="164"/>
      <c r="M232" s="165" t="s">
        <v>1</v>
      </c>
      <c r="N232" s="166" t="s">
        <v>39</v>
      </c>
      <c r="O232" s="153">
        <v>0</v>
      </c>
      <c r="P232" s="153">
        <f t="shared" si="41"/>
        <v>0</v>
      </c>
      <c r="Q232" s="153">
        <v>4.0000000000000002E-4</v>
      </c>
      <c r="R232" s="153">
        <f t="shared" si="42"/>
        <v>1.04E-2</v>
      </c>
      <c r="S232" s="153">
        <v>0</v>
      </c>
      <c r="T232" s="154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265</v>
      </c>
      <c r="AT232" s="155" t="s">
        <v>262</v>
      </c>
      <c r="AU232" s="155" t="s">
        <v>86</v>
      </c>
      <c r="AY232" s="14" t="s">
        <v>191</v>
      </c>
      <c r="BE232" s="156">
        <f t="shared" si="44"/>
        <v>0</v>
      </c>
      <c r="BF232" s="156">
        <f t="shared" si="45"/>
        <v>0</v>
      </c>
      <c r="BG232" s="156">
        <f t="shared" si="46"/>
        <v>0</v>
      </c>
      <c r="BH232" s="156">
        <f t="shared" si="47"/>
        <v>0</v>
      </c>
      <c r="BI232" s="156">
        <f t="shared" si="48"/>
        <v>0</v>
      </c>
      <c r="BJ232" s="14" t="s">
        <v>86</v>
      </c>
      <c r="BK232" s="156">
        <f t="shared" si="49"/>
        <v>0</v>
      </c>
      <c r="BL232" s="14" t="s">
        <v>260</v>
      </c>
      <c r="BM232" s="155" t="s">
        <v>1308</v>
      </c>
    </row>
    <row r="233" spans="1:65" s="2" customFormat="1" ht="24" x14ac:dyDescent="0.2">
      <c r="A233" s="26"/>
      <c r="B233" s="143"/>
      <c r="C233" s="144" t="s">
        <v>1142</v>
      </c>
      <c r="D233" s="144" t="s">
        <v>194</v>
      </c>
      <c r="E233" s="145" t="s">
        <v>1309</v>
      </c>
      <c r="F233" s="146" t="s">
        <v>1310</v>
      </c>
      <c r="G233" s="147" t="s">
        <v>206</v>
      </c>
      <c r="H233" s="148">
        <v>1</v>
      </c>
      <c r="I233" s="149">
        <v>0</v>
      </c>
      <c r="J233" s="149">
        <f t="shared" si="40"/>
        <v>0</v>
      </c>
      <c r="K233" s="150"/>
      <c r="L233" s="27"/>
      <c r="M233" s="151" t="s">
        <v>1</v>
      </c>
      <c r="N233" s="152" t="s">
        <v>39</v>
      </c>
      <c r="O233" s="153">
        <v>0</v>
      </c>
      <c r="P233" s="153">
        <f t="shared" si="41"/>
        <v>0</v>
      </c>
      <c r="Q233" s="153">
        <v>1.2E-4</v>
      </c>
      <c r="R233" s="153">
        <f t="shared" si="42"/>
        <v>1.2E-4</v>
      </c>
      <c r="S233" s="153">
        <v>0</v>
      </c>
      <c r="T233" s="154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260</v>
      </c>
      <c r="AT233" s="155" t="s">
        <v>194</v>
      </c>
      <c r="AU233" s="155" t="s">
        <v>86</v>
      </c>
      <c r="AY233" s="14" t="s">
        <v>191</v>
      </c>
      <c r="BE233" s="156">
        <f t="shared" si="44"/>
        <v>0</v>
      </c>
      <c r="BF233" s="156">
        <f t="shared" si="45"/>
        <v>0</v>
      </c>
      <c r="BG233" s="156">
        <f t="shared" si="46"/>
        <v>0</v>
      </c>
      <c r="BH233" s="156">
        <f t="shared" si="47"/>
        <v>0</v>
      </c>
      <c r="BI233" s="156">
        <f t="shared" si="48"/>
        <v>0</v>
      </c>
      <c r="BJ233" s="14" t="s">
        <v>86</v>
      </c>
      <c r="BK233" s="156">
        <f t="shared" si="49"/>
        <v>0</v>
      </c>
      <c r="BL233" s="14" t="s">
        <v>260</v>
      </c>
      <c r="BM233" s="155" t="s">
        <v>1311</v>
      </c>
    </row>
    <row r="234" spans="1:65" s="2" customFormat="1" ht="24" x14ac:dyDescent="0.2">
      <c r="A234" s="26"/>
      <c r="B234" s="143"/>
      <c r="C234" s="157" t="s">
        <v>1312</v>
      </c>
      <c r="D234" s="157" t="s">
        <v>262</v>
      </c>
      <c r="E234" s="158" t="s">
        <v>1313</v>
      </c>
      <c r="F234" s="159" t="s">
        <v>1314</v>
      </c>
      <c r="G234" s="160" t="s">
        <v>206</v>
      </c>
      <c r="H234" s="161">
        <v>1</v>
      </c>
      <c r="I234" s="162">
        <v>0</v>
      </c>
      <c r="J234" s="162">
        <f t="shared" si="40"/>
        <v>0</v>
      </c>
      <c r="K234" s="163"/>
      <c r="L234" s="164"/>
      <c r="M234" s="165" t="s">
        <v>1</v>
      </c>
      <c r="N234" s="166" t="s">
        <v>39</v>
      </c>
      <c r="O234" s="153">
        <v>0</v>
      </c>
      <c r="P234" s="153">
        <f t="shared" si="41"/>
        <v>0</v>
      </c>
      <c r="Q234" s="153">
        <v>1.08E-3</v>
      </c>
      <c r="R234" s="153">
        <f t="shared" si="42"/>
        <v>1.08E-3</v>
      </c>
      <c r="S234" s="153">
        <v>0</v>
      </c>
      <c r="T234" s="154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265</v>
      </c>
      <c r="AT234" s="155" t="s">
        <v>262</v>
      </c>
      <c r="AU234" s="155" t="s">
        <v>86</v>
      </c>
      <c r="AY234" s="14" t="s">
        <v>191</v>
      </c>
      <c r="BE234" s="156">
        <f t="shared" si="44"/>
        <v>0</v>
      </c>
      <c r="BF234" s="156">
        <f t="shared" si="45"/>
        <v>0</v>
      </c>
      <c r="BG234" s="156">
        <f t="shared" si="46"/>
        <v>0</v>
      </c>
      <c r="BH234" s="156">
        <f t="shared" si="47"/>
        <v>0</v>
      </c>
      <c r="BI234" s="156">
        <f t="shared" si="48"/>
        <v>0</v>
      </c>
      <c r="BJ234" s="14" t="s">
        <v>86</v>
      </c>
      <c r="BK234" s="156">
        <f t="shared" si="49"/>
        <v>0</v>
      </c>
      <c r="BL234" s="14" t="s">
        <v>260</v>
      </c>
      <c r="BM234" s="155" t="s">
        <v>1315</v>
      </c>
    </row>
    <row r="235" spans="1:65" s="2" customFormat="1" ht="24" x14ac:dyDescent="0.2">
      <c r="A235" s="26"/>
      <c r="B235" s="143"/>
      <c r="C235" s="144" t="s">
        <v>1146</v>
      </c>
      <c r="D235" s="144" t="s">
        <v>194</v>
      </c>
      <c r="E235" s="145" t="s">
        <v>1316</v>
      </c>
      <c r="F235" s="146" t="s">
        <v>1317</v>
      </c>
      <c r="G235" s="147" t="s">
        <v>206</v>
      </c>
      <c r="H235" s="148">
        <v>9</v>
      </c>
      <c r="I235" s="149">
        <v>0</v>
      </c>
      <c r="J235" s="149">
        <f t="shared" si="40"/>
        <v>0</v>
      </c>
      <c r="K235" s="150"/>
      <c r="L235" s="27"/>
      <c r="M235" s="151" t="s">
        <v>1</v>
      </c>
      <c r="N235" s="152" t="s">
        <v>39</v>
      </c>
      <c r="O235" s="153">
        <v>0</v>
      </c>
      <c r="P235" s="153">
        <f t="shared" si="41"/>
        <v>0</v>
      </c>
      <c r="Q235" s="153">
        <v>0</v>
      </c>
      <c r="R235" s="153">
        <f t="shared" si="42"/>
        <v>0</v>
      </c>
      <c r="S235" s="153">
        <v>0</v>
      </c>
      <c r="T235" s="154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260</v>
      </c>
      <c r="AT235" s="155" t="s">
        <v>194</v>
      </c>
      <c r="AU235" s="155" t="s">
        <v>86</v>
      </c>
      <c r="AY235" s="14" t="s">
        <v>191</v>
      </c>
      <c r="BE235" s="156">
        <f t="shared" si="44"/>
        <v>0</v>
      </c>
      <c r="BF235" s="156">
        <f t="shared" si="45"/>
        <v>0</v>
      </c>
      <c r="BG235" s="156">
        <f t="shared" si="46"/>
        <v>0</v>
      </c>
      <c r="BH235" s="156">
        <f t="shared" si="47"/>
        <v>0</v>
      </c>
      <c r="BI235" s="156">
        <f t="shared" si="48"/>
        <v>0</v>
      </c>
      <c r="BJ235" s="14" t="s">
        <v>86</v>
      </c>
      <c r="BK235" s="156">
        <f t="shared" si="49"/>
        <v>0</v>
      </c>
      <c r="BL235" s="14" t="s">
        <v>260</v>
      </c>
      <c r="BM235" s="155" t="s">
        <v>1318</v>
      </c>
    </row>
    <row r="236" spans="1:65" s="2" customFormat="1" ht="16.5" customHeight="1" x14ac:dyDescent="0.2">
      <c r="A236" s="26"/>
      <c r="B236" s="143"/>
      <c r="C236" s="157" t="s">
        <v>448</v>
      </c>
      <c r="D236" s="157" t="s">
        <v>262</v>
      </c>
      <c r="E236" s="158" t="s">
        <v>1319</v>
      </c>
      <c r="F236" s="159" t="s">
        <v>1320</v>
      </c>
      <c r="G236" s="160" t="s">
        <v>206</v>
      </c>
      <c r="H236" s="161">
        <v>9</v>
      </c>
      <c r="I236" s="162">
        <v>0</v>
      </c>
      <c r="J236" s="162">
        <f t="shared" si="40"/>
        <v>0</v>
      </c>
      <c r="K236" s="163"/>
      <c r="L236" s="164"/>
      <c r="M236" s="165" t="s">
        <v>1</v>
      </c>
      <c r="N236" s="166" t="s">
        <v>39</v>
      </c>
      <c r="O236" s="153">
        <v>0</v>
      </c>
      <c r="P236" s="153">
        <f t="shared" si="41"/>
        <v>0</v>
      </c>
      <c r="Q236" s="153">
        <v>9.6000000000000002E-4</v>
      </c>
      <c r="R236" s="153">
        <f t="shared" si="42"/>
        <v>8.6400000000000001E-3</v>
      </c>
      <c r="S236" s="153">
        <v>0</v>
      </c>
      <c r="T236" s="154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265</v>
      </c>
      <c r="AT236" s="155" t="s">
        <v>262</v>
      </c>
      <c r="AU236" s="155" t="s">
        <v>86</v>
      </c>
      <c r="AY236" s="14" t="s">
        <v>191</v>
      </c>
      <c r="BE236" s="156">
        <f t="shared" si="44"/>
        <v>0</v>
      </c>
      <c r="BF236" s="156">
        <f t="shared" si="45"/>
        <v>0</v>
      </c>
      <c r="BG236" s="156">
        <f t="shared" si="46"/>
        <v>0</v>
      </c>
      <c r="BH236" s="156">
        <f t="shared" si="47"/>
        <v>0</v>
      </c>
      <c r="BI236" s="156">
        <f t="shared" si="48"/>
        <v>0</v>
      </c>
      <c r="BJ236" s="14" t="s">
        <v>86</v>
      </c>
      <c r="BK236" s="156">
        <f t="shared" si="49"/>
        <v>0</v>
      </c>
      <c r="BL236" s="14" t="s">
        <v>260</v>
      </c>
      <c r="BM236" s="155" t="s">
        <v>1321</v>
      </c>
    </row>
    <row r="237" spans="1:65" s="2" customFormat="1" ht="24" x14ac:dyDescent="0.2">
      <c r="A237" s="26"/>
      <c r="B237" s="143"/>
      <c r="C237" s="144" t="s">
        <v>1149</v>
      </c>
      <c r="D237" s="144" t="s">
        <v>194</v>
      </c>
      <c r="E237" s="145" t="s">
        <v>1322</v>
      </c>
      <c r="F237" s="146" t="s">
        <v>1323</v>
      </c>
      <c r="G237" s="147" t="s">
        <v>206</v>
      </c>
      <c r="H237" s="148">
        <v>7</v>
      </c>
      <c r="I237" s="149">
        <v>0</v>
      </c>
      <c r="J237" s="149">
        <f t="shared" si="40"/>
        <v>0</v>
      </c>
      <c r="K237" s="150"/>
      <c r="L237" s="27"/>
      <c r="M237" s="151" t="s">
        <v>1</v>
      </c>
      <c r="N237" s="152" t="s">
        <v>39</v>
      </c>
      <c r="O237" s="153">
        <v>0</v>
      </c>
      <c r="P237" s="153">
        <f t="shared" si="41"/>
        <v>0</v>
      </c>
      <c r="Q237" s="153">
        <v>2.0000000000000002E-5</v>
      </c>
      <c r="R237" s="153">
        <f t="shared" si="42"/>
        <v>1.3999999999999999E-4</v>
      </c>
      <c r="S237" s="153">
        <v>0</v>
      </c>
      <c r="T237" s="154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260</v>
      </c>
      <c r="AT237" s="155" t="s">
        <v>194</v>
      </c>
      <c r="AU237" s="155" t="s">
        <v>86</v>
      </c>
      <c r="AY237" s="14" t="s">
        <v>191</v>
      </c>
      <c r="BE237" s="156">
        <f t="shared" si="44"/>
        <v>0</v>
      </c>
      <c r="BF237" s="156">
        <f t="shared" si="45"/>
        <v>0</v>
      </c>
      <c r="BG237" s="156">
        <f t="shared" si="46"/>
        <v>0</v>
      </c>
      <c r="BH237" s="156">
        <f t="shared" si="47"/>
        <v>0</v>
      </c>
      <c r="BI237" s="156">
        <f t="shared" si="48"/>
        <v>0</v>
      </c>
      <c r="BJ237" s="14" t="s">
        <v>86</v>
      </c>
      <c r="BK237" s="156">
        <f t="shared" si="49"/>
        <v>0</v>
      </c>
      <c r="BL237" s="14" t="s">
        <v>260</v>
      </c>
      <c r="BM237" s="155" t="s">
        <v>1324</v>
      </c>
    </row>
    <row r="238" spans="1:65" s="2" customFormat="1" ht="24" x14ac:dyDescent="0.2">
      <c r="A238" s="26"/>
      <c r="B238" s="143"/>
      <c r="C238" s="157" t="s">
        <v>83</v>
      </c>
      <c r="D238" s="157" t="s">
        <v>262</v>
      </c>
      <c r="E238" s="158" t="s">
        <v>1325</v>
      </c>
      <c r="F238" s="159" t="s">
        <v>1326</v>
      </c>
      <c r="G238" s="160" t="s">
        <v>206</v>
      </c>
      <c r="H238" s="161">
        <v>7</v>
      </c>
      <c r="I238" s="162">
        <v>0</v>
      </c>
      <c r="J238" s="162">
        <f t="shared" si="40"/>
        <v>0</v>
      </c>
      <c r="K238" s="163"/>
      <c r="L238" s="164"/>
      <c r="M238" s="165" t="s">
        <v>1</v>
      </c>
      <c r="N238" s="166" t="s">
        <v>39</v>
      </c>
      <c r="O238" s="153">
        <v>0</v>
      </c>
      <c r="P238" s="153">
        <f t="shared" si="41"/>
        <v>0</v>
      </c>
      <c r="Q238" s="153">
        <v>1E-3</v>
      </c>
      <c r="R238" s="153">
        <f t="shared" si="42"/>
        <v>7.0000000000000001E-3</v>
      </c>
      <c r="S238" s="153">
        <v>0</v>
      </c>
      <c r="T238" s="154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265</v>
      </c>
      <c r="AT238" s="155" t="s">
        <v>262</v>
      </c>
      <c r="AU238" s="155" t="s">
        <v>86</v>
      </c>
      <c r="AY238" s="14" t="s">
        <v>191</v>
      </c>
      <c r="BE238" s="156">
        <f t="shared" si="44"/>
        <v>0</v>
      </c>
      <c r="BF238" s="156">
        <f t="shared" si="45"/>
        <v>0</v>
      </c>
      <c r="BG238" s="156">
        <f t="shared" si="46"/>
        <v>0</v>
      </c>
      <c r="BH238" s="156">
        <f t="shared" si="47"/>
        <v>0</v>
      </c>
      <c r="BI238" s="156">
        <f t="shared" si="48"/>
        <v>0</v>
      </c>
      <c r="BJ238" s="14" t="s">
        <v>86</v>
      </c>
      <c r="BK238" s="156">
        <f t="shared" si="49"/>
        <v>0</v>
      </c>
      <c r="BL238" s="14" t="s">
        <v>260</v>
      </c>
      <c r="BM238" s="155" t="s">
        <v>106</v>
      </c>
    </row>
    <row r="239" spans="1:65" s="2" customFormat="1" ht="24" x14ac:dyDescent="0.2">
      <c r="A239" s="26"/>
      <c r="B239" s="143"/>
      <c r="C239" s="144" t="s">
        <v>88</v>
      </c>
      <c r="D239" s="144" t="s">
        <v>194</v>
      </c>
      <c r="E239" s="145" t="s">
        <v>1327</v>
      </c>
      <c r="F239" s="146" t="s">
        <v>1328</v>
      </c>
      <c r="G239" s="147" t="s">
        <v>206</v>
      </c>
      <c r="H239" s="148">
        <v>9</v>
      </c>
      <c r="I239" s="149">
        <v>0</v>
      </c>
      <c r="J239" s="149">
        <f t="shared" si="40"/>
        <v>0</v>
      </c>
      <c r="K239" s="150"/>
      <c r="L239" s="27"/>
      <c r="M239" s="151" t="s">
        <v>1</v>
      </c>
      <c r="N239" s="152" t="s">
        <v>39</v>
      </c>
      <c r="O239" s="153">
        <v>0</v>
      </c>
      <c r="P239" s="153">
        <f t="shared" si="41"/>
        <v>0</v>
      </c>
      <c r="Q239" s="153">
        <v>1.7000000000000001E-4</v>
      </c>
      <c r="R239" s="153">
        <f t="shared" si="42"/>
        <v>1.5299999999999999E-3</v>
      </c>
      <c r="S239" s="153">
        <v>0</v>
      </c>
      <c r="T239" s="154">
        <f t="shared" si="4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260</v>
      </c>
      <c r="AT239" s="155" t="s">
        <v>194</v>
      </c>
      <c r="AU239" s="155" t="s">
        <v>86</v>
      </c>
      <c r="AY239" s="14" t="s">
        <v>191</v>
      </c>
      <c r="BE239" s="156">
        <f t="shared" si="44"/>
        <v>0</v>
      </c>
      <c r="BF239" s="156">
        <f t="shared" si="45"/>
        <v>0</v>
      </c>
      <c r="BG239" s="156">
        <f t="shared" si="46"/>
        <v>0</v>
      </c>
      <c r="BH239" s="156">
        <f t="shared" si="47"/>
        <v>0</v>
      </c>
      <c r="BI239" s="156">
        <f t="shared" si="48"/>
        <v>0</v>
      </c>
      <c r="BJ239" s="14" t="s">
        <v>86</v>
      </c>
      <c r="BK239" s="156">
        <f t="shared" si="49"/>
        <v>0</v>
      </c>
      <c r="BL239" s="14" t="s">
        <v>260</v>
      </c>
      <c r="BM239" s="155" t="s">
        <v>112</v>
      </c>
    </row>
    <row r="240" spans="1:65" s="2" customFormat="1" ht="24" x14ac:dyDescent="0.2">
      <c r="A240" s="26"/>
      <c r="B240" s="143"/>
      <c r="C240" s="157" t="s">
        <v>91</v>
      </c>
      <c r="D240" s="157" t="s">
        <v>262</v>
      </c>
      <c r="E240" s="158" t="s">
        <v>1329</v>
      </c>
      <c r="F240" s="159" t="s">
        <v>1330</v>
      </c>
      <c r="G240" s="160" t="s">
        <v>206</v>
      </c>
      <c r="H240" s="161">
        <v>9</v>
      </c>
      <c r="I240" s="162">
        <v>0</v>
      </c>
      <c r="J240" s="162">
        <f t="shared" si="40"/>
        <v>0</v>
      </c>
      <c r="K240" s="163"/>
      <c r="L240" s="164"/>
      <c r="M240" s="165" t="s">
        <v>1</v>
      </c>
      <c r="N240" s="166" t="s">
        <v>39</v>
      </c>
      <c r="O240" s="153">
        <v>0</v>
      </c>
      <c r="P240" s="153">
        <f t="shared" si="41"/>
        <v>0</v>
      </c>
      <c r="Q240" s="153">
        <v>4.4999999999999999E-4</v>
      </c>
      <c r="R240" s="153">
        <f t="shared" si="42"/>
        <v>4.0499999999999998E-3</v>
      </c>
      <c r="S240" s="153">
        <v>0</v>
      </c>
      <c r="T240" s="154">
        <f t="shared" si="4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265</v>
      </c>
      <c r="AT240" s="155" t="s">
        <v>262</v>
      </c>
      <c r="AU240" s="155" t="s">
        <v>86</v>
      </c>
      <c r="AY240" s="14" t="s">
        <v>191</v>
      </c>
      <c r="BE240" s="156">
        <f t="shared" si="44"/>
        <v>0</v>
      </c>
      <c r="BF240" s="156">
        <f t="shared" si="45"/>
        <v>0</v>
      </c>
      <c r="BG240" s="156">
        <f t="shared" si="46"/>
        <v>0</v>
      </c>
      <c r="BH240" s="156">
        <f t="shared" si="47"/>
        <v>0</v>
      </c>
      <c r="BI240" s="156">
        <f t="shared" si="48"/>
        <v>0</v>
      </c>
      <c r="BJ240" s="14" t="s">
        <v>86</v>
      </c>
      <c r="BK240" s="156">
        <f t="shared" si="49"/>
        <v>0</v>
      </c>
      <c r="BL240" s="14" t="s">
        <v>260</v>
      </c>
      <c r="BM240" s="155" t="s">
        <v>118</v>
      </c>
    </row>
    <row r="241" spans="1:65" s="2" customFormat="1" ht="24" x14ac:dyDescent="0.2">
      <c r="A241" s="26"/>
      <c r="B241" s="143"/>
      <c r="C241" s="144" t="s">
        <v>94</v>
      </c>
      <c r="D241" s="144" t="s">
        <v>194</v>
      </c>
      <c r="E241" s="145" t="s">
        <v>1331</v>
      </c>
      <c r="F241" s="146" t="s">
        <v>1332</v>
      </c>
      <c r="G241" s="147" t="s">
        <v>206</v>
      </c>
      <c r="H241" s="148">
        <v>3</v>
      </c>
      <c r="I241" s="149">
        <v>0</v>
      </c>
      <c r="J241" s="149">
        <f t="shared" si="40"/>
        <v>0</v>
      </c>
      <c r="K241" s="150"/>
      <c r="L241" s="27"/>
      <c r="M241" s="151" t="s">
        <v>1</v>
      </c>
      <c r="N241" s="152" t="s">
        <v>39</v>
      </c>
      <c r="O241" s="153">
        <v>0</v>
      </c>
      <c r="P241" s="153">
        <f t="shared" si="41"/>
        <v>0</v>
      </c>
      <c r="Q241" s="153">
        <v>0</v>
      </c>
      <c r="R241" s="153">
        <f t="shared" si="42"/>
        <v>0</v>
      </c>
      <c r="S241" s="153">
        <v>0</v>
      </c>
      <c r="T241" s="154">
        <f t="shared" si="4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260</v>
      </c>
      <c r="AT241" s="155" t="s">
        <v>194</v>
      </c>
      <c r="AU241" s="155" t="s">
        <v>86</v>
      </c>
      <c r="AY241" s="14" t="s">
        <v>191</v>
      </c>
      <c r="BE241" s="156">
        <f t="shared" si="44"/>
        <v>0</v>
      </c>
      <c r="BF241" s="156">
        <f t="shared" si="45"/>
        <v>0</v>
      </c>
      <c r="BG241" s="156">
        <f t="shared" si="46"/>
        <v>0</v>
      </c>
      <c r="BH241" s="156">
        <f t="shared" si="47"/>
        <v>0</v>
      </c>
      <c r="BI241" s="156">
        <f t="shared" si="48"/>
        <v>0</v>
      </c>
      <c r="BJ241" s="14" t="s">
        <v>86</v>
      </c>
      <c r="BK241" s="156">
        <f t="shared" si="49"/>
        <v>0</v>
      </c>
      <c r="BL241" s="14" t="s">
        <v>260</v>
      </c>
      <c r="BM241" s="155" t="s">
        <v>124</v>
      </c>
    </row>
    <row r="242" spans="1:65" s="2" customFormat="1" ht="48" x14ac:dyDescent="0.2">
      <c r="A242" s="26"/>
      <c r="B242" s="143"/>
      <c r="C242" s="157" t="s">
        <v>97</v>
      </c>
      <c r="D242" s="157" t="s">
        <v>262</v>
      </c>
      <c r="E242" s="158" t="s">
        <v>1333</v>
      </c>
      <c r="F242" s="159" t="s">
        <v>1334</v>
      </c>
      <c r="G242" s="160" t="s">
        <v>206</v>
      </c>
      <c r="H242" s="161">
        <v>3</v>
      </c>
      <c r="I242" s="162">
        <v>0</v>
      </c>
      <c r="J242" s="162">
        <f t="shared" si="40"/>
        <v>0</v>
      </c>
      <c r="K242" s="163"/>
      <c r="L242" s="164"/>
      <c r="M242" s="165" t="s">
        <v>1</v>
      </c>
      <c r="N242" s="166" t="s">
        <v>39</v>
      </c>
      <c r="O242" s="153">
        <v>0</v>
      </c>
      <c r="P242" s="153">
        <f t="shared" si="41"/>
        <v>0</v>
      </c>
      <c r="Q242" s="153">
        <v>3.1E-4</v>
      </c>
      <c r="R242" s="153">
        <f t="shared" si="42"/>
        <v>9.3000000000000005E-4</v>
      </c>
      <c r="S242" s="153">
        <v>0</v>
      </c>
      <c r="T242" s="154">
        <f t="shared" si="4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265</v>
      </c>
      <c r="AT242" s="155" t="s">
        <v>262</v>
      </c>
      <c r="AU242" s="155" t="s">
        <v>86</v>
      </c>
      <c r="AY242" s="14" t="s">
        <v>191</v>
      </c>
      <c r="BE242" s="156">
        <f t="shared" si="44"/>
        <v>0</v>
      </c>
      <c r="BF242" s="156">
        <f t="shared" si="45"/>
        <v>0</v>
      </c>
      <c r="BG242" s="156">
        <f t="shared" si="46"/>
        <v>0</v>
      </c>
      <c r="BH242" s="156">
        <f t="shared" si="47"/>
        <v>0</v>
      </c>
      <c r="BI242" s="156">
        <f t="shared" si="48"/>
        <v>0</v>
      </c>
      <c r="BJ242" s="14" t="s">
        <v>86</v>
      </c>
      <c r="BK242" s="156">
        <f t="shared" si="49"/>
        <v>0</v>
      </c>
      <c r="BL242" s="14" t="s">
        <v>260</v>
      </c>
      <c r="BM242" s="155" t="s">
        <v>130</v>
      </c>
    </row>
    <row r="243" spans="1:65" s="2" customFormat="1" ht="36" x14ac:dyDescent="0.2">
      <c r="A243" s="26"/>
      <c r="B243" s="143"/>
      <c r="C243" s="144" t="s">
        <v>1158</v>
      </c>
      <c r="D243" s="144" t="s">
        <v>194</v>
      </c>
      <c r="E243" s="145" t="s">
        <v>1335</v>
      </c>
      <c r="F243" s="146" t="s">
        <v>1336</v>
      </c>
      <c r="G243" s="147" t="s">
        <v>239</v>
      </c>
      <c r="H243" s="148">
        <v>1</v>
      </c>
      <c r="I243" s="149">
        <v>0</v>
      </c>
      <c r="J243" s="149">
        <f t="shared" si="40"/>
        <v>0</v>
      </c>
      <c r="K243" s="150"/>
      <c r="L243" s="27"/>
      <c r="M243" s="151" t="s">
        <v>1</v>
      </c>
      <c r="N243" s="152" t="s">
        <v>39</v>
      </c>
      <c r="O243" s="153">
        <v>0</v>
      </c>
      <c r="P243" s="153">
        <f t="shared" si="41"/>
        <v>0</v>
      </c>
      <c r="Q243" s="153">
        <v>0</v>
      </c>
      <c r="R243" s="153">
        <f t="shared" si="42"/>
        <v>0</v>
      </c>
      <c r="S243" s="153">
        <v>0</v>
      </c>
      <c r="T243" s="154">
        <f t="shared" si="4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260</v>
      </c>
      <c r="AT243" s="155" t="s">
        <v>194</v>
      </c>
      <c r="AU243" s="155" t="s">
        <v>86</v>
      </c>
      <c r="AY243" s="14" t="s">
        <v>191</v>
      </c>
      <c r="BE243" s="156">
        <f t="shared" si="44"/>
        <v>0</v>
      </c>
      <c r="BF243" s="156">
        <f t="shared" si="45"/>
        <v>0</v>
      </c>
      <c r="BG243" s="156">
        <f t="shared" si="46"/>
        <v>0</v>
      </c>
      <c r="BH243" s="156">
        <f t="shared" si="47"/>
        <v>0</v>
      </c>
      <c r="BI243" s="156">
        <f t="shared" si="48"/>
        <v>0</v>
      </c>
      <c r="BJ243" s="14" t="s">
        <v>86</v>
      </c>
      <c r="BK243" s="156">
        <f t="shared" si="49"/>
        <v>0</v>
      </c>
      <c r="BL243" s="14" t="s">
        <v>260</v>
      </c>
      <c r="BM243" s="155" t="s">
        <v>136</v>
      </c>
    </row>
    <row r="244" spans="1:65" s="2" customFormat="1" ht="24" x14ac:dyDescent="0.2">
      <c r="A244" s="26"/>
      <c r="B244" s="143"/>
      <c r="C244" s="144" t="s">
        <v>1337</v>
      </c>
      <c r="D244" s="144" t="s">
        <v>194</v>
      </c>
      <c r="E244" s="145" t="s">
        <v>1338</v>
      </c>
      <c r="F244" s="146" t="s">
        <v>1339</v>
      </c>
      <c r="G244" s="147" t="s">
        <v>239</v>
      </c>
      <c r="H244" s="148">
        <v>0.44700000000000001</v>
      </c>
      <c r="I244" s="149">
        <v>0</v>
      </c>
      <c r="J244" s="149">
        <f t="shared" si="40"/>
        <v>0</v>
      </c>
      <c r="K244" s="150"/>
      <c r="L244" s="27"/>
      <c r="M244" s="151" t="s">
        <v>1</v>
      </c>
      <c r="N244" s="152" t="s">
        <v>39</v>
      </c>
      <c r="O244" s="153">
        <v>0</v>
      </c>
      <c r="P244" s="153">
        <f t="shared" si="41"/>
        <v>0</v>
      </c>
      <c r="Q244" s="153">
        <v>0</v>
      </c>
      <c r="R244" s="153">
        <f t="shared" si="42"/>
        <v>0</v>
      </c>
      <c r="S244" s="153">
        <v>0</v>
      </c>
      <c r="T244" s="154">
        <f t="shared" si="4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260</v>
      </c>
      <c r="AT244" s="155" t="s">
        <v>194</v>
      </c>
      <c r="AU244" s="155" t="s">
        <v>86</v>
      </c>
      <c r="AY244" s="14" t="s">
        <v>191</v>
      </c>
      <c r="BE244" s="156">
        <f t="shared" si="44"/>
        <v>0</v>
      </c>
      <c r="BF244" s="156">
        <f t="shared" si="45"/>
        <v>0</v>
      </c>
      <c r="BG244" s="156">
        <f t="shared" si="46"/>
        <v>0</v>
      </c>
      <c r="BH244" s="156">
        <f t="shared" si="47"/>
        <v>0</v>
      </c>
      <c r="BI244" s="156">
        <f t="shared" si="48"/>
        <v>0</v>
      </c>
      <c r="BJ244" s="14" t="s">
        <v>86</v>
      </c>
      <c r="BK244" s="156">
        <f t="shared" si="49"/>
        <v>0</v>
      </c>
      <c r="BL244" s="14" t="s">
        <v>260</v>
      </c>
      <c r="BM244" s="155" t="s">
        <v>142</v>
      </c>
    </row>
    <row r="245" spans="1:65" s="12" customFormat="1" ht="22.9" customHeight="1" x14ac:dyDescent="0.2">
      <c r="B245" s="131"/>
      <c r="D245" s="132" t="s">
        <v>72</v>
      </c>
      <c r="E245" s="141" t="s">
        <v>1340</v>
      </c>
      <c r="F245" s="141" t="s">
        <v>1341</v>
      </c>
      <c r="J245" s="142">
        <f>BK245</f>
        <v>0</v>
      </c>
      <c r="L245" s="131"/>
      <c r="M245" s="135"/>
      <c r="N245" s="136"/>
      <c r="O245" s="136"/>
      <c r="P245" s="137">
        <f>SUM(P246:P248)</f>
        <v>0</v>
      </c>
      <c r="Q245" s="136"/>
      <c r="R245" s="137">
        <f>SUM(R246:R248)</f>
        <v>4.0500000000000001E-2</v>
      </c>
      <c r="S245" s="136"/>
      <c r="T245" s="138">
        <f>SUM(T246:T248)</f>
        <v>0</v>
      </c>
      <c r="AR245" s="132" t="s">
        <v>86</v>
      </c>
      <c r="AT245" s="139" t="s">
        <v>72</v>
      </c>
      <c r="AU245" s="139" t="s">
        <v>80</v>
      </c>
      <c r="AY245" s="132" t="s">
        <v>191</v>
      </c>
      <c r="BK245" s="140">
        <f>SUM(BK246:BK248)</f>
        <v>0</v>
      </c>
    </row>
    <row r="246" spans="1:65" s="2" customFormat="1" ht="24" x14ac:dyDescent="0.2">
      <c r="A246" s="26"/>
      <c r="B246" s="143"/>
      <c r="C246" s="144" t="s">
        <v>1161</v>
      </c>
      <c r="D246" s="144" t="s">
        <v>194</v>
      </c>
      <c r="E246" s="145" t="s">
        <v>1342</v>
      </c>
      <c r="F246" s="146" t="s">
        <v>1343</v>
      </c>
      <c r="G246" s="147" t="s">
        <v>206</v>
      </c>
      <c r="H246" s="148">
        <v>3</v>
      </c>
      <c r="I246" s="149">
        <v>0</v>
      </c>
      <c r="J246" s="149">
        <f>ROUND(I246*H246,2)</f>
        <v>0</v>
      </c>
      <c r="K246" s="150"/>
      <c r="L246" s="27"/>
      <c r="M246" s="151" t="s">
        <v>1</v>
      </c>
      <c r="N246" s="152" t="s">
        <v>39</v>
      </c>
      <c r="O246" s="153">
        <v>0</v>
      </c>
      <c r="P246" s="153">
        <f>O246*H246</f>
        <v>0</v>
      </c>
      <c r="Q246" s="153">
        <v>2.0000000000000002E-5</v>
      </c>
      <c r="R246" s="153">
        <f>Q246*H246</f>
        <v>6.0000000000000002E-5</v>
      </c>
      <c r="S246" s="153">
        <v>0</v>
      </c>
      <c r="T246" s="154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260</v>
      </c>
      <c r="AT246" s="155" t="s">
        <v>194</v>
      </c>
      <c r="AU246" s="155" t="s">
        <v>86</v>
      </c>
      <c r="AY246" s="14" t="s">
        <v>191</v>
      </c>
      <c r="BE246" s="156">
        <f>IF(N246="základná",J246,0)</f>
        <v>0</v>
      </c>
      <c r="BF246" s="156">
        <f>IF(N246="znížená",J246,0)</f>
        <v>0</v>
      </c>
      <c r="BG246" s="156">
        <f>IF(N246="zákl. prenesená",J246,0)</f>
        <v>0</v>
      </c>
      <c r="BH246" s="156">
        <f>IF(N246="zníž. prenesená",J246,0)</f>
        <v>0</v>
      </c>
      <c r="BI246" s="156">
        <f>IF(N246="nulová",J246,0)</f>
        <v>0</v>
      </c>
      <c r="BJ246" s="14" t="s">
        <v>86</v>
      </c>
      <c r="BK246" s="156">
        <f>ROUND(I246*H246,2)</f>
        <v>0</v>
      </c>
      <c r="BL246" s="14" t="s">
        <v>260</v>
      </c>
      <c r="BM246" s="155" t="s">
        <v>1344</v>
      </c>
    </row>
    <row r="247" spans="1:65" s="2" customFormat="1" ht="24" x14ac:dyDescent="0.2">
      <c r="A247" s="26"/>
      <c r="B247" s="143"/>
      <c r="C247" s="157" t="s">
        <v>1345</v>
      </c>
      <c r="D247" s="157" t="s">
        <v>262</v>
      </c>
      <c r="E247" s="158" t="s">
        <v>1346</v>
      </c>
      <c r="F247" s="159" t="s">
        <v>1347</v>
      </c>
      <c r="G247" s="160" t="s">
        <v>206</v>
      </c>
      <c r="H247" s="161">
        <v>3</v>
      </c>
      <c r="I247" s="162">
        <v>0</v>
      </c>
      <c r="J247" s="162">
        <f>ROUND(I247*H247,2)</f>
        <v>0</v>
      </c>
      <c r="K247" s="163"/>
      <c r="L247" s="164"/>
      <c r="M247" s="165" t="s">
        <v>1</v>
      </c>
      <c r="N247" s="166" t="s">
        <v>39</v>
      </c>
      <c r="O247" s="153">
        <v>0</v>
      </c>
      <c r="P247" s="153">
        <f>O247*H247</f>
        <v>0</v>
      </c>
      <c r="Q247" s="153">
        <v>1.48E-3</v>
      </c>
      <c r="R247" s="153">
        <f>Q247*H247</f>
        <v>4.4400000000000004E-3</v>
      </c>
      <c r="S247" s="153">
        <v>0</v>
      </c>
      <c r="T247" s="154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265</v>
      </c>
      <c r="AT247" s="155" t="s">
        <v>262</v>
      </c>
      <c r="AU247" s="155" t="s">
        <v>86</v>
      </c>
      <c r="AY247" s="14" t="s">
        <v>191</v>
      </c>
      <c r="BE247" s="156">
        <f>IF(N247="základná",J247,0)</f>
        <v>0</v>
      </c>
      <c r="BF247" s="156">
        <f>IF(N247="znížená",J247,0)</f>
        <v>0</v>
      </c>
      <c r="BG247" s="156">
        <f>IF(N247="zákl. prenesená",J247,0)</f>
        <v>0</v>
      </c>
      <c r="BH247" s="156">
        <f>IF(N247="zníž. prenesená",J247,0)</f>
        <v>0</v>
      </c>
      <c r="BI247" s="156">
        <f>IF(N247="nulová",J247,0)</f>
        <v>0</v>
      </c>
      <c r="BJ247" s="14" t="s">
        <v>86</v>
      </c>
      <c r="BK247" s="156">
        <f>ROUND(I247*H247,2)</f>
        <v>0</v>
      </c>
      <c r="BL247" s="14" t="s">
        <v>260</v>
      </c>
      <c r="BM247" s="155" t="s">
        <v>1348</v>
      </c>
    </row>
    <row r="248" spans="1:65" s="2" customFormat="1" ht="36" x14ac:dyDescent="0.2">
      <c r="A248" s="26"/>
      <c r="B248" s="143"/>
      <c r="C248" s="157" t="s">
        <v>1165</v>
      </c>
      <c r="D248" s="157" t="s">
        <v>262</v>
      </c>
      <c r="E248" s="158" t="s">
        <v>1349</v>
      </c>
      <c r="F248" s="159" t="s">
        <v>1350</v>
      </c>
      <c r="G248" s="160" t="s">
        <v>206</v>
      </c>
      <c r="H248" s="161">
        <v>3</v>
      </c>
      <c r="I248" s="162">
        <v>0</v>
      </c>
      <c r="J248" s="162">
        <f>ROUND(I248*H248,2)</f>
        <v>0</v>
      </c>
      <c r="K248" s="163"/>
      <c r="L248" s="164"/>
      <c r="M248" s="171" t="s">
        <v>1</v>
      </c>
      <c r="N248" s="172" t="s">
        <v>39</v>
      </c>
      <c r="O248" s="169">
        <v>0</v>
      </c>
      <c r="P248" s="169">
        <f>O248*H248</f>
        <v>0</v>
      </c>
      <c r="Q248" s="169">
        <v>1.2E-2</v>
      </c>
      <c r="R248" s="169">
        <f>Q248*H248</f>
        <v>3.5999999999999997E-2</v>
      </c>
      <c r="S248" s="169">
        <v>0</v>
      </c>
      <c r="T248" s="170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265</v>
      </c>
      <c r="AT248" s="155" t="s">
        <v>262</v>
      </c>
      <c r="AU248" s="155" t="s">
        <v>86</v>
      </c>
      <c r="AY248" s="14" t="s">
        <v>191</v>
      </c>
      <c r="BE248" s="156">
        <f>IF(N248="základná",J248,0)</f>
        <v>0</v>
      </c>
      <c r="BF248" s="156">
        <f>IF(N248="znížená",J248,0)</f>
        <v>0</v>
      </c>
      <c r="BG248" s="156">
        <f>IF(N248="zákl. prenesená",J248,0)</f>
        <v>0</v>
      </c>
      <c r="BH248" s="156">
        <f>IF(N248="zníž. prenesená",J248,0)</f>
        <v>0</v>
      </c>
      <c r="BI248" s="156">
        <f>IF(N248="nulová",J248,0)</f>
        <v>0</v>
      </c>
      <c r="BJ248" s="14" t="s">
        <v>86</v>
      </c>
      <c r="BK248" s="156">
        <f>ROUND(I248*H248,2)</f>
        <v>0</v>
      </c>
      <c r="BL248" s="14" t="s">
        <v>260</v>
      </c>
      <c r="BM248" s="155" t="s">
        <v>1351</v>
      </c>
    </row>
    <row r="249" spans="1:65" s="2" customFormat="1" ht="6.95" customHeight="1" x14ac:dyDescent="0.2">
      <c r="A249" s="26"/>
      <c r="B249" s="41"/>
      <c r="C249" s="42"/>
      <c r="D249" s="42"/>
      <c r="E249" s="42"/>
      <c r="F249" s="42"/>
      <c r="G249" s="42"/>
      <c r="H249" s="42"/>
      <c r="I249" s="42"/>
      <c r="J249" s="42"/>
      <c r="K249" s="42"/>
      <c r="L249" s="27"/>
      <c r="M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</row>
  </sheetData>
  <autoFilter ref="C128:K248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54"/>
  <sheetViews>
    <sheetView showGridLines="0" topLeftCell="A124" workbookViewId="0">
      <selection activeCell="I128" sqref="I128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150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1352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26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tr">
        <f>IF('Rekapitulácia stavby'!AN10="","",'Rekapitulácia stavby'!AN10)</f>
        <v>00329941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tr">
        <f>IF('Rekapitulácia stavby'!E11="","",'Rekapitulácia stavby'!E11)</f>
        <v>Obec Kamienka, Kamienka 123, 065 32 Kamienka</v>
      </c>
      <c r="F17" s="26"/>
      <c r="G17" s="26"/>
      <c r="H17" s="26"/>
      <c r="I17" s="23" t="s">
        <v>24</v>
      </c>
      <c r="J17" s="21" t="str">
        <f>IF('Rekapitulácia stavby'!AN11="","",'Rekapitulácia stavby'!AN11)</f>
        <v xml:space="preserve">neplatca 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tr">
        <f>IF('Rekapitulácia stavby'!AN16="","",'Rekapitulácia stavby'!AN16)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tr">
        <f>IF('Rekapitulácia stavby'!E17="","",'Rekapitulácia stavby'!E17)</f>
        <v>Ing. Vladislav Slosarčik</v>
      </c>
      <c r="F23" s="26"/>
      <c r="G23" s="26"/>
      <c r="H23" s="26"/>
      <c r="I23" s="23" t="s">
        <v>24</v>
      </c>
      <c r="J23" s="21" t="str">
        <f>IF('Rekapitulácia stavby'!AN17="","",'Rekapitulácia stavby'!AN17)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tr">
        <f>IF('Rekapitulácia stavby'!E20="","",'Rekapitulácia stavby'!E20)</f>
        <v>Ing. Slosarčik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ROUND(J125,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ROUND((SUM(BE125:BE253)),  2)</f>
        <v>0</v>
      </c>
      <c r="G35" s="26"/>
      <c r="H35" s="26"/>
      <c r="I35" s="100">
        <v>0.2</v>
      </c>
      <c r="J35" s="99">
        <f>ROUND(((SUM(BE125:BE253))*I35),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ROUND((SUM(BF125:BF253)),  2)</f>
        <v>0</v>
      </c>
      <c r="G36" s="26"/>
      <c r="H36" s="26"/>
      <c r="I36" s="100">
        <v>0.2</v>
      </c>
      <c r="J36" s="99">
        <f>ROUND(((SUM(BF125:BF253))*I36),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ROUND((SUM(BG125:BG253)),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ROUND((SUM(BH125:BH253)),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ROUND((SUM(BI125:BI253)),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401 - Elektroinštalácia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J125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175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1:47" s="10" customFormat="1" ht="19.899999999999999" customHeight="1" x14ac:dyDescent="0.2">
      <c r="B100" s="116"/>
      <c r="D100" s="117" t="s">
        <v>176</v>
      </c>
      <c r="E100" s="118"/>
      <c r="F100" s="118"/>
      <c r="G100" s="118"/>
      <c r="H100" s="118"/>
      <c r="I100" s="118"/>
      <c r="J100" s="119">
        <f>J127</f>
        <v>0</v>
      </c>
      <c r="L100" s="116"/>
    </row>
    <row r="101" spans="1:47" s="10" customFormat="1" ht="19.899999999999999" customHeight="1" x14ac:dyDescent="0.2">
      <c r="B101" s="116"/>
      <c r="D101" s="117" t="s">
        <v>1353</v>
      </c>
      <c r="E101" s="118"/>
      <c r="F101" s="118"/>
      <c r="G101" s="118"/>
      <c r="H101" s="118"/>
      <c r="I101" s="118"/>
      <c r="J101" s="119">
        <f>J227</f>
        <v>0</v>
      </c>
      <c r="L101" s="116"/>
    </row>
    <row r="102" spans="1:47" s="10" customFormat="1" ht="19.899999999999999" customHeight="1" x14ac:dyDescent="0.2">
      <c r="B102" s="116"/>
      <c r="D102" s="117" t="s">
        <v>1354</v>
      </c>
      <c r="E102" s="118"/>
      <c r="F102" s="118"/>
      <c r="G102" s="118"/>
      <c r="H102" s="118"/>
      <c r="I102" s="118"/>
      <c r="J102" s="119">
        <f>J246</f>
        <v>0</v>
      </c>
      <c r="L102" s="116"/>
    </row>
    <row r="103" spans="1:47" s="9" customFormat="1" ht="24.95" customHeight="1" x14ac:dyDescent="0.2">
      <c r="B103" s="112"/>
      <c r="D103" s="113" t="s">
        <v>1355</v>
      </c>
      <c r="E103" s="114"/>
      <c r="F103" s="114"/>
      <c r="G103" s="114"/>
      <c r="H103" s="114"/>
      <c r="I103" s="114"/>
      <c r="J103" s="115">
        <f>J250</f>
        <v>0</v>
      </c>
      <c r="L103" s="112"/>
    </row>
    <row r="104" spans="1:47" s="2" customFormat="1" ht="21.75" customHeight="1" x14ac:dyDescent="0.2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47" s="2" customFormat="1" ht="6.95" customHeight="1" x14ac:dyDescent="0.2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47" s="2" customFormat="1" ht="6.95" customHeight="1" x14ac:dyDescent="0.2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4.95" customHeight="1" x14ac:dyDescent="0.2">
      <c r="A110" s="26"/>
      <c r="B110" s="27"/>
      <c r="C110" s="18" t="s">
        <v>177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 x14ac:dyDescent="0.2">
      <c r="A112" s="26"/>
      <c r="B112" s="27"/>
      <c r="C112" s="23" t="s">
        <v>14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 x14ac:dyDescent="0.2">
      <c r="A113" s="26"/>
      <c r="B113" s="27"/>
      <c r="C113" s="26"/>
      <c r="D113" s="26"/>
      <c r="E113" s="211" t="str">
        <f>E7</f>
        <v>REKONŠTRUKCIA TELOCVIČNE ZŠ V OBCI KAMIENKA</v>
      </c>
      <c r="F113" s="212"/>
      <c r="G113" s="212"/>
      <c r="H113" s="212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1" customFormat="1" ht="12" customHeight="1" x14ac:dyDescent="0.2">
      <c r="B114" s="17"/>
      <c r="C114" s="23" t="s">
        <v>157</v>
      </c>
      <c r="L114" s="17"/>
    </row>
    <row r="115" spans="1:65" s="2" customFormat="1" ht="16.5" customHeight="1" x14ac:dyDescent="0.2">
      <c r="A115" s="26"/>
      <c r="B115" s="27"/>
      <c r="C115" s="26"/>
      <c r="D115" s="26"/>
      <c r="E115" s="211" t="s">
        <v>505</v>
      </c>
      <c r="F115" s="213"/>
      <c r="G115" s="213"/>
      <c r="H115" s="213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159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 x14ac:dyDescent="0.2">
      <c r="A117" s="26"/>
      <c r="B117" s="27"/>
      <c r="C117" s="26"/>
      <c r="D117" s="26"/>
      <c r="E117" s="180" t="str">
        <f>E11</f>
        <v>401 - Elektroinštalácia</v>
      </c>
      <c r="F117" s="213"/>
      <c r="G117" s="213"/>
      <c r="H117" s="213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 x14ac:dyDescent="0.2">
      <c r="A119" s="26"/>
      <c r="B119" s="27"/>
      <c r="C119" s="23" t="s">
        <v>18</v>
      </c>
      <c r="D119" s="26"/>
      <c r="E119" s="26"/>
      <c r="F119" s="21" t="str">
        <f>F14</f>
        <v xml:space="preserve"> </v>
      </c>
      <c r="G119" s="26"/>
      <c r="H119" s="26"/>
      <c r="I119" s="23" t="s">
        <v>20</v>
      </c>
      <c r="J119" s="49" t="str">
        <f>IF(J14="","",J14)</f>
        <v>vyplní uchádzač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25.7" customHeight="1" x14ac:dyDescent="0.2">
      <c r="A121" s="26"/>
      <c r="B121" s="27"/>
      <c r="C121" s="23" t="s">
        <v>21</v>
      </c>
      <c r="D121" s="26"/>
      <c r="E121" s="26"/>
      <c r="F121" s="21" t="str">
        <f>E17</f>
        <v>Obec Kamienka, Kamienka 123, 065 32 Kamienka</v>
      </c>
      <c r="G121" s="26"/>
      <c r="H121" s="26"/>
      <c r="I121" s="23" t="s">
        <v>27</v>
      </c>
      <c r="J121" s="24" t="str">
        <f>E23</f>
        <v>Ing. Vladislav Slosarčik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 x14ac:dyDescent="0.2">
      <c r="A122" s="26"/>
      <c r="B122" s="27"/>
      <c r="C122" s="23" t="s">
        <v>25</v>
      </c>
      <c r="D122" s="26"/>
      <c r="E122" s="26"/>
      <c r="F122" s="21" t="str">
        <f>IF(E20="","",E20)</f>
        <v>vyplní uchádzač</v>
      </c>
      <c r="G122" s="26"/>
      <c r="H122" s="26"/>
      <c r="I122" s="23" t="s">
        <v>30</v>
      </c>
      <c r="J122" s="24" t="str">
        <f>E26</f>
        <v>Ing. Slosarčik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 x14ac:dyDescent="0.2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 x14ac:dyDescent="0.2">
      <c r="A124" s="120"/>
      <c r="B124" s="121"/>
      <c r="C124" s="122" t="s">
        <v>178</v>
      </c>
      <c r="D124" s="123" t="s">
        <v>58</v>
      </c>
      <c r="E124" s="123" t="s">
        <v>54</v>
      </c>
      <c r="F124" s="123" t="s">
        <v>55</v>
      </c>
      <c r="G124" s="123" t="s">
        <v>179</v>
      </c>
      <c r="H124" s="123" t="s">
        <v>180</v>
      </c>
      <c r="I124" s="123" t="s">
        <v>181</v>
      </c>
      <c r="J124" s="124" t="s">
        <v>163</v>
      </c>
      <c r="K124" s="125" t="s">
        <v>182</v>
      </c>
      <c r="L124" s="126"/>
      <c r="M124" s="56" t="s">
        <v>1</v>
      </c>
      <c r="N124" s="57" t="s">
        <v>37</v>
      </c>
      <c r="O124" s="57" t="s">
        <v>183</v>
      </c>
      <c r="P124" s="57" t="s">
        <v>184</v>
      </c>
      <c r="Q124" s="57" t="s">
        <v>185</v>
      </c>
      <c r="R124" s="57" t="s">
        <v>186</v>
      </c>
      <c r="S124" s="57" t="s">
        <v>187</v>
      </c>
      <c r="T124" s="58" t="s">
        <v>188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9" customHeight="1" x14ac:dyDescent="0.25">
      <c r="A125" s="26"/>
      <c r="B125" s="27"/>
      <c r="C125" s="63" t="s">
        <v>164</v>
      </c>
      <c r="D125" s="26"/>
      <c r="E125" s="26"/>
      <c r="F125" s="26"/>
      <c r="G125" s="26"/>
      <c r="H125" s="26"/>
      <c r="I125" s="26"/>
      <c r="J125" s="127">
        <f>BK125</f>
        <v>0</v>
      </c>
      <c r="K125" s="26"/>
      <c r="L125" s="27"/>
      <c r="M125" s="59"/>
      <c r="N125" s="50"/>
      <c r="O125" s="60"/>
      <c r="P125" s="128">
        <f>P126+P250</f>
        <v>0</v>
      </c>
      <c r="Q125" s="60"/>
      <c r="R125" s="128">
        <f>R126+R250</f>
        <v>0</v>
      </c>
      <c r="S125" s="60"/>
      <c r="T125" s="129">
        <f>T126+T250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72</v>
      </c>
      <c r="AU125" s="14" t="s">
        <v>165</v>
      </c>
      <c r="BK125" s="130">
        <f>BK126+BK250</f>
        <v>0</v>
      </c>
    </row>
    <row r="126" spans="1:65" s="12" customFormat="1" ht="25.9" customHeight="1" x14ac:dyDescent="0.2">
      <c r="B126" s="131"/>
      <c r="D126" s="132" t="s">
        <v>72</v>
      </c>
      <c r="E126" s="133" t="s">
        <v>262</v>
      </c>
      <c r="F126" s="133" t="s">
        <v>348</v>
      </c>
      <c r="J126" s="134">
        <f>BK126</f>
        <v>0</v>
      </c>
      <c r="L126" s="131"/>
      <c r="M126" s="135"/>
      <c r="N126" s="136"/>
      <c r="O126" s="136"/>
      <c r="P126" s="137">
        <f>P127+P227+P246</f>
        <v>0</v>
      </c>
      <c r="Q126" s="136"/>
      <c r="R126" s="137">
        <f>R127+R227+R246</f>
        <v>0</v>
      </c>
      <c r="S126" s="136"/>
      <c r="T126" s="138">
        <f>T127+T227+T246</f>
        <v>0</v>
      </c>
      <c r="AR126" s="132" t="s">
        <v>203</v>
      </c>
      <c r="AT126" s="139" t="s">
        <v>72</v>
      </c>
      <c r="AU126" s="139" t="s">
        <v>73</v>
      </c>
      <c r="AY126" s="132" t="s">
        <v>191</v>
      </c>
      <c r="BK126" s="140">
        <f>BK127+BK227+BK246</f>
        <v>0</v>
      </c>
    </row>
    <row r="127" spans="1:65" s="12" customFormat="1" ht="22.9" customHeight="1" x14ac:dyDescent="0.2">
      <c r="B127" s="131"/>
      <c r="D127" s="132" t="s">
        <v>72</v>
      </c>
      <c r="E127" s="141" t="s">
        <v>349</v>
      </c>
      <c r="F127" s="141" t="s">
        <v>350</v>
      </c>
      <c r="J127" s="142">
        <f>BK127</f>
        <v>0</v>
      </c>
      <c r="L127" s="131"/>
      <c r="M127" s="135"/>
      <c r="N127" s="136"/>
      <c r="O127" s="136"/>
      <c r="P127" s="137">
        <f>SUM(P128:P226)</f>
        <v>0</v>
      </c>
      <c r="Q127" s="136"/>
      <c r="R127" s="137">
        <f>SUM(R128:R226)</f>
        <v>0</v>
      </c>
      <c r="S127" s="136"/>
      <c r="T127" s="138">
        <f>SUM(T128:T226)</f>
        <v>0</v>
      </c>
      <c r="AR127" s="132" t="s">
        <v>203</v>
      </c>
      <c r="AT127" s="139" t="s">
        <v>72</v>
      </c>
      <c r="AU127" s="139" t="s">
        <v>80</v>
      </c>
      <c r="AY127" s="132" t="s">
        <v>191</v>
      </c>
      <c r="BK127" s="140">
        <f>SUM(BK128:BK226)</f>
        <v>0</v>
      </c>
    </row>
    <row r="128" spans="1:65" s="2" customFormat="1" ht="24" x14ac:dyDescent="0.2">
      <c r="A128" s="26"/>
      <c r="B128" s="143"/>
      <c r="C128" s="144" t="s">
        <v>80</v>
      </c>
      <c r="D128" s="144" t="s">
        <v>194</v>
      </c>
      <c r="E128" s="145" t="s">
        <v>1356</v>
      </c>
      <c r="F128" s="146" t="s">
        <v>1357</v>
      </c>
      <c r="G128" s="147" t="s">
        <v>210</v>
      </c>
      <c r="H128" s="148">
        <v>60</v>
      </c>
      <c r="I128" s="149">
        <v>0</v>
      </c>
      <c r="J128" s="149">
        <f t="shared" ref="J128:J159" si="0">ROUND(I128*H128,2)</f>
        <v>0</v>
      </c>
      <c r="K128" s="150"/>
      <c r="L128" s="27"/>
      <c r="M128" s="151" t="s">
        <v>1</v>
      </c>
      <c r="N128" s="152" t="s">
        <v>39</v>
      </c>
      <c r="O128" s="153">
        <v>0</v>
      </c>
      <c r="P128" s="153">
        <f t="shared" ref="P128:P159" si="1">O128*H128</f>
        <v>0</v>
      </c>
      <c r="Q128" s="153">
        <v>0</v>
      </c>
      <c r="R128" s="153">
        <f t="shared" ref="R128:R159" si="2">Q128*H128</f>
        <v>0</v>
      </c>
      <c r="S128" s="153">
        <v>0</v>
      </c>
      <c r="T128" s="154">
        <f t="shared" ref="T128:T159" si="3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354</v>
      </c>
      <c r="AT128" s="155" t="s">
        <v>194</v>
      </c>
      <c r="AU128" s="155" t="s">
        <v>86</v>
      </c>
      <c r="AY128" s="14" t="s">
        <v>191</v>
      </c>
      <c r="BE128" s="156">
        <f t="shared" ref="BE128:BE159" si="4">IF(N128="základná",J128,0)</f>
        <v>0</v>
      </c>
      <c r="BF128" s="156">
        <f t="shared" ref="BF128:BF159" si="5">IF(N128="znížená",J128,0)</f>
        <v>0</v>
      </c>
      <c r="BG128" s="156">
        <f t="shared" ref="BG128:BG159" si="6">IF(N128="zákl. prenesená",J128,0)</f>
        <v>0</v>
      </c>
      <c r="BH128" s="156">
        <f t="shared" ref="BH128:BH159" si="7">IF(N128="zníž. prenesená",J128,0)</f>
        <v>0</v>
      </c>
      <c r="BI128" s="156">
        <f t="shared" ref="BI128:BI159" si="8">IF(N128="nulová",J128,0)</f>
        <v>0</v>
      </c>
      <c r="BJ128" s="14" t="s">
        <v>86</v>
      </c>
      <c r="BK128" s="156">
        <f t="shared" ref="BK128:BK159" si="9">ROUND(I128*H128,2)</f>
        <v>0</v>
      </c>
      <c r="BL128" s="14" t="s">
        <v>354</v>
      </c>
      <c r="BM128" s="155" t="s">
        <v>86</v>
      </c>
    </row>
    <row r="129" spans="1:65" s="2" customFormat="1" ht="16.5" customHeight="1" x14ac:dyDescent="0.2">
      <c r="A129" s="26"/>
      <c r="B129" s="143"/>
      <c r="C129" s="157" t="s">
        <v>86</v>
      </c>
      <c r="D129" s="157" t="s">
        <v>262</v>
      </c>
      <c r="E129" s="158" t="s">
        <v>1358</v>
      </c>
      <c r="F129" s="159" t="s">
        <v>1359</v>
      </c>
      <c r="G129" s="160" t="s">
        <v>210</v>
      </c>
      <c r="H129" s="161">
        <v>63</v>
      </c>
      <c r="I129" s="162">
        <v>0</v>
      </c>
      <c r="J129" s="162">
        <f t="shared" si="0"/>
        <v>0</v>
      </c>
      <c r="K129" s="163"/>
      <c r="L129" s="164"/>
      <c r="M129" s="165" t="s">
        <v>1</v>
      </c>
      <c r="N129" s="166" t="s">
        <v>39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1360</v>
      </c>
      <c r="AT129" s="155" t="s">
        <v>262</v>
      </c>
      <c r="AU129" s="155" t="s">
        <v>86</v>
      </c>
      <c r="AY129" s="14" t="s">
        <v>191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86</v>
      </c>
      <c r="BK129" s="156">
        <f t="shared" si="9"/>
        <v>0</v>
      </c>
      <c r="BL129" s="14" t="s">
        <v>354</v>
      </c>
      <c r="BM129" s="155" t="s">
        <v>198</v>
      </c>
    </row>
    <row r="130" spans="1:65" s="2" customFormat="1" ht="24" x14ac:dyDescent="0.2">
      <c r="A130" s="26"/>
      <c r="B130" s="143"/>
      <c r="C130" s="144" t="s">
        <v>203</v>
      </c>
      <c r="D130" s="144" t="s">
        <v>194</v>
      </c>
      <c r="E130" s="145" t="s">
        <v>1361</v>
      </c>
      <c r="F130" s="146" t="s">
        <v>1362</v>
      </c>
      <c r="G130" s="147" t="s">
        <v>210</v>
      </c>
      <c r="H130" s="148">
        <v>18</v>
      </c>
      <c r="I130" s="149">
        <v>0</v>
      </c>
      <c r="J130" s="149">
        <f t="shared" si="0"/>
        <v>0</v>
      </c>
      <c r="K130" s="150"/>
      <c r="L130" s="27"/>
      <c r="M130" s="151" t="s">
        <v>1</v>
      </c>
      <c r="N130" s="152" t="s">
        <v>39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354</v>
      </c>
      <c r="AT130" s="155" t="s">
        <v>194</v>
      </c>
      <c r="AU130" s="155" t="s">
        <v>86</v>
      </c>
      <c r="AY130" s="14" t="s">
        <v>191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86</v>
      </c>
      <c r="BK130" s="156">
        <f t="shared" si="9"/>
        <v>0</v>
      </c>
      <c r="BL130" s="14" t="s">
        <v>354</v>
      </c>
      <c r="BM130" s="155" t="s">
        <v>216</v>
      </c>
    </row>
    <row r="131" spans="1:65" s="2" customFormat="1" ht="16.5" customHeight="1" x14ac:dyDescent="0.2">
      <c r="A131" s="26"/>
      <c r="B131" s="143"/>
      <c r="C131" s="157" t="s">
        <v>198</v>
      </c>
      <c r="D131" s="157" t="s">
        <v>262</v>
      </c>
      <c r="E131" s="158" t="s">
        <v>1363</v>
      </c>
      <c r="F131" s="159" t="s">
        <v>1364</v>
      </c>
      <c r="G131" s="160" t="s">
        <v>210</v>
      </c>
      <c r="H131" s="161">
        <v>18.899999999999999</v>
      </c>
      <c r="I131" s="162">
        <v>0</v>
      </c>
      <c r="J131" s="162">
        <f t="shared" si="0"/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1360</v>
      </c>
      <c r="AT131" s="155" t="s">
        <v>262</v>
      </c>
      <c r="AU131" s="155" t="s">
        <v>86</v>
      </c>
      <c r="AY131" s="14" t="s">
        <v>191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354</v>
      </c>
      <c r="BM131" s="155" t="s">
        <v>224</v>
      </c>
    </row>
    <row r="132" spans="1:65" s="2" customFormat="1" ht="24" x14ac:dyDescent="0.2">
      <c r="A132" s="26"/>
      <c r="B132" s="143"/>
      <c r="C132" s="144" t="s">
        <v>212</v>
      </c>
      <c r="D132" s="144" t="s">
        <v>194</v>
      </c>
      <c r="E132" s="145" t="s">
        <v>1365</v>
      </c>
      <c r="F132" s="146" t="s">
        <v>1366</v>
      </c>
      <c r="G132" s="147" t="s">
        <v>210</v>
      </c>
      <c r="H132" s="148">
        <v>20</v>
      </c>
      <c r="I132" s="149">
        <v>0</v>
      </c>
      <c r="J132" s="149">
        <f t="shared" si="0"/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354</v>
      </c>
      <c r="AT132" s="155" t="s">
        <v>194</v>
      </c>
      <c r="AU132" s="155" t="s">
        <v>86</v>
      </c>
      <c r="AY132" s="14" t="s">
        <v>191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354</v>
      </c>
      <c r="BM132" s="155" t="s">
        <v>231</v>
      </c>
    </row>
    <row r="133" spans="1:65" s="2" customFormat="1" ht="24" x14ac:dyDescent="0.2">
      <c r="A133" s="26"/>
      <c r="B133" s="143"/>
      <c r="C133" s="157" t="s">
        <v>216</v>
      </c>
      <c r="D133" s="157" t="s">
        <v>262</v>
      </c>
      <c r="E133" s="158" t="s">
        <v>1367</v>
      </c>
      <c r="F133" s="159" t="s">
        <v>1368</v>
      </c>
      <c r="G133" s="160" t="s">
        <v>210</v>
      </c>
      <c r="H133" s="161">
        <v>21</v>
      </c>
      <c r="I133" s="162">
        <v>0</v>
      </c>
      <c r="J133" s="162">
        <f t="shared" si="0"/>
        <v>0</v>
      </c>
      <c r="K133" s="163"/>
      <c r="L133" s="164"/>
      <c r="M133" s="165" t="s">
        <v>1</v>
      </c>
      <c r="N133" s="166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1360</v>
      </c>
      <c r="AT133" s="155" t="s">
        <v>262</v>
      </c>
      <c r="AU133" s="155" t="s">
        <v>86</v>
      </c>
      <c r="AY133" s="14" t="s">
        <v>191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354</v>
      </c>
      <c r="BM133" s="155" t="s">
        <v>241</v>
      </c>
    </row>
    <row r="134" spans="1:65" s="2" customFormat="1" ht="24" x14ac:dyDescent="0.2">
      <c r="A134" s="26"/>
      <c r="B134" s="143"/>
      <c r="C134" s="144" t="s">
        <v>220</v>
      </c>
      <c r="D134" s="144" t="s">
        <v>194</v>
      </c>
      <c r="E134" s="145" t="s">
        <v>1369</v>
      </c>
      <c r="F134" s="146" t="s">
        <v>1370</v>
      </c>
      <c r="G134" s="147" t="s">
        <v>206</v>
      </c>
      <c r="H134" s="148">
        <v>32</v>
      </c>
      <c r="I134" s="149">
        <v>0</v>
      </c>
      <c r="J134" s="149">
        <f t="shared" si="0"/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354</v>
      </c>
      <c r="AT134" s="155" t="s">
        <v>194</v>
      </c>
      <c r="AU134" s="155" t="s">
        <v>86</v>
      </c>
      <c r="AY134" s="14" t="s">
        <v>191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354</v>
      </c>
      <c r="BM134" s="155" t="s">
        <v>249</v>
      </c>
    </row>
    <row r="135" spans="1:65" s="2" customFormat="1" ht="16.5" customHeight="1" x14ac:dyDescent="0.2">
      <c r="A135" s="26"/>
      <c r="B135" s="143"/>
      <c r="C135" s="157" t="s">
        <v>224</v>
      </c>
      <c r="D135" s="157" t="s">
        <v>262</v>
      </c>
      <c r="E135" s="158" t="s">
        <v>1371</v>
      </c>
      <c r="F135" s="159" t="s">
        <v>1372</v>
      </c>
      <c r="G135" s="160" t="s">
        <v>206</v>
      </c>
      <c r="H135" s="161">
        <v>32</v>
      </c>
      <c r="I135" s="162">
        <v>0</v>
      </c>
      <c r="J135" s="162">
        <f t="shared" si="0"/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1360</v>
      </c>
      <c r="AT135" s="155" t="s">
        <v>262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354</v>
      </c>
      <c r="BM135" s="155" t="s">
        <v>260</v>
      </c>
    </row>
    <row r="136" spans="1:65" s="2" customFormat="1" ht="24" x14ac:dyDescent="0.2">
      <c r="A136" s="26"/>
      <c r="B136" s="143"/>
      <c r="C136" s="144" t="s">
        <v>192</v>
      </c>
      <c r="D136" s="144" t="s">
        <v>194</v>
      </c>
      <c r="E136" s="145" t="s">
        <v>1373</v>
      </c>
      <c r="F136" s="146" t="s">
        <v>1374</v>
      </c>
      <c r="G136" s="147" t="s">
        <v>206</v>
      </c>
      <c r="H136" s="148">
        <v>4</v>
      </c>
      <c r="I136" s="149">
        <v>0</v>
      </c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354</v>
      </c>
      <c r="AT136" s="155" t="s">
        <v>194</v>
      </c>
      <c r="AU136" s="155" t="s">
        <v>86</v>
      </c>
      <c r="AY136" s="14" t="s">
        <v>191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354</v>
      </c>
      <c r="BM136" s="155" t="s">
        <v>271</v>
      </c>
    </row>
    <row r="137" spans="1:65" s="2" customFormat="1" ht="16.5" customHeight="1" x14ac:dyDescent="0.2">
      <c r="A137" s="26"/>
      <c r="B137" s="143"/>
      <c r="C137" s="157" t="s">
        <v>231</v>
      </c>
      <c r="D137" s="157" t="s">
        <v>262</v>
      </c>
      <c r="E137" s="158" t="s">
        <v>1375</v>
      </c>
      <c r="F137" s="159" t="s">
        <v>1376</v>
      </c>
      <c r="G137" s="160" t="s">
        <v>206</v>
      </c>
      <c r="H137" s="161">
        <v>4</v>
      </c>
      <c r="I137" s="162">
        <v>0</v>
      </c>
      <c r="J137" s="162">
        <f t="shared" si="0"/>
        <v>0</v>
      </c>
      <c r="K137" s="163"/>
      <c r="L137" s="164"/>
      <c r="M137" s="165" t="s">
        <v>1</v>
      </c>
      <c r="N137" s="166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1360</v>
      </c>
      <c r="AT137" s="155" t="s">
        <v>262</v>
      </c>
      <c r="AU137" s="155" t="s">
        <v>86</v>
      </c>
      <c r="AY137" s="14" t="s">
        <v>191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354</v>
      </c>
      <c r="BM137" s="155" t="s">
        <v>7</v>
      </c>
    </row>
    <row r="138" spans="1:65" s="2" customFormat="1" ht="24" x14ac:dyDescent="0.2">
      <c r="A138" s="26"/>
      <c r="B138" s="143"/>
      <c r="C138" s="144" t="s">
        <v>236</v>
      </c>
      <c r="D138" s="144" t="s">
        <v>194</v>
      </c>
      <c r="E138" s="145" t="s">
        <v>1377</v>
      </c>
      <c r="F138" s="146" t="s">
        <v>1378</v>
      </c>
      <c r="G138" s="147" t="s">
        <v>206</v>
      </c>
      <c r="H138" s="148">
        <v>16</v>
      </c>
      <c r="I138" s="149">
        <v>0</v>
      </c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354</v>
      </c>
      <c r="AT138" s="155" t="s">
        <v>194</v>
      </c>
      <c r="AU138" s="155" t="s">
        <v>86</v>
      </c>
      <c r="AY138" s="14" t="s">
        <v>191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354</v>
      </c>
      <c r="BM138" s="155" t="s">
        <v>286</v>
      </c>
    </row>
    <row r="139" spans="1:65" s="2" customFormat="1" ht="16.5" customHeight="1" x14ac:dyDescent="0.2">
      <c r="A139" s="26"/>
      <c r="B139" s="143"/>
      <c r="C139" s="157" t="s">
        <v>241</v>
      </c>
      <c r="D139" s="157" t="s">
        <v>262</v>
      </c>
      <c r="E139" s="158" t="s">
        <v>1379</v>
      </c>
      <c r="F139" s="159" t="s">
        <v>1380</v>
      </c>
      <c r="G139" s="160" t="s">
        <v>206</v>
      </c>
      <c r="H139" s="161">
        <v>16</v>
      </c>
      <c r="I139" s="162">
        <v>0</v>
      </c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1360</v>
      </c>
      <c r="AT139" s="155" t="s">
        <v>262</v>
      </c>
      <c r="AU139" s="155" t="s">
        <v>86</v>
      </c>
      <c r="AY139" s="14" t="s">
        <v>191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354</v>
      </c>
      <c r="BM139" s="155" t="s">
        <v>294</v>
      </c>
    </row>
    <row r="140" spans="1:65" s="2" customFormat="1" ht="36" x14ac:dyDescent="0.2">
      <c r="A140" s="26"/>
      <c r="B140" s="143"/>
      <c r="C140" s="144" t="s">
        <v>245</v>
      </c>
      <c r="D140" s="144" t="s">
        <v>194</v>
      </c>
      <c r="E140" s="145" t="s">
        <v>1381</v>
      </c>
      <c r="F140" s="146" t="s">
        <v>1382</v>
      </c>
      <c r="G140" s="147" t="s">
        <v>206</v>
      </c>
      <c r="H140" s="148">
        <v>3</v>
      </c>
      <c r="I140" s="149">
        <v>0</v>
      </c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354</v>
      </c>
      <c r="AT140" s="155" t="s">
        <v>194</v>
      </c>
      <c r="AU140" s="155" t="s">
        <v>86</v>
      </c>
      <c r="AY140" s="14" t="s">
        <v>191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354</v>
      </c>
      <c r="BM140" s="155" t="s">
        <v>304</v>
      </c>
    </row>
    <row r="141" spans="1:65" s="2" customFormat="1" ht="16.5" customHeight="1" x14ac:dyDescent="0.2">
      <c r="A141" s="26"/>
      <c r="B141" s="143"/>
      <c r="C141" s="157" t="s">
        <v>249</v>
      </c>
      <c r="D141" s="157" t="s">
        <v>262</v>
      </c>
      <c r="E141" s="158" t="s">
        <v>1383</v>
      </c>
      <c r="F141" s="159" t="s">
        <v>1384</v>
      </c>
      <c r="G141" s="160" t="s">
        <v>206</v>
      </c>
      <c r="H141" s="161">
        <v>3</v>
      </c>
      <c r="I141" s="162">
        <v>0</v>
      </c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1360</v>
      </c>
      <c r="AT141" s="155" t="s">
        <v>262</v>
      </c>
      <c r="AU141" s="155" t="s">
        <v>86</v>
      </c>
      <c r="AY141" s="14" t="s">
        <v>191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354</v>
      </c>
      <c r="BM141" s="155" t="s">
        <v>314</v>
      </c>
    </row>
    <row r="142" spans="1:65" s="2" customFormat="1" ht="24" x14ac:dyDescent="0.2">
      <c r="A142" s="26"/>
      <c r="B142" s="143"/>
      <c r="C142" s="144" t="s">
        <v>257</v>
      </c>
      <c r="D142" s="144" t="s">
        <v>194</v>
      </c>
      <c r="E142" s="145" t="s">
        <v>1385</v>
      </c>
      <c r="F142" s="146" t="s">
        <v>1386</v>
      </c>
      <c r="G142" s="147" t="s">
        <v>234</v>
      </c>
      <c r="H142" s="148">
        <v>0.1</v>
      </c>
      <c r="I142" s="149">
        <v>0</v>
      </c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354</v>
      </c>
      <c r="AT142" s="155" t="s">
        <v>194</v>
      </c>
      <c r="AU142" s="155" t="s">
        <v>86</v>
      </c>
      <c r="AY142" s="14" t="s">
        <v>191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354</v>
      </c>
      <c r="BM142" s="155" t="s">
        <v>322</v>
      </c>
    </row>
    <row r="143" spans="1:65" s="2" customFormat="1" ht="24" x14ac:dyDescent="0.2">
      <c r="A143" s="26"/>
      <c r="B143" s="143"/>
      <c r="C143" s="144" t="s">
        <v>260</v>
      </c>
      <c r="D143" s="144" t="s">
        <v>194</v>
      </c>
      <c r="E143" s="145" t="s">
        <v>1387</v>
      </c>
      <c r="F143" s="146" t="s">
        <v>1388</v>
      </c>
      <c r="G143" s="147" t="s">
        <v>206</v>
      </c>
      <c r="H143" s="148">
        <v>152</v>
      </c>
      <c r="I143" s="149">
        <v>0</v>
      </c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354</v>
      </c>
      <c r="AT143" s="155" t="s">
        <v>194</v>
      </c>
      <c r="AU143" s="155" t="s">
        <v>86</v>
      </c>
      <c r="AY143" s="14" t="s">
        <v>191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354</v>
      </c>
      <c r="BM143" s="155" t="s">
        <v>265</v>
      </c>
    </row>
    <row r="144" spans="1:65" s="2" customFormat="1" ht="24" x14ac:dyDescent="0.2">
      <c r="A144" s="26"/>
      <c r="B144" s="143"/>
      <c r="C144" s="144" t="s">
        <v>267</v>
      </c>
      <c r="D144" s="144" t="s">
        <v>194</v>
      </c>
      <c r="E144" s="145" t="s">
        <v>1389</v>
      </c>
      <c r="F144" s="146" t="s">
        <v>1390</v>
      </c>
      <c r="G144" s="147" t="s">
        <v>206</v>
      </c>
      <c r="H144" s="148">
        <v>25</v>
      </c>
      <c r="I144" s="149">
        <v>0</v>
      </c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354</v>
      </c>
      <c r="AT144" s="155" t="s">
        <v>194</v>
      </c>
      <c r="AU144" s="155" t="s">
        <v>86</v>
      </c>
      <c r="AY144" s="14" t="s">
        <v>191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354</v>
      </c>
      <c r="BM144" s="155" t="s">
        <v>344</v>
      </c>
    </row>
    <row r="145" spans="1:65" s="2" customFormat="1" ht="24" x14ac:dyDescent="0.2">
      <c r="A145" s="26"/>
      <c r="B145" s="143"/>
      <c r="C145" s="144" t="s">
        <v>271</v>
      </c>
      <c r="D145" s="144" t="s">
        <v>194</v>
      </c>
      <c r="E145" s="145" t="s">
        <v>1391</v>
      </c>
      <c r="F145" s="146" t="s">
        <v>1392</v>
      </c>
      <c r="G145" s="147" t="s">
        <v>206</v>
      </c>
      <c r="H145" s="148">
        <v>10</v>
      </c>
      <c r="I145" s="149">
        <v>0</v>
      </c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354</v>
      </c>
      <c r="AT145" s="155" t="s">
        <v>194</v>
      </c>
      <c r="AU145" s="155" t="s">
        <v>86</v>
      </c>
      <c r="AY145" s="14" t="s">
        <v>191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354</v>
      </c>
      <c r="BM145" s="155" t="s">
        <v>356</v>
      </c>
    </row>
    <row r="146" spans="1:65" s="2" customFormat="1" ht="24" x14ac:dyDescent="0.2">
      <c r="A146" s="26"/>
      <c r="B146" s="143"/>
      <c r="C146" s="144" t="s">
        <v>275</v>
      </c>
      <c r="D146" s="144" t="s">
        <v>194</v>
      </c>
      <c r="E146" s="145" t="s">
        <v>1393</v>
      </c>
      <c r="F146" s="146" t="s">
        <v>1394</v>
      </c>
      <c r="G146" s="147" t="s">
        <v>206</v>
      </c>
      <c r="H146" s="148">
        <v>8</v>
      </c>
      <c r="I146" s="149">
        <v>0</v>
      </c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354</v>
      </c>
      <c r="AT146" s="155" t="s">
        <v>194</v>
      </c>
      <c r="AU146" s="155" t="s">
        <v>86</v>
      </c>
      <c r="AY146" s="14" t="s">
        <v>191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354</v>
      </c>
      <c r="BM146" s="155" t="s">
        <v>364</v>
      </c>
    </row>
    <row r="147" spans="1:65" s="2" customFormat="1" ht="24" x14ac:dyDescent="0.2">
      <c r="A147" s="26"/>
      <c r="B147" s="143"/>
      <c r="C147" s="144" t="s">
        <v>7</v>
      </c>
      <c r="D147" s="144" t="s">
        <v>194</v>
      </c>
      <c r="E147" s="145" t="s">
        <v>1395</v>
      </c>
      <c r="F147" s="146" t="s">
        <v>1396</v>
      </c>
      <c r="G147" s="147" t="s">
        <v>206</v>
      </c>
      <c r="H147" s="148">
        <v>7</v>
      </c>
      <c r="I147" s="149">
        <v>0</v>
      </c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354</v>
      </c>
      <c r="AT147" s="155" t="s">
        <v>194</v>
      </c>
      <c r="AU147" s="155" t="s">
        <v>86</v>
      </c>
      <c r="AY147" s="14" t="s">
        <v>191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354</v>
      </c>
      <c r="BM147" s="155" t="s">
        <v>372</v>
      </c>
    </row>
    <row r="148" spans="1:65" s="2" customFormat="1" ht="16.5" customHeight="1" x14ac:dyDescent="0.2">
      <c r="A148" s="26"/>
      <c r="B148" s="143"/>
      <c r="C148" s="157" t="s">
        <v>282</v>
      </c>
      <c r="D148" s="157" t="s">
        <v>262</v>
      </c>
      <c r="E148" s="158" t="s">
        <v>1397</v>
      </c>
      <c r="F148" s="159" t="s">
        <v>1398</v>
      </c>
      <c r="G148" s="160" t="s">
        <v>206</v>
      </c>
      <c r="H148" s="161">
        <v>7</v>
      </c>
      <c r="I148" s="162">
        <v>0</v>
      </c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1360</v>
      </c>
      <c r="AT148" s="155" t="s">
        <v>262</v>
      </c>
      <c r="AU148" s="155" t="s">
        <v>86</v>
      </c>
      <c r="AY148" s="14" t="s">
        <v>191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354</v>
      </c>
      <c r="BM148" s="155" t="s">
        <v>380</v>
      </c>
    </row>
    <row r="149" spans="1:65" s="2" customFormat="1" ht="24" x14ac:dyDescent="0.2">
      <c r="A149" s="26"/>
      <c r="B149" s="143"/>
      <c r="C149" s="144" t="s">
        <v>286</v>
      </c>
      <c r="D149" s="144" t="s">
        <v>194</v>
      </c>
      <c r="E149" s="145" t="s">
        <v>1399</v>
      </c>
      <c r="F149" s="146" t="s">
        <v>1400</v>
      </c>
      <c r="G149" s="147" t="s">
        <v>206</v>
      </c>
      <c r="H149" s="148">
        <v>1</v>
      </c>
      <c r="I149" s="149">
        <v>0</v>
      </c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354</v>
      </c>
      <c r="AT149" s="155" t="s">
        <v>194</v>
      </c>
      <c r="AU149" s="155" t="s">
        <v>86</v>
      </c>
      <c r="AY149" s="14" t="s">
        <v>191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354</v>
      </c>
      <c r="BM149" s="155" t="s">
        <v>388</v>
      </c>
    </row>
    <row r="150" spans="1:65" s="2" customFormat="1" ht="16.5" customHeight="1" x14ac:dyDescent="0.2">
      <c r="A150" s="26"/>
      <c r="B150" s="143"/>
      <c r="C150" s="157" t="s">
        <v>290</v>
      </c>
      <c r="D150" s="157" t="s">
        <v>262</v>
      </c>
      <c r="E150" s="158" t="s">
        <v>1401</v>
      </c>
      <c r="F150" s="159" t="s">
        <v>1402</v>
      </c>
      <c r="G150" s="160" t="s">
        <v>206</v>
      </c>
      <c r="H150" s="161">
        <v>1</v>
      </c>
      <c r="I150" s="162">
        <v>0</v>
      </c>
      <c r="J150" s="162">
        <f t="shared" si="0"/>
        <v>0</v>
      </c>
      <c r="K150" s="163"/>
      <c r="L150" s="164"/>
      <c r="M150" s="165" t="s">
        <v>1</v>
      </c>
      <c r="N150" s="166" t="s">
        <v>39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1360</v>
      </c>
      <c r="AT150" s="155" t="s">
        <v>262</v>
      </c>
      <c r="AU150" s="155" t="s">
        <v>86</v>
      </c>
      <c r="AY150" s="14" t="s">
        <v>191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354</v>
      </c>
      <c r="BM150" s="155" t="s">
        <v>1064</v>
      </c>
    </row>
    <row r="151" spans="1:65" s="2" customFormat="1" ht="24" x14ac:dyDescent="0.2">
      <c r="A151" s="26"/>
      <c r="B151" s="143"/>
      <c r="C151" s="144" t="s">
        <v>294</v>
      </c>
      <c r="D151" s="144" t="s">
        <v>194</v>
      </c>
      <c r="E151" s="145" t="s">
        <v>1403</v>
      </c>
      <c r="F151" s="146" t="s">
        <v>1404</v>
      </c>
      <c r="G151" s="147" t="s">
        <v>206</v>
      </c>
      <c r="H151" s="148">
        <v>6</v>
      </c>
      <c r="I151" s="149">
        <v>0</v>
      </c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354</v>
      </c>
      <c r="AT151" s="155" t="s">
        <v>194</v>
      </c>
      <c r="AU151" s="155" t="s">
        <v>86</v>
      </c>
      <c r="AY151" s="14" t="s">
        <v>191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354</v>
      </c>
      <c r="BM151" s="155" t="s">
        <v>1067</v>
      </c>
    </row>
    <row r="152" spans="1:65" s="2" customFormat="1" ht="16.5" customHeight="1" x14ac:dyDescent="0.2">
      <c r="A152" s="26"/>
      <c r="B152" s="143"/>
      <c r="C152" s="157" t="s">
        <v>300</v>
      </c>
      <c r="D152" s="157" t="s">
        <v>262</v>
      </c>
      <c r="E152" s="158" t="s">
        <v>1405</v>
      </c>
      <c r="F152" s="159" t="s">
        <v>1406</v>
      </c>
      <c r="G152" s="160" t="s">
        <v>206</v>
      </c>
      <c r="H152" s="161">
        <v>6</v>
      </c>
      <c r="I152" s="162">
        <v>0</v>
      </c>
      <c r="J152" s="162">
        <f t="shared" si="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1360</v>
      </c>
      <c r="AT152" s="155" t="s">
        <v>262</v>
      </c>
      <c r="AU152" s="155" t="s">
        <v>86</v>
      </c>
      <c r="AY152" s="14" t="s">
        <v>191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354</v>
      </c>
      <c r="BM152" s="155" t="s">
        <v>1070</v>
      </c>
    </row>
    <row r="153" spans="1:65" s="2" customFormat="1" ht="24" x14ac:dyDescent="0.2">
      <c r="A153" s="26"/>
      <c r="B153" s="143"/>
      <c r="C153" s="144" t="s">
        <v>304</v>
      </c>
      <c r="D153" s="144" t="s">
        <v>194</v>
      </c>
      <c r="E153" s="145" t="s">
        <v>1407</v>
      </c>
      <c r="F153" s="146" t="s">
        <v>1408</v>
      </c>
      <c r="G153" s="147" t="s">
        <v>206</v>
      </c>
      <c r="H153" s="148">
        <v>1</v>
      </c>
      <c r="I153" s="149">
        <v>0</v>
      </c>
      <c r="J153" s="149">
        <f t="shared" si="0"/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354</v>
      </c>
      <c r="AT153" s="155" t="s">
        <v>194</v>
      </c>
      <c r="AU153" s="155" t="s">
        <v>86</v>
      </c>
      <c r="AY153" s="14" t="s">
        <v>191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354</v>
      </c>
      <c r="BM153" s="155" t="s">
        <v>1073</v>
      </c>
    </row>
    <row r="154" spans="1:65" s="2" customFormat="1" ht="16.5" customHeight="1" x14ac:dyDescent="0.2">
      <c r="A154" s="26"/>
      <c r="B154" s="143"/>
      <c r="C154" s="157" t="s">
        <v>310</v>
      </c>
      <c r="D154" s="157" t="s">
        <v>262</v>
      </c>
      <c r="E154" s="158" t="s">
        <v>1409</v>
      </c>
      <c r="F154" s="159" t="s">
        <v>1410</v>
      </c>
      <c r="G154" s="160" t="s">
        <v>206</v>
      </c>
      <c r="H154" s="161">
        <v>1</v>
      </c>
      <c r="I154" s="162">
        <v>0</v>
      </c>
      <c r="J154" s="162">
        <f t="shared" si="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1360</v>
      </c>
      <c r="AT154" s="155" t="s">
        <v>262</v>
      </c>
      <c r="AU154" s="155" t="s">
        <v>86</v>
      </c>
      <c r="AY154" s="14" t="s">
        <v>191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354</v>
      </c>
      <c r="BM154" s="155" t="s">
        <v>1076</v>
      </c>
    </row>
    <row r="155" spans="1:65" s="2" customFormat="1" ht="24" x14ac:dyDescent="0.2">
      <c r="A155" s="26"/>
      <c r="B155" s="143"/>
      <c r="C155" s="144" t="s">
        <v>314</v>
      </c>
      <c r="D155" s="144" t="s">
        <v>194</v>
      </c>
      <c r="E155" s="145" t="s">
        <v>1411</v>
      </c>
      <c r="F155" s="146" t="s">
        <v>1412</v>
      </c>
      <c r="G155" s="147" t="s">
        <v>206</v>
      </c>
      <c r="H155" s="148">
        <v>2</v>
      </c>
      <c r="I155" s="149">
        <v>0</v>
      </c>
      <c r="J155" s="149">
        <f t="shared" si="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354</v>
      </c>
      <c r="AT155" s="155" t="s">
        <v>194</v>
      </c>
      <c r="AU155" s="155" t="s">
        <v>86</v>
      </c>
      <c r="AY155" s="14" t="s">
        <v>191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86</v>
      </c>
      <c r="BK155" s="156">
        <f t="shared" si="9"/>
        <v>0</v>
      </c>
      <c r="BL155" s="14" t="s">
        <v>354</v>
      </c>
      <c r="BM155" s="155" t="s">
        <v>1079</v>
      </c>
    </row>
    <row r="156" spans="1:65" s="2" customFormat="1" ht="16.5" customHeight="1" x14ac:dyDescent="0.2">
      <c r="A156" s="26"/>
      <c r="B156" s="143"/>
      <c r="C156" s="157" t="s">
        <v>318</v>
      </c>
      <c r="D156" s="157" t="s">
        <v>262</v>
      </c>
      <c r="E156" s="158" t="s">
        <v>1413</v>
      </c>
      <c r="F156" s="159" t="s">
        <v>1414</v>
      </c>
      <c r="G156" s="160" t="s">
        <v>206</v>
      </c>
      <c r="H156" s="161">
        <v>2</v>
      </c>
      <c r="I156" s="162">
        <v>0</v>
      </c>
      <c r="J156" s="162">
        <f t="shared" si="0"/>
        <v>0</v>
      </c>
      <c r="K156" s="163"/>
      <c r="L156" s="164"/>
      <c r="M156" s="165" t="s">
        <v>1</v>
      </c>
      <c r="N156" s="166" t="s">
        <v>39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1360</v>
      </c>
      <c r="AT156" s="155" t="s">
        <v>262</v>
      </c>
      <c r="AU156" s="155" t="s">
        <v>86</v>
      </c>
      <c r="AY156" s="14" t="s">
        <v>191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86</v>
      </c>
      <c r="BK156" s="156">
        <f t="shared" si="9"/>
        <v>0</v>
      </c>
      <c r="BL156" s="14" t="s">
        <v>354</v>
      </c>
      <c r="BM156" s="155" t="s">
        <v>1082</v>
      </c>
    </row>
    <row r="157" spans="1:65" s="2" customFormat="1" ht="16.5" customHeight="1" x14ac:dyDescent="0.2">
      <c r="A157" s="26"/>
      <c r="B157" s="143"/>
      <c r="C157" s="144" t="s">
        <v>322</v>
      </c>
      <c r="D157" s="144" t="s">
        <v>194</v>
      </c>
      <c r="E157" s="145" t="s">
        <v>1415</v>
      </c>
      <c r="F157" s="146" t="s">
        <v>1416</v>
      </c>
      <c r="G157" s="147" t="s">
        <v>206</v>
      </c>
      <c r="H157" s="148">
        <v>11</v>
      </c>
      <c r="I157" s="149">
        <v>0</v>
      </c>
      <c r="J157" s="149">
        <f t="shared" si="0"/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354</v>
      </c>
      <c r="AT157" s="155" t="s">
        <v>194</v>
      </c>
      <c r="AU157" s="155" t="s">
        <v>86</v>
      </c>
      <c r="AY157" s="14" t="s">
        <v>191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86</v>
      </c>
      <c r="BK157" s="156">
        <f t="shared" si="9"/>
        <v>0</v>
      </c>
      <c r="BL157" s="14" t="s">
        <v>354</v>
      </c>
      <c r="BM157" s="155" t="s">
        <v>1085</v>
      </c>
    </row>
    <row r="158" spans="1:65" s="2" customFormat="1" ht="16.5" customHeight="1" x14ac:dyDescent="0.2">
      <c r="A158" s="26"/>
      <c r="B158" s="143"/>
      <c r="C158" s="157" t="s">
        <v>326</v>
      </c>
      <c r="D158" s="157" t="s">
        <v>262</v>
      </c>
      <c r="E158" s="158" t="s">
        <v>1417</v>
      </c>
      <c r="F158" s="159" t="s">
        <v>1418</v>
      </c>
      <c r="G158" s="160" t="s">
        <v>206</v>
      </c>
      <c r="H158" s="161">
        <v>4</v>
      </c>
      <c r="I158" s="162">
        <v>0</v>
      </c>
      <c r="J158" s="162">
        <f t="shared" si="0"/>
        <v>0</v>
      </c>
      <c r="K158" s="163"/>
      <c r="L158" s="164"/>
      <c r="M158" s="165" t="s">
        <v>1</v>
      </c>
      <c r="N158" s="166" t="s">
        <v>39</v>
      </c>
      <c r="O158" s="153">
        <v>0</v>
      </c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1360</v>
      </c>
      <c r="AT158" s="155" t="s">
        <v>262</v>
      </c>
      <c r="AU158" s="155" t="s">
        <v>86</v>
      </c>
      <c r="AY158" s="14" t="s">
        <v>191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86</v>
      </c>
      <c r="BK158" s="156">
        <f t="shared" si="9"/>
        <v>0</v>
      </c>
      <c r="BL158" s="14" t="s">
        <v>354</v>
      </c>
      <c r="BM158" s="155" t="s">
        <v>1088</v>
      </c>
    </row>
    <row r="159" spans="1:65" s="2" customFormat="1" ht="16.5" customHeight="1" x14ac:dyDescent="0.2">
      <c r="A159" s="26"/>
      <c r="B159" s="143"/>
      <c r="C159" s="157" t="s">
        <v>265</v>
      </c>
      <c r="D159" s="157" t="s">
        <v>262</v>
      </c>
      <c r="E159" s="158" t="s">
        <v>1419</v>
      </c>
      <c r="F159" s="159" t="s">
        <v>1420</v>
      </c>
      <c r="G159" s="160" t="s">
        <v>206</v>
      </c>
      <c r="H159" s="161">
        <v>7</v>
      </c>
      <c r="I159" s="162">
        <v>0</v>
      </c>
      <c r="J159" s="162">
        <f t="shared" si="0"/>
        <v>0</v>
      </c>
      <c r="K159" s="163"/>
      <c r="L159" s="164"/>
      <c r="M159" s="165" t="s">
        <v>1</v>
      </c>
      <c r="N159" s="166" t="s">
        <v>39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1360</v>
      </c>
      <c r="AT159" s="155" t="s">
        <v>262</v>
      </c>
      <c r="AU159" s="155" t="s">
        <v>86</v>
      </c>
      <c r="AY159" s="14" t="s">
        <v>191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86</v>
      </c>
      <c r="BK159" s="156">
        <f t="shared" si="9"/>
        <v>0</v>
      </c>
      <c r="BL159" s="14" t="s">
        <v>354</v>
      </c>
      <c r="BM159" s="155" t="s">
        <v>354</v>
      </c>
    </row>
    <row r="160" spans="1:65" s="2" customFormat="1" ht="24" x14ac:dyDescent="0.2">
      <c r="A160" s="26"/>
      <c r="B160" s="143"/>
      <c r="C160" s="144" t="s">
        <v>338</v>
      </c>
      <c r="D160" s="144" t="s">
        <v>194</v>
      </c>
      <c r="E160" s="145" t="s">
        <v>1421</v>
      </c>
      <c r="F160" s="146" t="s">
        <v>1422</v>
      </c>
      <c r="G160" s="147" t="s">
        <v>206</v>
      </c>
      <c r="H160" s="148">
        <v>9</v>
      </c>
      <c r="I160" s="149">
        <v>0</v>
      </c>
      <c r="J160" s="149">
        <f t="shared" ref="J160:J191" si="10">ROUND(I160*H160,2)</f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 t="shared" ref="P160:P191" si="11">O160*H160</f>
        <v>0</v>
      </c>
      <c r="Q160" s="153">
        <v>0</v>
      </c>
      <c r="R160" s="153">
        <f t="shared" ref="R160:R191" si="12">Q160*H160</f>
        <v>0</v>
      </c>
      <c r="S160" s="153">
        <v>0</v>
      </c>
      <c r="T160" s="154">
        <f t="shared" ref="T160:T191" si="13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354</v>
      </c>
      <c r="AT160" s="155" t="s">
        <v>194</v>
      </c>
      <c r="AU160" s="155" t="s">
        <v>86</v>
      </c>
      <c r="AY160" s="14" t="s">
        <v>191</v>
      </c>
      <c r="BE160" s="156">
        <f t="shared" ref="BE160:BE191" si="14">IF(N160="základná",J160,0)</f>
        <v>0</v>
      </c>
      <c r="BF160" s="156">
        <f t="shared" ref="BF160:BF191" si="15">IF(N160="znížená",J160,0)</f>
        <v>0</v>
      </c>
      <c r="BG160" s="156">
        <f t="shared" ref="BG160:BG191" si="16">IF(N160="zákl. prenesená",J160,0)</f>
        <v>0</v>
      </c>
      <c r="BH160" s="156">
        <f t="shared" ref="BH160:BH191" si="17">IF(N160="zníž. prenesená",J160,0)</f>
        <v>0</v>
      </c>
      <c r="BI160" s="156">
        <f t="shared" ref="BI160:BI191" si="18">IF(N160="nulová",J160,0)</f>
        <v>0</v>
      </c>
      <c r="BJ160" s="14" t="s">
        <v>86</v>
      </c>
      <c r="BK160" s="156">
        <f t="shared" ref="BK160:BK191" si="19">ROUND(I160*H160,2)</f>
        <v>0</v>
      </c>
      <c r="BL160" s="14" t="s">
        <v>354</v>
      </c>
      <c r="BM160" s="155" t="s">
        <v>1093</v>
      </c>
    </row>
    <row r="161" spans="1:65" s="2" customFormat="1" ht="16.5" customHeight="1" x14ac:dyDescent="0.2">
      <c r="A161" s="26"/>
      <c r="B161" s="143"/>
      <c r="C161" s="157" t="s">
        <v>344</v>
      </c>
      <c r="D161" s="157" t="s">
        <v>262</v>
      </c>
      <c r="E161" s="158" t="s">
        <v>1423</v>
      </c>
      <c r="F161" s="159" t="s">
        <v>1424</v>
      </c>
      <c r="G161" s="160" t="s">
        <v>206</v>
      </c>
      <c r="H161" s="161">
        <v>9</v>
      </c>
      <c r="I161" s="162">
        <v>0</v>
      </c>
      <c r="J161" s="162">
        <f t="shared" si="10"/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1360</v>
      </c>
      <c r="AT161" s="155" t="s">
        <v>262</v>
      </c>
      <c r="AU161" s="155" t="s">
        <v>86</v>
      </c>
      <c r="AY161" s="14" t="s">
        <v>191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86</v>
      </c>
      <c r="BK161" s="156">
        <f t="shared" si="19"/>
        <v>0</v>
      </c>
      <c r="BL161" s="14" t="s">
        <v>354</v>
      </c>
      <c r="BM161" s="155" t="s">
        <v>1096</v>
      </c>
    </row>
    <row r="162" spans="1:65" s="2" customFormat="1" ht="16.5" customHeight="1" x14ac:dyDescent="0.2">
      <c r="A162" s="26"/>
      <c r="B162" s="143"/>
      <c r="C162" s="144" t="s">
        <v>351</v>
      </c>
      <c r="D162" s="144" t="s">
        <v>194</v>
      </c>
      <c r="E162" s="145" t="s">
        <v>1425</v>
      </c>
      <c r="F162" s="146" t="s">
        <v>1426</v>
      </c>
      <c r="G162" s="147" t="s">
        <v>206</v>
      </c>
      <c r="H162" s="148">
        <v>2</v>
      </c>
      <c r="I162" s="149">
        <v>0</v>
      </c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354</v>
      </c>
      <c r="AT162" s="155" t="s">
        <v>194</v>
      </c>
      <c r="AU162" s="155" t="s">
        <v>86</v>
      </c>
      <c r="AY162" s="14" t="s">
        <v>191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86</v>
      </c>
      <c r="BK162" s="156">
        <f t="shared" si="19"/>
        <v>0</v>
      </c>
      <c r="BL162" s="14" t="s">
        <v>354</v>
      </c>
      <c r="BM162" s="155" t="s">
        <v>1099</v>
      </c>
    </row>
    <row r="163" spans="1:65" s="2" customFormat="1" ht="48" x14ac:dyDescent="0.2">
      <c r="A163" s="26"/>
      <c r="B163" s="143"/>
      <c r="C163" s="157" t="s">
        <v>356</v>
      </c>
      <c r="D163" s="157" t="s">
        <v>262</v>
      </c>
      <c r="E163" s="158" t="s">
        <v>1427</v>
      </c>
      <c r="F163" s="159" t="s">
        <v>1428</v>
      </c>
      <c r="G163" s="160" t="s">
        <v>206</v>
      </c>
      <c r="H163" s="161">
        <v>2</v>
      </c>
      <c r="I163" s="162">
        <v>0</v>
      </c>
      <c r="J163" s="162">
        <f t="shared" si="1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1360</v>
      </c>
      <c r="AT163" s="155" t="s">
        <v>262</v>
      </c>
      <c r="AU163" s="155" t="s">
        <v>86</v>
      </c>
      <c r="AY163" s="14" t="s">
        <v>191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86</v>
      </c>
      <c r="BK163" s="156">
        <f t="shared" si="19"/>
        <v>0</v>
      </c>
      <c r="BL163" s="14" t="s">
        <v>354</v>
      </c>
      <c r="BM163" s="155" t="s">
        <v>1102</v>
      </c>
    </row>
    <row r="164" spans="1:65" s="2" customFormat="1" ht="16.5" customHeight="1" x14ac:dyDescent="0.2">
      <c r="A164" s="26"/>
      <c r="B164" s="143"/>
      <c r="C164" s="144" t="s">
        <v>360</v>
      </c>
      <c r="D164" s="144" t="s">
        <v>194</v>
      </c>
      <c r="E164" s="145" t="s">
        <v>1429</v>
      </c>
      <c r="F164" s="146" t="s">
        <v>1430</v>
      </c>
      <c r="G164" s="147" t="s">
        <v>206</v>
      </c>
      <c r="H164" s="148">
        <v>13</v>
      </c>
      <c r="I164" s="149">
        <v>0</v>
      </c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354</v>
      </c>
      <c r="AT164" s="155" t="s">
        <v>194</v>
      </c>
      <c r="AU164" s="155" t="s">
        <v>86</v>
      </c>
      <c r="AY164" s="14" t="s">
        <v>191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86</v>
      </c>
      <c r="BK164" s="156">
        <f t="shared" si="19"/>
        <v>0</v>
      </c>
      <c r="BL164" s="14" t="s">
        <v>354</v>
      </c>
      <c r="BM164" s="155" t="s">
        <v>1105</v>
      </c>
    </row>
    <row r="165" spans="1:65" s="2" customFormat="1" ht="24" x14ac:dyDescent="0.2">
      <c r="A165" s="26"/>
      <c r="B165" s="143"/>
      <c r="C165" s="157" t="s">
        <v>364</v>
      </c>
      <c r="D165" s="157" t="s">
        <v>262</v>
      </c>
      <c r="E165" s="158" t="s">
        <v>1431</v>
      </c>
      <c r="F165" s="159" t="s">
        <v>1432</v>
      </c>
      <c r="G165" s="160" t="s">
        <v>206</v>
      </c>
      <c r="H165" s="161">
        <v>2</v>
      </c>
      <c r="I165" s="162">
        <v>0</v>
      </c>
      <c r="J165" s="162">
        <f t="shared" si="1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1360</v>
      </c>
      <c r="AT165" s="155" t="s">
        <v>262</v>
      </c>
      <c r="AU165" s="155" t="s">
        <v>86</v>
      </c>
      <c r="AY165" s="14" t="s">
        <v>191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86</v>
      </c>
      <c r="BK165" s="156">
        <f t="shared" si="19"/>
        <v>0</v>
      </c>
      <c r="BL165" s="14" t="s">
        <v>354</v>
      </c>
      <c r="BM165" s="155" t="s">
        <v>1108</v>
      </c>
    </row>
    <row r="166" spans="1:65" s="2" customFormat="1" ht="24" x14ac:dyDescent="0.2">
      <c r="A166" s="26"/>
      <c r="B166" s="143"/>
      <c r="C166" s="157" t="s">
        <v>368</v>
      </c>
      <c r="D166" s="157" t="s">
        <v>262</v>
      </c>
      <c r="E166" s="158" t="s">
        <v>1433</v>
      </c>
      <c r="F166" s="159" t="s">
        <v>1434</v>
      </c>
      <c r="G166" s="160" t="s">
        <v>206</v>
      </c>
      <c r="H166" s="161">
        <v>3</v>
      </c>
      <c r="I166" s="162">
        <v>0</v>
      </c>
      <c r="J166" s="162">
        <f t="shared" si="10"/>
        <v>0</v>
      </c>
      <c r="K166" s="163"/>
      <c r="L166" s="164"/>
      <c r="M166" s="165" t="s">
        <v>1</v>
      </c>
      <c r="N166" s="166" t="s">
        <v>39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1360</v>
      </c>
      <c r="AT166" s="155" t="s">
        <v>262</v>
      </c>
      <c r="AU166" s="155" t="s">
        <v>86</v>
      </c>
      <c r="AY166" s="14" t="s">
        <v>191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86</v>
      </c>
      <c r="BK166" s="156">
        <f t="shared" si="19"/>
        <v>0</v>
      </c>
      <c r="BL166" s="14" t="s">
        <v>354</v>
      </c>
      <c r="BM166" s="155" t="s">
        <v>1111</v>
      </c>
    </row>
    <row r="167" spans="1:65" s="2" customFormat="1" ht="24" x14ac:dyDescent="0.2">
      <c r="A167" s="26"/>
      <c r="B167" s="143"/>
      <c r="C167" s="157" t="s">
        <v>372</v>
      </c>
      <c r="D167" s="157" t="s">
        <v>262</v>
      </c>
      <c r="E167" s="158" t="s">
        <v>1435</v>
      </c>
      <c r="F167" s="159" t="s">
        <v>1436</v>
      </c>
      <c r="G167" s="160" t="s">
        <v>206</v>
      </c>
      <c r="H167" s="161">
        <v>3</v>
      </c>
      <c r="I167" s="162">
        <v>0</v>
      </c>
      <c r="J167" s="162">
        <f t="shared" si="1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1360</v>
      </c>
      <c r="AT167" s="155" t="s">
        <v>262</v>
      </c>
      <c r="AU167" s="155" t="s">
        <v>86</v>
      </c>
      <c r="AY167" s="14" t="s">
        <v>191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354</v>
      </c>
      <c r="BM167" s="155" t="s">
        <v>1114</v>
      </c>
    </row>
    <row r="168" spans="1:65" s="2" customFormat="1" ht="24" x14ac:dyDescent="0.2">
      <c r="A168" s="26"/>
      <c r="B168" s="143"/>
      <c r="C168" s="157" t="s">
        <v>376</v>
      </c>
      <c r="D168" s="157" t="s">
        <v>262</v>
      </c>
      <c r="E168" s="158" t="s">
        <v>1437</v>
      </c>
      <c r="F168" s="159" t="s">
        <v>1438</v>
      </c>
      <c r="G168" s="160" t="s">
        <v>206</v>
      </c>
      <c r="H168" s="161">
        <v>5</v>
      </c>
      <c r="I168" s="162">
        <v>0</v>
      </c>
      <c r="J168" s="162">
        <f t="shared" si="10"/>
        <v>0</v>
      </c>
      <c r="K168" s="163"/>
      <c r="L168" s="164"/>
      <c r="M168" s="165" t="s">
        <v>1</v>
      </c>
      <c r="N168" s="166" t="s">
        <v>39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1360</v>
      </c>
      <c r="AT168" s="155" t="s">
        <v>262</v>
      </c>
      <c r="AU168" s="155" t="s">
        <v>86</v>
      </c>
      <c r="AY168" s="14" t="s">
        <v>191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354</v>
      </c>
      <c r="BM168" s="155" t="s">
        <v>1117</v>
      </c>
    </row>
    <row r="169" spans="1:65" s="2" customFormat="1" ht="16.5" customHeight="1" x14ac:dyDescent="0.2">
      <c r="A169" s="26"/>
      <c r="B169" s="143"/>
      <c r="C169" s="144" t="s">
        <v>380</v>
      </c>
      <c r="D169" s="144" t="s">
        <v>194</v>
      </c>
      <c r="E169" s="145" t="s">
        <v>1439</v>
      </c>
      <c r="F169" s="146" t="s">
        <v>1440</v>
      </c>
      <c r="G169" s="147" t="s">
        <v>206</v>
      </c>
      <c r="H169" s="148">
        <v>1</v>
      </c>
      <c r="I169" s="149">
        <v>0</v>
      </c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354</v>
      </c>
      <c r="AT169" s="155" t="s">
        <v>194</v>
      </c>
      <c r="AU169" s="155" t="s">
        <v>86</v>
      </c>
      <c r="AY169" s="14" t="s">
        <v>191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354</v>
      </c>
      <c r="BM169" s="155" t="s">
        <v>1122</v>
      </c>
    </row>
    <row r="170" spans="1:65" s="2" customFormat="1" ht="24" x14ac:dyDescent="0.2">
      <c r="A170" s="26"/>
      <c r="B170" s="143"/>
      <c r="C170" s="157" t="s">
        <v>384</v>
      </c>
      <c r="D170" s="157" t="s">
        <v>262</v>
      </c>
      <c r="E170" s="158" t="s">
        <v>1441</v>
      </c>
      <c r="F170" s="159" t="s">
        <v>1442</v>
      </c>
      <c r="G170" s="160" t="s">
        <v>206</v>
      </c>
      <c r="H170" s="161">
        <v>1</v>
      </c>
      <c r="I170" s="162">
        <v>0</v>
      </c>
      <c r="J170" s="162">
        <f t="shared" si="10"/>
        <v>0</v>
      </c>
      <c r="K170" s="163"/>
      <c r="L170" s="164"/>
      <c r="M170" s="165" t="s">
        <v>1</v>
      </c>
      <c r="N170" s="166" t="s">
        <v>39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1360</v>
      </c>
      <c r="AT170" s="155" t="s">
        <v>262</v>
      </c>
      <c r="AU170" s="155" t="s">
        <v>86</v>
      </c>
      <c r="AY170" s="14" t="s">
        <v>191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354</v>
      </c>
      <c r="BM170" s="155" t="s">
        <v>1125</v>
      </c>
    </row>
    <row r="171" spans="1:65" s="2" customFormat="1" ht="16.5" customHeight="1" x14ac:dyDescent="0.2">
      <c r="A171" s="26"/>
      <c r="B171" s="143"/>
      <c r="C171" s="144" t="s">
        <v>388</v>
      </c>
      <c r="D171" s="144" t="s">
        <v>194</v>
      </c>
      <c r="E171" s="145" t="s">
        <v>1443</v>
      </c>
      <c r="F171" s="146" t="s">
        <v>1444</v>
      </c>
      <c r="G171" s="147" t="s">
        <v>206</v>
      </c>
      <c r="H171" s="148">
        <v>1</v>
      </c>
      <c r="I171" s="149">
        <v>0</v>
      </c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354</v>
      </c>
      <c r="AT171" s="155" t="s">
        <v>194</v>
      </c>
      <c r="AU171" s="155" t="s">
        <v>86</v>
      </c>
      <c r="AY171" s="14" t="s">
        <v>191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354</v>
      </c>
      <c r="BM171" s="155" t="s">
        <v>1128</v>
      </c>
    </row>
    <row r="172" spans="1:65" s="2" customFormat="1" ht="16.5" customHeight="1" x14ac:dyDescent="0.2">
      <c r="A172" s="26"/>
      <c r="B172" s="143"/>
      <c r="C172" s="157" t="s">
        <v>1129</v>
      </c>
      <c r="D172" s="157" t="s">
        <v>262</v>
      </c>
      <c r="E172" s="158" t="s">
        <v>1445</v>
      </c>
      <c r="F172" s="159" t="s">
        <v>1446</v>
      </c>
      <c r="G172" s="160" t="s">
        <v>206</v>
      </c>
      <c r="H172" s="161">
        <v>1</v>
      </c>
      <c r="I172" s="162">
        <v>0</v>
      </c>
      <c r="J172" s="162">
        <f t="shared" si="10"/>
        <v>0</v>
      </c>
      <c r="K172" s="163"/>
      <c r="L172" s="164"/>
      <c r="M172" s="165" t="s">
        <v>1</v>
      </c>
      <c r="N172" s="166" t="s">
        <v>39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1360</v>
      </c>
      <c r="AT172" s="155" t="s">
        <v>262</v>
      </c>
      <c r="AU172" s="155" t="s">
        <v>86</v>
      </c>
      <c r="AY172" s="14" t="s">
        <v>191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354</v>
      </c>
      <c r="BM172" s="155" t="s">
        <v>1132</v>
      </c>
    </row>
    <row r="173" spans="1:65" s="2" customFormat="1" ht="16.5" customHeight="1" x14ac:dyDescent="0.2">
      <c r="A173" s="26"/>
      <c r="B173" s="143"/>
      <c r="C173" s="144" t="s">
        <v>1064</v>
      </c>
      <c r="D173" s="144" t="s">
        <v>194</v>
      </c>
      <c r="E173" s="145" t="s">
        <v>1447</v>
      </c>
      <c r="F173" s="146" t="s">
        <v>1448</v>
      </c>
      <c r="G173" s="147" t="s">
        <v>206</v>
      </c>
      <c r="H173" s="148">
        <v>49</v>
      </c>
      <c r="I173" s="149">
        <v>0</v>
      </c>
      <c r="J173" s="149">
        <f t="shared" si="10"/>
        <v>0</v>
      </c>
      <c r="K173" s="150"/>
      <c r="L173" s="27"/>
      <c r="M173" s="151" t="s">
        <v>1</v>
      </c>
      <c r="N173" s="152" t="s">
        <v>39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354</v>
      </c>
      <c r="AT173" s="155" t="s">
        <v>194</v>
      </c>
      <c r="AU173" s="155" t="s">
        <v>86</v>
      </c>
      <c r="AY173" s="14" t="s">
        <v>191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354</v>
      </c>
      <c r="BM173" s="155" t="s">
        <v>1135</v>
      </c>
    </row>
    <row r="174" spans="1:65" s="2" customFormat="1" ht="24" x14ac:dyDescent="0.2">
      <c r="A174" s="26"/>
      <c r="B174" s="143"/>
      <c r="C174" s="157" t="s">
        <v>1136</v>
      </c>
      <c r="D174" s="157" t="s">
        <v>262</v>
      </c>
      <c r="E174" s="158" t="s">
        <v>1449</v>
      </c>
      <c r="F174" s="159" t="s">
        <v>1450</v>
      </c>
      <c r="G174" s="160" t="s">
        <v>206</v>
      </c>
      <c r="H174" s="161">
        <v>17</v>
      </c>
      <c r="I174" s="162">
        <v>0</v>
      </c>
      <c r="J174" s="162">
        <f t="shared" si="10"/>
        <v>0</v>
      </c>
      <c r="K174" s="163"/>
      <c r="L174" s="164"/>
      <c r="M174" s="165" t="s">
        <v>1</v>
      </c>
      <c r="N174" s="166" t="s">
        <v>39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1360</v>
      </c>
      <c r="AT174" s="155" t="s">
        <v>262</v>
      </c>
      <c r="AU174" s="155" t="s">
        <v>86</v>
      </c>
      <c r="AY174" s="14" t="s">
        <v>191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86</v>
      </c>
      <c r="BK174" s="156">
        <f t="shared" si="19"/>
        <v>0</v>
      </c>
      <c r="BL174" s="14" t="s">
        <v>354</v>
      </c>
      <c r="BM174" s="155" t="s">
        <v>1139</v>
      </c>
    </row>
    <row r="175" spans="1:65" s="2" customFormat="1" ht="24" x14ac:dyDescent="0.2">
      <c r="A175" s="26"/>
      <c r="B175" s="143"/>
      <c r="C175" s="157" t="s">
        <v>1067</v>
      </c>
      <c r="D175" s="157" t="s">
        <v>262</v>
      </c>
      <c r="E175" s="158" t="s">
        <v>1451</v>
      </c>
      <c r="F175" s="159" t="s">
        <v>1452</v>
      </c>
      <c r="G175" s="160" t="s">
        <v>206</v>
      </c>
      <c r="H175" s="161">
        <v>7</v>
      </c>
      <c r="I175" s="162">
        <v>0</v>
      </c>
      <c r="J175" s="162">
        <f t="shared" si="10"/>
        <v>0</v>
      </c>
      <c r="K175" s="163"/>
      <c r="L175" s="164"/>
      <c r="M175" s="165" t="s">
        <v>1</v>
      </c>
      <c r="N175" s="166" t="s">
        <v>39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1360</v>
      </c>
      <c r="AT175" s="155" t="s">
        <v>262</v>
      </c>
      <c r="AU175" s="155" t="s">
        <v>86</v>
      </c>
      <c r="AY175" s="14" t="s">
        <v>191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86</v>
      </c>
      <c r="BK175" s="156">
        <f t="shared" si="19"/>
        <v>0</v>
      </c>
      <c r="BL175" s="14" t="s">
        <v>354</v>
      </c>
      <c r="BM175" s="155" t="s">
        <v>1142</v>
      </c>
    </row>
    <row r="176" spans="1:65" s="2" customFormat="1" ht="24" x14ac:dyDescent="0.2">
      <c r="A176" s="26"/>
      <c r="B176" s="143"/>
      <c r="C176" s="157" t="s">
        <v>1143</v>
      </c>
      <c r="D176" s="157" t="s">
        <v>262</v>
      </c>
      <c r="E176" s="158" t="s">
        <v>1453</v>
      </c>
      <c r="F176" s="159" t="s">
        <v>1454</v>
      </c>
      <c r="G176" s="160" t="s">
        <v>206</v>
      </c>
      <c r="H176" s="161">
        <v>6</v>
      </c>
      <c r="I176" s="162">
        <v>0</v>
      </c>
      <c r="J176" s="162">
        <f t="shared" si="10"/>
        <v>0</v>
      </c>
      <c r="K176" s="163"/>
      <c r="L176" s="164"/>
      <c r="M176" s="165" t="s">
        <v>1</v>
      </c>
      <c r="N176" s="166" t="s">
        <v>39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1360</v>
      </c>
      <c r="AT176" s="155" t="s">
        <v>262</v>
      </c>
      <c r="AU176" s="155" t="s">
        <v>86</v>
      </c>
      <c r="AY176" s="14" t="s">
        <v>191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86</v>
      </c>
      <c r="BK176" s="156">
        <f t="shared" si="19"/>
        <v>0</v>
      </c>
      <c r="BL176" s="14" t="s">
        <v>354</v>
      </c>
      <c r="BM176" s="155" t="s">
        <v>1146</v>
      </c>
    </row>
    <row r="177" spans="1:65" s="2" customFormat="1" ht="24" x14ac:dyDescent="0.2">
      <c r="A177" s="26"/>
      <c r="B177" s="143"/>
      <c r="C177" s="157" t="s">
        <v>1070</v>
      </c>
      <c r="D177" s="157" t="s">
        <v>262</v>
      </c>
      <c r="E177" s="158" t="s">
        <v>1455</v>
      </c>
      <c r="F177" s="159" t="s">
        <v>1456</v>
      </c>
      <c r="G177" s="160" t="s">
        <v>206</v>
      </c>
      <c r="H177" s="161">
        <v>6</v>
      </c>
      <c r="I177" s="162">
        <v>0</v>
      </c>
      <c r="J177" s="162">
        <f t="shared" si="10"/>
        <v>0</v>
      </c>
      <c r="K177" s="163"/>
      <c r="L177" s="164"/>
      <c r="M177" s="165" t="s">
        <v>1</v>
      </c>
      <c r="N177" s="166" t="s">
        <v>39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1360</v>
      </c>
      <c r="AT177" s="155" t="s">
        <v>262</v>
      </c>
      <c r="AU177" s="155" t="s">
        <v>86</v>
      </c>
      <c r="AY177" s="14" t="s">
        <v>191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86</v>
      </c>
      <c r="BK177" s="156">
        <f t="shared" si="19"/>
        <v>0</v>
      </c>
      <c r="BL177" s="14" t="s">
        <v>354</v>
      </c>
      <c r="BM177" s="155" t="s">
        <v>1149</v>
      </c>
    </row>
    <row r="178" spans="1:65" s="2" customFormat="1" ht="16.5" customHeight="1" x14ac:dyDescent="0.2">
      <c r="A178" s="26"/>
      <c r="B178" s="143"/>
      <c r="C178" s="157" t="s">
        <v>1150</v>
      </c>
      <c r="D178" s="157" t="s">
        <v>262</v>
      </c>
      <c r="E178" s="158" t="s">
        <v>1457</v>
      </c>
      <c r="F178" s="159" t="s">
        <v>1458</v>
      </c>
      <c r="G178" s="160" t="s">
        <v>206</v>
      </c>
      <c r="H178" s="161">
        <v>2</v>
      </c>
      <c r="I178" s="162">
        <v>0</v>
      </c>
      <c r="J178" s="162">
        <f t="shared" si="10"/>
        <v>0</v>
      </c>
      <c r="K178" s="163"/>
      <c r="L178" s="164"/>
      <c r="M178" s="165" t="s">
        <v>1</v>
      </c>
      <c r="N178" s="166" t="s">
        <v>39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1360</v>
      </c>
      <c r="AT178" s="155" t="s">
        <v>262</v>
      </c>
      <c r="AU178" s="155" t="s">
        <v>86</v>
      </c>
      <c r="AY178" s="14" t="s">
        <v>191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86</v>
      </c>
      <c r="BK178" s="156">
        <f t="shared" si="19"/>
        <v>0</v>
      </c>
      <c r="BL178" s="14" t="s">
        <v>354</v>
      </c>
      <c r="BM178" s="155" t="s">
        <v>88</v>
      </c>
    </row>
    <row r="179" spans="1:65" s="2" customFormat="1" ht="24" x14ac:dyDescent="0.2">
      <c r="A179" s="26"/>
      <c r="B179" s="143"/>
      <c r="C179" s="157" t="s">
        <v>1073</v>
      </c>
      <c r="D179" s="157" t="s">
        <v>262</v>
      </c>
      <c r="E179" s="158" t="s">
        <v>1459</v>
      </c>
      <c r="F179" s="159" t="s">
        <v>1460</v>
      </c>
      <c r="G179" s="160" t="s">
        <v>206</v>
      </c>
      <c r="H179" s="161">
        <v>11</v>
      </c>
      <c r="I179" s="162">
        <v>0</v>
      </c>
      <c r="J179" s="162">
        <f t="shared" si="10"/>
        <v>0</v>
      </c>
      <c r="K179" s="163"/>
      <c r="L179" s="164"/>
      <c r="M179" s="165" t="s">
        <v>1</v>
      </c>
      <c r="N179" s="166" t="s">
        <v>39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1360</v>
      </c>
      <c r="AT179" s="155" t="s">
        <v>262</v>
      </c>
      <c r="AU179" s="155" t="s">
        <v>86</v>
      </c>
      <c r="AY179" s="14" t="s">
        <v>191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86</v>
      </c>
      <c r="BK179" s="156">
        <f t="shared" si="19"/>
        <v>0</v>
      </c>
      <c r="BL179" s="14" t="s">
        <v>354</v>
      </c>
      <c r="BM179" s="155" t="s">
        <v>94</v>
      </c>
    </row>
    <row r="180" spans="1:65" s="2" customFormat="1" ht="16.5" customHeight="1" x14ac:dyDescent="0.2">
      <c r="A180" s="26"/>
      <c r="B180" s="143"/>
      <c r="C180" s="157" t="s">
        <v>1155</v>
      </c>
      <c r="D180" s="157" t="s">
        <v>262</v>
      </c>
      <c r="E180" s="158" t="s">
        <v>1461</v>
      </c>
      <c r="F180" s="159" t="s">
        <v>1462</v>
      </c>
      <c r="G180" s="160" t="s">
        <v>206</v>
      </c>
      <c r="H180" s="161">
        <v>2</v>
      </c>
      <c r="I180" s="162">
        <v>0</v>
      </c>
      <c r="J180" s="162">
        <f t="shared" si="10"/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1360</v>
      </c>
      <c r="AT180" s="155" t="s">
        <v>262</v>
      </c>
      <c r="AU180" s="155" t="s">
        <v>86</v>
      </c>
      <c r="AY180" s="14" t="s">
        <v>191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86</v>
      </c>
      <c r="BK180" s="156">
        <f t="shared" si="19"/>
        <v>0</v>
      </c>
      <c r="BL180" s="14" t="s">
        <v>354</v>
      </c>
      <c r="BM180" s="155" t="s">
        <v>1158</v>
      </c>
    </row>
    <row r="181" spans="1:65" s="2" customFormat="1" ht="24" x14ac:dyDescent="0.2">
      <c r="A181" s="26"/>
      <c r="B181" s="143"/>
      <c r="C181" s="144" t="s">
        <v>1076</v>
      </c>
      <c r="D181" s="144" t="s">
        <v>194</v>
      </c>
      <c r="E181" s="145" t="s">
        <v>1463</v>
      </c>
      <c r="F181" s="146" t="s">
        <v>1464</v>
      </c>
      <c r="G181" s="147" t="s">
        <v>210</v>
      </c>
      <c r="H181" s="148">
        <v>40</v>
      </c>
      <c r="I181" s="149">
        <v>0</v>
      </c>
      <c r="J181" s="149">
        <f t="shared" si="10"/>
        <v>0</v>
      </c>
      <c r="K181" s="150"/>
      <c r="L181" s="27"/>
      <c r="M181" s="151" t="s">
        <v>1</v>
      </c>
      <c r="N181" s="152" t="s">
        <v>39</v>
      </c>
      <c r="O181" s="153">
        <v>0</v>
      </c>
      <c r="P181" s="153">
        <f t="shared" si="11"/>
        <v>0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354</v>
      </c>
      <c r="AT181" s="155" t="s">
        <v>194</v>
      </c>
      <c r="AU181" s="155" t="s">
        <v>86</v>
      </c>
      <c r="AY181" s="14" t="s">
        <v>191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86</v>
      </c>
      <c r="BK181" s="156">
        <f t="shared" si="19"/>
        <v>0</v>
      </c>
      <c r="BL181" s="14" t="s">
        <v>354</v>
      </c>
      <c r="BM181" s="155" t="s">
        <v>1161</v>
      </c>
    </row>
    <row r="182" spans="1:65" s="2" customFormat="1" ht="16.5" customHeight="1" x14ac:dyDescent="0.2">
      <c r="A182" s="26"/>
      <c r="B182" s="143"/>
      <c r="C182" s="157" t="s">
        <v>1162</v>
      </c>
      <c r="D182" s="157" t="s">
        <v>262</v>
      </c>
      <c r="E182" s="158" t="s">
        <v>1465</v>
      </c>
      <c r="F182" s="159" t="s">
        <v>1466</v>
      </c>
      <c r="G182" s="160" t="s">
        <v>334</v>
      </c>
      <c r="H182" s="161">
        <v>40</v>
      </c>
      <c r="I182" s="162">
        <v>0</v>
      </c>
      <c r="J182" s="162">
        <f t="shared" si="10"/>
        <v>0</v>
      </c>
      <c r="K182" s="163"/>
      <c r="L182" s="164"/>
      <c r="M182" s="165" t="s">
        <v>1</v>
      </c>
      <c r="N182" s="166" t="s">
        <v>39</v>
      </c>
      <c r="O182" s="153">
        <v>0</v>
      </c>
      <c r="P182" s="153">
        <f t="shared" si="11"/>
        <v>0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1360</v>
      </c>
      <c r="AT182" s="155" t="s">
        <v>262</v>
      </c>
      <c r="AU182" s="155" t="s">
        <v>86</v>
      </c>
      <c r="AY182" s="14" t="s">
        <v>191</v>
      </c>
      <c r="BE182" s="156">
        <f t="shared" si="14"/>
        <v>0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86</v>
      </c>
      <c r="BK182" s="156">
        <f t="shared" si="19"/>
        <v>0</v>
      </c>
      <c r="BL182" s="14" t="s">
        <v>354</v>
      </c>
      <c r="BM182" s="155" t="s">
        <v>1165</v>
      </c>
    </row>
    <row r="183" spans="1:65" s="2" customFormat="1" ht="24" x14ac:dyDescent="0.2">
      <c r="A183" s="26"/>
      <c r="B183" s="143"/>
      <c r="C183" s="144" t="s">
        <v>1079</v>
      </c>
      <c r="D183" s="144" t="s">
        <v>194</v>
      </c>
      <c r="E183" s="145" t="s">
        <v>1467</v>
      </c>
      <c r="F183" s="146" t="s">
        <v>1468</v>
      </c>
      <c r="G183" s="147" t="s">
        <v>210</v>
      </c>
      <c r="H183" s="148">
        <v>12.68</v>
      </c>
      <c r="I183" s="149">
        <v>0</v>
      </c>
      <c r="J183" s="149">
        <f t="shared" si="10"/>
        <v>0</v>
      </c>
      <c r="K183" s="150"/>
      <c r="L183" s="27"/>
      <c r="M183" s="151" t="s">
        <v>1</v>
      </c>
      <c r="N183" s="152" t="s">
        <v>39</v>
      </c>
      <c r="O183" s="153">
        <v>0</v>
      </c>
      <c r="P183" s="153">
        <f t="shared" si="11"/>
        <v>0</v>
      </c>
      <c r="Q183" s="153">
        <v>0</v>
      </c>
      <c r="R183" s="153">
        <f t="shared" si="12"/>
        <v>0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354</v>
      </c>
      <c r="AT183" s="155" t="s">
        <v>194</v>
      </c>
      <c r="AU183" s="155" t="s">
        <v>86</v>
      </c>
      <c r="AY183" s="14" t="s">
        <v>191</v>
      </c>
      <c r="BE183" s="156">
        <f t="shared" si="14"/>
        <v>0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86</v>
      </c>
      <c r="BK183" s="156">
        <f t="shared" si="19"/>
        <v>0</v>
      </c>
      <c r="BL183" s="14" t="s">
        <v>354</v>
      </c>
      <c r="BM183" s="155" t="s">
        <v>1168</v>
      </c>
    </row>
    <row r="184" spans="1:65" s="2" customFormat="1" ht="36" x14ac:dyDescent="0.2">
      <c r="A184" s="26"/>
      <c r="B184" s="143"/>
      <c r="C184" s="157" t="s">
        <v>1169</v>
      </c>
      <c r="D184" s="157" t="s">
        <v>262</v>
      </c>
      <c r="E184" s="158" t="s">
        <v>1469</v>
      </c>
      <c r="F184" s="159" t="s">
        <v>1470</v>
      </c>
      <c r="G184" s="160" t="s">
        <v>334</v>
      </c>
      <c r="H184" s="161">
        <v>9.3800000000000008</v>
      </c>
      <c r="I184" s="162">
        <v>0</v>
      </c>
      <c r="J184" s="162">
        <f t="shared" si="1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11"/>
        <v>0</v>
      </c>
      <c r="Q184" s="153">
        <v>0</v>
      </c>
      <c r="R184" s="153">
        <f t="shared" si="12"/>
        <v>0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1360</v>
      </c>
      <c r="AT184" s="155" t="s">
        <v>262</v>
      </c>
      <c r="AU184" s="155" t="s">
        <v>86</v>
      </c>
      <c r="AY184" s="14" t="s">
        <v>191</v>
      </c>
      <c r="BE184" s="156">
        <f t="shared" si="14"/>
        <v>0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86</v>
      </c>
      <c r="BK184" s="156">
        <f t="shared" si="19"/>
        <v>0</v>
      </c>
      <c r="BL184" s="14" t="s">
        <v>354</v>
      </c>
      <c r="BM184" s="155" t="s">
        <v>1172</v>
      </c>
    </row>
    <row r="185" spans="1:65" s="2" customFormat="1" ht="16.5" customHeight="1" x14ac:dyDescent="0.2">
      <c r="A185" s="26"/>
      <c r="B185" s="143"/>
      <c r="C185" s="144" t="s">
        <v>1082</v>
      </c>
      <c r="D185" s="144" t="s">
        <v>194</v>
      </c>
      <c r="E185" s="145" t="s">
        <v>1471</v>
      </c>
      <c r="F185" s="146" t="s">
        <v>1472</v>
      </c>
      <c r="G185" s="147" t="s">
        <v>206</v>
      </c>
      <c r="H185" s="148">
        <v>10</v>
      </c>
      <c r="I185" s="149">
        <v>0</v>
      </c>
      <c r="J185" s="149">
        <f t="shared" si="10"/>
        <v>0</v>
      </c>
      <c r="K185" s="150"/>
      <c r="L185" s="27"/>
      <c r="M185" s="151" t="s">
        <v>1</v>
      </c>
      <c r="N185" s="152" t="s">
        <v>39</v>
      </c>
      <c r="O185" s="153">
        <v>0</v>
      </c>
      <c r="P185" s="153">
        <f t="shared" si="11"/>
        <v>0</v>
      </c>
      <c r="Q185" s="153">
        <v>0</v>
      </c>
      <c r="R185" s="153">
        <f t="shared" si="12"/>
        <v>0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354</v>
      </c>
      <c r="AT185" s="155" t="s">
        <v>194</v>
      </c>
      <c r="AU185" s="155" t="s">
        <v>86</v>
      </c>
      <c r="AY185" s="14" t="s">
        <v>191</v>
      </c>
      <c r="BE185" s="156">
        <f t="shared" si="14"/>
        <v>0</v>
      </c>
      <c r="BF185" s="156">
        <f t="shared" si="15"/>
        <v>0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86</v>
      </c>
      <c r="BK185" s="156">
        <f t="shared" si="19"/>
        <v>0</v>
      </c>
      <c r="BL185" s="14" t="s">
        <v>354</v>
      </c>
      <c r="BM185" s="155" t="s">
        <v>1175</v>
      </c>
    </row>
    <row r="186" spans="1:65" s="2" customFormat="1" ht="24" x14ac:dyDescent="0.2">
      <c r="A186" s="26"/>
      <c r="B186" s="143"/>
      <c r="C186" s="157" t="s">
        <v>1176</v>
      </c>
      <c r="D186" s="157" t="s">
        <v>262</v>
      </c>
      <c r="E186" s="158" t="s">
        <v>1473</v>
      </c>
      <c r="F186" s="159" t="s">
        <v>1474</v>
      </c>
      <c r="G186" s="160" t="s">
        <v>206</v>
      </c>
      <c r="H186" s="161">
        <v>10</v>
      </c>
      <c r="I186" s="162">
        <v>0</v>
      </c>
      <c r="J186" s="162">
        <f t="shared" si="10"/>
        <v>0</v>
      </c>
      <c r="K186" s="163"/>
      <c r="L186" s="164"/>
      <c r="M186" s="165" t="s">
        <v>1</v>
      </c>
      <c r="N186" s="166" t="s">
        <v>39</v>
      </c>
      <c r="O186" s="153">
        <v>0</v>
      </c>
      <c r="P186" s="153">
        <f t="shared" si="11"/>
        <v>0</v>
      </c>
      <c r="Q186" s="153">
        <v>0</v>
      </c>
      <c r="R186" s="153">
        <f t="shared" si="12"/>
        <v>0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1360</v>
      </c>
      <c r="AT186" s="155" t="s">
        <v>262</v>
      </c>
      <c r="AU186" s="155" t="s">
        <v>86</v>
      </c>
      <c r="AY186" s="14" t="s">
        <v>191</v>
      </c>
      <c r="BE186" s="156">
        <f t="shared" si="14"/>
        <v>0</v>
      </c>
      <c r="BF186" s="156">
        <f t="shared" si="15"/>
        <v>0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86</v>
      </c>
      <c r="BK186" s="156">
        <f t="shared" si="19"/>
        <v>0</v>
      </c>
      <c r="BL186" s="14" t="s">
        <v>354</v>
      </c>
      <c r="BM186" s="155" t="s">
        <v>1179</v>
      </c>
    </row>
    <row r="187" spans="1:65" s="2" customFormat="1" ht="24" x14ac:dyDescent="0.2">
      <c r="A187" s="26"/>
      <c r="B187" s="143"/>
      <c r="C187" s="157" t="s">
        <v>1085</v>
      </c>
      <c r="D187" s="157" t="s">
        <v>262</v>
      </c>
      <c r="E187" s="158" t="s">
        <v>1475</v>
      </c>
      <c r="F187" s="159" t="s">
        <v>1476</v>
      </c>
      <c r="G187" s="160" t="s">
        <v>206</v>
      </c>
      <c r="H187" s="161">
        <v>10</v>
      </c>
      <c r="I187" s="162">
        <v>0</v>
      </c>
      <c r="J187" s="162">
        <f t="shared" si="10"/>
        <v>0</v>
      </c>
      <c r="K187" s="163"/>
      <c r="L187" s="164"/>
      <c r="M187" s="165" t="s">
        <v>1</v>
      </c>
      <c r="N187" s="166" t="s">
        <v>39</v>
      </c>
      <c r="O187" s="153">
        <v>0</v>
      </c>
      <c r="P187" s="153">
        <f t="shared" si="11"/>
        <v>0</v>
      </c>
      <c r="Q187" s="153">
        <v>0</v>
      </c>
      <c r="R187" s="153">
        <f t="shared" si="12"/>
        <v>0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1360</v>
      </c>
      <c r="AT187" s="155" t="s">
        <v>262</v>
      </c>
      <c r="AU187" s="155" t="s">
        <v>86</v>
      </c>
      <c r="AY187" s="14" t="s">
        <v>191</v>
      </c>
      <c r="BE187" s="156">
        <f t="shared" si="14"/>
        <v>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86</v>
      </c>
      <c r="BK187" s="156">
        <f t="shared" si="19"/>
        <v>0</v>
      </c>
      <c r="BL187" s="14" t="s">
        <v>354</v>
      </c>
      <c r="BM187" s="155" t="s">
        <v>1182</v>
      </c>
    </row>
    <row r="188" spans="1:65" s="2" customFormat="1" ht="24" x14ac:dyDescent="0.2">
      <c r="A188" s="26"/>
      <c r="B188" s="143"/>
      <c r="C188" s="144" t="s">
        <v>1183</v>
      </c>
      <c r="D188" s="144" t="s">
        <v>194</v>
      </c>
      <c r="E188" s="145" t="s">
        <v>1477</v>
      </c>
      <c r="F188" s="146" t="s">
        <v>1478</v>
      </c>
      <c r="G188" s="147" t="s">
        <v>210</v>
      </c>
      <c r="H188" s="148">
        <v>85</v>
      </c>
      <c r="I188" s="149">
        <v>0</v>
      </c>
      <c r="J188" s="149">
        <f t="shared" si="10"/>
        <v>0</v>
      </c>
      <c r="K188" s="150"/>
      <c r="L188" s="27"/>
      <c r="M188" s="151" t="s">
        <v>1</v>
      </c>
      <c r="N188" s="152" t="s">
        <v>39</v>
      </c>
      <c r="O188" s="153">
        <v>0</v>
      </c>
      <c r="P188" s="153">
        <f t="shared" si="11"/>
        <v>0</v>
      </c>
      <c r="Q188" s="153">
        <v>0</v>
      </c>
      <c r="R188" s="153">
        <f t="shared" si="12"/>
        <v>0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354</v>
      </c>
      <c r="AT188" s="155" t="s">
        <v>194</v>
      </c>
      <c r="AU188" s="155" t="s">
        <v>86</v>
      </c>
      <c r="AY188" s="14" t="s">
        <v>191</v>
      </c>
      <c r="BE188" s="156">
        <f t="shared" si="14"/>
        <v>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86</v>
      </c>
      <c r="BK188" s="156">
        <f t="shared" si="19"/>
        <v>0</v>
      </c>
      <c r="BL188" s="14" t="s">
        <v>354</v>
      </c>
      <c r="BM188" s="155" t="s">
        <v>1186</v>
      </c>
    </row>
    <row r="189" spans="1:65" s="2" customFormat="1" ht="36" x14ac:dyDescent="0.2">
      <c r="A189" s="26"/>
      <c r="B189" s="143"/>
      <c r="C189" s="157" t="s">
        <v>1088</v>
      </c>
      <c r="D189" s="157" t="s">
        <v>262</v>
      </c>
      <c r="E189" s="158" t="s">
        <v>1479</v>
      </c>
      <c r="F189" s="159" t="s">
        <v>1480</v>
      </c>
      <c r="G189" s="160" t="s">
        <v>334</v>
      </c>
      <c r="H189" s="161">
        <v>34.56</v>
      </c>
      <c r="I189" s="162">
        <v>0</v>
      </c>
      <c r="J189" s="162">
        <f t="shared" si="10"/>
        <v>0</v>
      </c>
      <c r="K189" s="163"/>
      <c r="L189" s="164"/>
      <c r="M189" s="165" t="s">
        <v>1</v>
      </c>
      <c r="N189" s="166" t="s">
        <v>39</v>
      </c>
      <c r="O189" s="153">
        <v>0</v>
      </c>
      <c r="P189" s="153">
        <f t="shared" si="11"/>
        <v>0</v>
      </c>
      <c r="Q189" s="153">
        <v>0</v>
      </c>
      <c r="R189" s="153">
        <f t="shared" si="12"/>
        <v>0</v>
      </c>
      <c r="S189" s="153">
        <v>0</v>
      </c>
      <c r="T189" s="154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1360</v>
      </c>
      <c r="AT189" s="155" t="s">
        <v>262</v>
      </c>
      <c r="AU189" s="155" t="s">
        <v>86</v>
      </c>
      <c r="AY189" s="14" t="s">
        <v>191</v>
      </c>
      <c r="BE189" s="156">
        <f t="shared" si="14"/>
        <v>0</v>
      </c>
      <c r="BF189" s="156">
        <f t="shared" si="15"/>
        <v>0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4" t="s">
        <v>86</v>
      </c>
      <c r="BK189" s="156">
        <f t="shared" si="19"/>
        <v>0</v>
      </c>
      <c r="BL189" s="14" t="s">
        <v>354</v>
      </c>
      <c r="BM189" s="155" t="s">
        <v>1189</v>
      </c>
    </row>
    <row r="190" spans="1:65" s="2" customFormat="1" ht="24" x14ac:dyDescent="0.2">
      <c r="A190" s="26"/>
      <c r="B190" s="143"/>
      <c r="C190" s="157" t="s">
        <v>1190</v>
      </c>
      <c r="D190" s="157" t="s">
        <v>262</v>
      </c>
      <c r="E190" s="158" t="s">
        <v>1481</v>
      </c>
      <c r="F190" s="159" t="s">
        <v>1482</v>
      </c>
      <c r="G190" s="160" t="s">
        <v>206</v>
      </c>
      <c r="H190" s="161">
        <v>40</v>
      </c>
      <c r="I190" s="162">
        <v>0</v>
      </c>
      <c r="J190" s="162">
        <f t="shared" si="10"/>
        <v>0</v>
      </c>
      <c r="K190" s="163"/>
      <c r="L190" s="164"/>
      <c r="M190" s="165" t="s">
        <v>1</v>
      </c>
      <c r="N190" s="166" t="s">
        <v>39</v>
      </c>
      <c r="O190" s="153">
        <v>0</v>
      </c>
      <c r="P190" s="153">
        <f t="shared" si="11"/>
        <v>0</v>
      </c>
      <c r="Q190" s="153">
        <v>0</v>
      </c>
      <c r="R190" s="153">
        <f t="shared" si="12"/>
        <v>0</v>
      </c>
      <c r="S190" s="153">
        <v>0</v>
      </c>
      <c r="T190" s="154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1360</v>
      </c>
      <c r="AT190" s="155" t="s">
        <v>262</v>
      </c>
      <c r="AU190" s="155" t="s">
        <v>86</v>
      </c>
      <c r="AY190" s="14" t="s">
        <v>191</v>
      </c>
      <c r="BE190" s="156">
        <f t="shared" si="14"/>
        <v>0</v>
      </c>
      <c r="BF190" s="156">
        <f t="shared" si="15"/>
        <v>0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4" t="s">
        <v>86</v>
      </c>
      <c r="BK190" s="156">
        <f t="shared" si="19"/>
        <v>0</v>
      </c>
      <c r="BL190" s="14" t="s">
        <v>354</v>
      </c>
      <c r="BM190" s="155" t="s">
        <v>1193</v>
      </c>
    </row>
    <row r="191" spans="1:65" s="2" customFormat="1" ht="16.5" customHeight="1" x14ac:dyDescent="0.2">
      <c r="A191" s="26"/>
      <c r="B191" s="143"/>
      <c r="C191" s="144" t="s">
        <v>354</v>
      </c>
      <c r="D191" s="144" t="s">
        <v>194</v>
      </c>
      <c r="E191" s="145" t="s">
        <v>1483</v>
      </c>
      <c r="F191" s="146" t="s">
        <v>1484</v>
      </c>
      <c r="G191" s="147" t="s">
        <v>206</v>
      </c>
      <c r="H191" s="148">
        <v>50</v>
      </c>
      <c r="I191" s="149">
        <v>0</v>
      </c>
      <c r="J191" s="149">
        <f t="shared" si="10"/>
        <v>0</v>
      </c>
      <c r="K191" s="150"/>
      <c r="L191" s="27"/>
      <c r="M191" s="151" t="s">
        <v>1</v>
      </c>
      <c r="N191" s="152" t="s">
        <v>39</v>
      </c>
      <c r="O191" s="153">
        <v>0</v>
      </c>
      <c r="P191" s="153">
        <f t="shared" si="11"/>
        <v>0</v>
      </c>
      <c r="Q191" s="153">
        <v>0</v>
      </c>
      <c r="R191" s="153">
        <f t="shared" si="12"/>
        <v>0</v>
      </c>
      <c r="S191" s="153">
        <v>0</v>
      </c>
      <c r="T191" s="154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354</v>
      </c>
      <c r="AT191" s="155" t="s">
        <v>194</v>
      </c>
      <c r="AU191" s="155" t="s">
        <v>86</v>
      </c>
      <c r="AY191" s="14" t="s">
        <v>191</v>
      </c>
      <c r="BE191" s="156">
        <f t="shared" si="14"/>
        <v>0</v>
      </c>
      <c r="BF191" s="156">
        <f t="shared" si="15"/>
        <v>0</v>
      </c>
      <c r="BG191" s="156">
        <f t="shared" si="16"/>
        <v>0</v>
      </c>
      <c r="BH191" s="156">
        <f t="shared" si="17"/>
        <v>0</v>
      </c>
      <c r="BI191" s="156">
        <f t="shared" si="18"/>
        <v>0</v>
      </c>
      <c r="BJ191" s="14" t="s">
        <v>86</v>
      </c>
      <c r="BK191" s="156">
        <f t="shared" si="19"/>
        <v>0</v>
      </c>
      <c r="BL191" s="14" t="s">
        <v>354</v>
      </c>
      <c r="BM191" s="155" t="s">
        <v>468</v>
      </c>
    </row>
    <row r="192" spans="1:65" s="2" customFormat="1" ht="16.5" customHeight="1" x14ac:dyDescent="0.2">
      <c r="A192" s="26"/>
      <c r="B192" s="143"/>
      <c r="C192" s="157" t="s">
        <v>1196</v>
      </c>
      <c r="D192" s="157" t="s">
        <v>262</v>
      </c>
      <c r="E192" s="158" t="s">
        <v>1485</v>
      </c>
      <c r="F192" s="159" t="s">
        <v>1486</v>
      </c>
      <c r="G192" s="160" t="s">
        <v>206</v>
      </c>
      <c r="H192" s="161">
        <v>50</v>
      </c>
      <c r="I192" s="162">
        <v>0</v>
      </c>
      <c r="J192" s="162">
        <f t="shared" ref="J192:J223" si="20">ROUND(I192*H192,2)</f>
        <v>0</v>
      </c>
      <c r="K192" s="163"/>
      <c r="L192" s="164"/>
      <c r="M192" s="165" t="s">
        <v>1</v>
      </c>
      <c r="N192" s="166" t="s">
        <v>39</v>
      </c>
      <c r="O192" s="153">
        <v>0</v>
      </c>
      <c r="P192" s="153">
        <f t="shared" ref="P192:P223" si="21">O192*H192</f>
        <v>0</v>
      </c>
      <c r="Q192" s="153">
        <v>0</v>
      </c>
      <c r="R192" s="153">
        <f t="shared" ref="R192:R223" si="22">Q192*H192</f>
        <v>0</v>
      </c>
      <c r="S192" s="153">
        <v>0</v>
      </c>
      <c r="T192" s="154">
        <f t="shared" ref="T192:T223" si="23"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1360</v>
      </c>
      <c r="AT192" s="155" t="s">
        <v>262</v>
      </c>
      <c r="AU192" s="155" t="s">
        <v>86</v>
      </c>
      <c r="AY192" s="14" t="s">
        <v>191</v>
      </c>
      <c r="BE192" s="156">
        <f t="shared" ref="BE192:BE226" si="24">IF(N192="základná",J192,0)</f>
        <v>0</v>
      </c>
      <c r="BF192" s="156">
        <f t="shared" ref="BF192:BF226" si="25">IF(N192="znížená",J192,0)</f>
        <v>0</v>
      </c>
      <c r="BG192" s="156">
        <f t="shared" ref="BG192:BG226" si="26">IF(N192="zákl. prenesená",J192,0)</f>
        <v>0</v>
      </c>
      <c r="BH192" s="156">
        <f t="shared" ref="BH192:BH226" si="27">IF(N192="zníž. prenesená",J192,0)</f>
        <v>0</v>
      </c>
      <c r="BI192" s="156">
        <f t="shared" ref="BI192:BI226" si="28">IF(N192="nulová",J192,0)</f>
        <v>0</v>
      </c>
      <c r="BJ192" s="14" t="s">
        <v>86</v>
      </c>
      <c r="BK192" s="156">
        <f t="shared" ref="BK192:BK226" si="29">ROUND(I192*H192,2)</f>
        <v>0</v>
      </c>
      <c r="BL192" s="14" t="s">
        <v>354</v>
      </c>
      <c r="BM192" s="155" t="s">
        <v>1199</v>
      </c>
    </row>
    <row r="193" spans="1:65" s="2" customFormat="1" ht="24" x14ac:dyDescent="0.2">
      <c r="A193" s="26"/>
      <c r="B193" s="143"/>
      <c r="C193" s="144" t="s">
        <v>1093</v>
      </c>
      <c r="D193" s="144" t="s">
        <v>194</v>
      </c>
      <c r="E193" s="145" t="s">
        <v>1487</v>
      </c>
      <c r="F193" s="146" t="s">
        <v>1488</v>
      </c>
      <c r="G193" s="147" t="s">
        <v>206</v>
      </c>
      <c r="H193" s="148">
        <v>22</v>
      </c>
      <c r="I193" s="149">
        <v>0</v>
      </c>
      <c r="J193" s="149">
        <f t="shared" si="20"/>
        <v>0</v>
      </c>
      <c r="K193" s="150"/>
      <c r="L193" s="27"/>
      <c r="M193" s="151" t="s">
        <v>1</v>
      </c>
      <c r="N193" s="152" t="s">
        <v>39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354</v>
      </c>
      <c r="AT193" s="155" t="s">
        <v>194</v>
      </c>
      <c r="AU193" s="155" t="s">
        <v>86</v>
      </c>
      <c r="AY193" s="14" t="s">
        <v>191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86</v>
      </c>
      <c r="BK193" s="156">
        <f t="shared" si="29"/>
        <v>0</v>
      </c>
      <c r="BL193" s="14" t="s">
        <v>354</v>
      </c>
      <c r="BM193" s="155" t="s">
        <v>1202</v>
      </c>
    </row>
    <row r="194" spans="1:65" s="2" customFormat="1" ht="16.5" customHeight="1" x14ac:dyDescent="0.2">
      <c r="A194" s="26"/>
      <c r="B194" s="143"/>
      <c r="C194" s="157" t="s">
        <v>1203</v>
      </c>
      <c r="D194" s="157" t="s">
        <v>262</v>
      </c>
      <c r="E194" s="158" t="s">
        <v>1489</v>
      </c>
      <c r="F194" s="159" t="s">
        <v>1490</v>
      </c>
      <c r="G194" s="160" t="s">
        <v>206</v>
      </c>
      <c r="H194" s="161">
        <v>4</v>
      </c>
      <c r="I194" s="162">
        <v>0</v>
      </c>
      <c r="J194" s="162">
        <f t="shared" si="20"/>
        <v>0</v>
      </c>
      <c r="K194" s="163"/>
      <c r="L194" s="164"/>
      <c r="M194" s="165" t="s">
        <v>1</v>
      </c>
      <c r="N194" s="166" t="s">
        <v>39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1360</v>
      </c>
      <c r="AT194" s="155" t="s">
        <v>262</v>
      </c>
      <c r="AU194" s="155" t="s">
        <v>86</v>
      </c>
      <c r="AY194" s="14" t="s">
        <v>191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86</v>
      </c>
      <c r="BK194" s="156">
        <f t="shared" si="29"/>
        <v>0</v>
      </c>
      <c r="BL194" s="14" t="s">
        <v>354</v>
      </c>
      <c r="BM194" s="155" t="s">
        <v>1206</v>
      </c>
    </row>
    <row r="195" spans="1:65" s="2" customFormat="1" ht="23.25" customHeight="1" x14ac:dyDescent="0.2">
      <c r="A195" s="26"/>
      <c r="B195" s="143"/>
      <c r="C195" s="157" t="s">
        <v>1096</v>
      </c>
      <c r="D195" s="157" t="s">
        <v>262</v>
      </c>
      <c r="E195" s="158" t="s">
        <v>1491</v>
      </c>
      <c r="F195" s="159" t="s">
        <v>1492</v>
      </c>
      <c r="G195" s="160" t="s">
        <v>206</v>
      </c>
      <c r="H195" s="161">
        <v>12</v>
      </c>
      <c r="I195" s="162">
        <v>0</v>
      </c>
      <c r="J195" s="162">
        <f t="shared" si="20"/>
        <v>0</v>
      </c>
      <c r="K195" s="163"/>
      <c r="L195" s="164"/>
      <c r="M195" s="165" t="s">
        <v>1</v>
      </c>
      <c r="N195" s="166" t="s">
        <v>39</v>
      </c>
      <c r="O195" s="153">
        <v>0</v>
      </c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1360</v>
      </c>
      <c r="AT195" s="155" t="s">
        <v>262</v>
      </c>
      <c r="AU195" s="155" t="s">
        <v>86</v>
      </c>
      <c r="AY195" s="14" t="s">
        <v>191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86</v>
      </c>
      <c r="BK195" s="156">
        <f t="shared" si="29"/>
        <v>0</v>
      </c>
      <c r="BL195" s="14" t="s">
        <v>354</v>
      </c>
      <c r="BM195" s="155" t="s">
        <v>1209</v>
      </c>
    </row>
    <row r="196" spans="1:65" s="2" customFormat="1" ht="16.5" customHeight="1" x14ac:dyDescent="0.2">
      <c r="A196" s="26"/>
      <c r="B196" s="143"/>
      <c r="C196" s="157" t="s">
        <v>1210</v>
      </c>
      <c r="D196" s="157" t="s">
        <v>262</v>
      </c>
      <c r="E196" s="158" t="s">
        <v>1493</v>
      </c>
      <c r="F196" s="159" t="s">
        <v>1494</v>
      </c>
      <c r="G196" s="160" t="s">
        <v>206</v>
      </c>
      <c r="H196" s="161">
        <v>6</v>
      </c>
      <c r="I196" s="162">
        <v>0</v>
      </c>
      <c r="J196" s="162">
        <f t="shared" si="20"/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1360</v>
      </c>
      <c r="AT196" s="155" t="s">
        <v>262</v>
      </c>
      <c r="AU196" s="155" t="s">
        <v>86</v>
      </c>
      <c r="AY196" s="14" t="s">
        <v>191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86</v>
      </c>
      <c r="BK196" s="156">
        <f t="shared" si="29"/>
        <v>0</v>
      </c>
      <c r="BL196" s="14" t="s">
        <v>354</v>
      </c>
      <c r="BM196" s="155" t="s">
        <v>1213</v>
      </c>
    </row>
    <row r="197" spans="1:65" s="2" customFormat="1" ht="16.5" customHeight="1" x14ac:dyDescent="0.2">
      <c r="A197" s="26"/>
      <c r="B197" s="143"/>
      <c r="C197" s="144" t="s">
        <v>1099</v>
      </c>
      <c r="D197" s="144" t="s">
        <v>194</v>
      </c>
      <c r="E197" s="145" t="s">
        <v>1495</v>
      </c>
      <c r="F197" s="146" t="s">
        <v>1496</v>
      </c>
      <c r="G197" s="147" t="s">
        <v>206</v>
      </c>
      <c r="H197" s="148">
        <v>6</v>
      </c>
      <c r="I197" s="149">
        <v>0</v>
      </c>
      <c r="J197" s="149">
        <f t="shared" si="20"/>
        <v>0</v>
      </c>
      <c r="K197" s="150"/>
      <c r="L197" s="27"/>
      <c r="M197" s="151" t="s">
        <v>1</v>
      </c>
      <c r="N197" s="152" t="s">
        <v>39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354</v>
      </c>
      <c r="AT197" s="155" t="s">
        <v>194</v>
      </c>
      <c r="AU197" s="155" t="s">
        <v>86</v>
      </c>
      <c r="AY197" s="14" t="s">
        <v>191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86</v>
      </c>
      <c r="BK197" s="156">
        <f t="shared" si="29"/>
        <v>0</v>
      </c>
      <c r="BL197" s="14" t="s">
        <v>354</v>
      </c>
      <c r="BM197" s="155" t="s">
        <v>1216</v>
      </c>
    </row>
    <row r="198" spans="1:65" s="2" customFormat="1" ht="16.5" customHeight="1" x14ac:dyDescent="0.2">
      <c r="A198" s="26"/>
      <c r="B198" s="143"/>
      <c r="C198" s="157" t="s">
        <v>1217</v>
      </c>
      <c r="D198" s="157" t="s">
        <v>262</v>
      </c>
      <c r="E198" s="158" t="s">
        <v>1497</v>
      </c>
      <c r="F198" s="159" t="s">
        <v>1498</v>
      </c>
      <c r="G198" s="160" t="s">
        <v>206</v>
      </c>
      <c r="H198" s="161">
        <v>3</v>
      </c>
      <c r="I198" s="162">
        <v>0</v>
      </c>
      <c r="J198" s="162">
        <f t="shared" si="20"/>
        <v>0</v>
      </c>
      <c r="K198" s="163"/>
      <c r="L198" s="164"/>
      <c r="M198" s="165" t="s">
        <v>1</v>
      </c>
      <c r="N198" s="166" t="s">
        <v>39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1360</v>
      </c>
      <c r="AT198" s="155" t="s">
        <v>262</v>
      </c>
      <c r="AU198" s="155" t="s">
        <v>86</v>
      </c>
      <c r="AY198" s="14" t="s">
        <v>191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86</v>
      </c>
      <c r="BK198" s="156">
        <f t="shared" si="29"/>
        <v>0</v>
      </c>
      <c r="BL198" s="14" t="s">
        <v>354</v>
      </c>
      <c r="BM198" s="155" t="s">
        <v>1220</v>
      </c>
    </row>
    <row r="199" spans="1:65" s="2" customFormat="1" ht="23.25" customHeight="1" x14ac:dyDescent="0.2">
      <c r="A199" s="26"/>
      <c r="B199" s="143"/>
      <c r="C199" s="157" t="s">
        <v>1102</v>
      </c>
      <c r="D199" s="157" t="s">
        <v>262</v>
      </c>
      <c r="E199" s="158" t="s">
        <v>1499</v>
      </c>
      <c r="F199" s="159" t="s">
        <v>1500</v>
      </c>
      <c r="G199" s="160" t="s">
        <v>206</v>
      </c>
      <c r="H199" s="161">
        <v>3</v>
      </c>
      <c r="I199" s="162">
        <v>0</v>
      </c>
      <c r="J199" s="162">
        <f t="shared" si="20"/>
        <v>0</v>
      </c>
      <c r="K199" s="163"/>
      <c r="L199" s="164"/>
      <c r="M199" s="165" t="s">
        <v>1</v>
      </c>
      <c r="N199" s="166" t="s">
        <v>39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1360</v>
      </c>
      <c r="AT199" s="155" t="s">
        <v>262</v>
      </c>
      <c r="AU199" s="155" t="s">
        <v>86</v>
      </c>
      <c r="AY199" s="14" t="s">
        <v>191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354</v>
      </c>
      <c r="BM199" s="155" t="s">
        <v>1223</v>
      </c>
    </row>
    <row r="200" spans="1:65" s="2" customFormat="1" ht="16.5" customHeight="1" x14ac:dyDescent="0.2">
      <c r="A200" s="26"/>
      <c r="B200" s="143"/>
      <c r="C200" s="144" t="s">
        <v>1224</v>
      </c>
      <c r="D200" s="144" t="s">
        <v>194</v>
      </c>
      <c r="E200" s="145" t="s">
        <v>1501</v>
      </c>
      <c r="F200" s="146" t="s">
        <v>1502</v>
      </c>
      <c r="G200" s="147" t="s">
        <v>206</v>
      </c>
      <c r="H200" s="148">
        <v>4</v>
      </c>
      <c r="I200" s="149">
        <v>0</v>
      </c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354</v>
      </c>
      <c r="AT200" s="155" t="s">
        <v>194</v>
      </c>
      <c r="AU200" s="155" t="s">
        <v>86</v>
      </c>
      <c r="AY200" s="14" t="s">
        <v>191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354</v>
      </c>
      <c r="BM200" s="155" t="s">
        <v>1228</v>
      </c>
    </row>
    <row r="201" spans="1:65" s="2" customFormat="1" ht="24" x14ac:dyDescent="0.2">
      <c r="A201" s="26"/>
      <c r="B201" s="143"/>
      <c r="C201" s="144" t="s">
        <v>1105</v>
      </c>
      <c r="D201" s="144" t="s">
        <v>194</v>
      </c>
      <c r="E201" s="145" t="s">
        <v>1503</v>
      </c>
      <c r="F201" s="146" t="s">
        <v>1504</v>
      </c>
      <c r="G201" s="147" t="s">
        <v>210</v>
      </c>
      <c r="H201" s="148">
        <v>60</v>
      </c>
      <c r="I201" s="149">
        <v>0</v>
      </c>
      <c r="J201" s="149">
        <f t="shared" si="20"/>
        <v>0</v>
      </c>
      <c r="K201" s="150"/>
      <c r="L201" s="27"/>
      <c r="M201" s="151" t="s">
        <v>1</v>
      </c>
      <c r="N201" s="152" t="s">
        <v>39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354</v>
      </c>
      <c r="AT201" s="155" t="s">
        <v>194</v>
      </c>
      <c r="AU201" s="155" t="s">
        <v>86</v>
      </c>
      <c r="AY201" s="14" t="s">
        <v>191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354</v>
      </c>
      <c r="BM201" s="155" t="s">
        <v>1231</v>
      </c>
    </row>
    <row r="202" spans="1:65" s="2" customFormat="1" ht="24" x14ac:dyDescent="0.2">
      <c r="A202" s="26"/>
      <c r="B202" s="143"/>
      <c r="C202" s="157" t="s">
        <v>1232</v>
      </c>
      <c r="D202" s="157" t="s">
        <v>262</v>
      </c>
      <c r="E202" s="158" t="s">
        <v>1505</v>
      </c>
      <c r="F202" s="159" t="s">
        <v>1506</v>
      </c>
      <c r="G202" s="160" t="s">
        <v>210</v>
      </c>
      <c r="H202" s="161">
        <v>63</v>
      </c>
      <c r="I202" s="162">
        <v>0</v>
      </c>
      <c r="J202" s="162">
        <f t="shared" si="20"/>
        <v>0</v>
      </c>
      <c r="K202" s="163"/>
      <c r="L202" s="164"/>
      <c r="M202" s="165" t="s">
        <v>1</v>
      </c>
      <c r="N202" s="166" t="s">
        <v>39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1360</v>
      </c>
      <c r="AT202" s="155" t="s">
        <v>262</v>
      </c>
      <c r="AU202" s="155" t="s">
        <v>86</v>
      </c>
      <c r="AY202" s="14" t="s">
        <v>191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354</v>
      </c>
      <c r="BM202" s="155" t="s">
        <v>1235</v>
      </c>
    </row>
    <row r="203" spans="1:65" s="2" customFormat="1" ht="24" x14ac:dyDescent="0.2">
      <c r="A203" s="26"/>
      <c r="B203" s="143"/>
      <c r="C203" s="144" t="s">
        <v>1108</v>
      </c>
      <c r="D203" s="144" t="s">
        <v>194</v>
      </c>
      <c r="E203" s="145" t="s">
        <v>1507</v>
      </c>
      <c r="F203" s="146" t="s">
        <v>1508</v>
      </c>
      <c r="G203" s="147" t="s">
        <v>210</v>
      </c>
      <c r="H203" s="148">
        <v>30</v>
      </c>
      <c r="I203" s="149">
        <v>0</v>
      </c>
      <c r="J203" s="149">
        <f t="shared" si="20"/>
        <v>0</v>
      </c>
      <c r="K203" s="150"/>
      <c r="L203" s="27"/>
      <c r="M203" s="151" t="s">
        <v>1</v>
      </c>
      <c r="N203" s="152" t="s">
        <v>39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354</v>
      </c>
      <c r="AT203" s="155" t="s">
        <v>194</v>
      </c>
      <c r="AU203" s="155" t="s">
        <v>86</v>
      </c>
      <c r="AY203" s="14" t="s">
        <v>191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354</v>
      </c>
      <c r="BM203" s="155" t="s">
        <v>1238</v>
      </c>
    </row>
    <row r="204" spans="1:65" s="2" customFormat="1" ht="24" x14ac:dyDescent="0.2">
      <c r="A204" s="26"/>
      <c r="B204" s="143"/>
      <c r="C204" s="157" t="s">
        <v>1239</v>
      </c>
      <c r="D204" s="157" t="s">
        <v>262</v>
      </c>
      <c r="E204" s="158" t="s">
        <v>1509</v>
      </c>
      <c r="F204" s="159" t="s">
        <v>1510</v>
      </c>
      <c r="G204" s="160" t="s">
        <v>210</v>
      </c>
      <c r="H204" s="161">
        <v>31.5</v>
      </c>
      <c r="I204" s="162">
        <v>0</v>
      </c>
      <c r="J204" s="162">
        <f t="shared" si="20"/>
        <v>0</v>
      </c>
      <c r="K204" s="163"/>
      <c r="L204" s="164"/>
      <c r="M204" s="165" t="s">
        <v>1</v>
      </c>
      <c r="N204" s="166" t="s">
        <v>39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1360</v>
      </c>
      <c r="AT204" s="155" t="s">
        <v>262</v>
      </c>
      <c r="AU204" s="155" t="s">
        <v>86</v>
      </c>
      <c r="AY204" s="14" t="s">
        <v>191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354</v>
      </c>
      <c r="BM204" s="155" t="s">
        <v>1242</v>
      </c>
    </row>
    <row r="205" spans="1:65" s="2" customFormat="1" ht="16.5" customHeight="1" x14ac:dyDescent="0.2">
      <c r="A205" s="26"/>
      <c r="B205" s="143"/>
      <c r="C205" s="144" t="s">
        <v>1111</v>
      </c>
      <c r="D205" s="144" t="s">
        <v>194</v>
      </c>
      <c r="E205" s="145" t="s">
        <v>1511</v>
      </c>
      <c r="F205" s="146" t="s">
        <v>1512</v>
      </c>
      <c r="G205" s="147" t="s">
        <v>210</v>
      </c>
      <c r="H205" s="148">
        <v>15</v>
      </c>
      <c r="I205" s="149">
        <v>0</v>
      </c>
      <c r="J205" s="149">
        <f t="shared" si="20"/>
        <v>0</v>
      </c>
      <c r="K205" s="150"/>
      <c r="L205" s="27"/>
      <c r="M205" s="151" t="s">
        <v>1</v>
      </c>
      <c r="N205" s="152" t="s">
        <v>39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354</v>
      </c>
      <c r="AT205" s="155" t="s">
        <v>194</v>
      </c>
      <c r="AU205" s="155" t="s">
        <v>86</v>
      </c>
      <c r="AY205" s="14" t="s">
        <v>191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354</v>
      </c>
      <c r="BM205" s="155" t="s">
        <v>1248</v>
      </c>
    </row>
    <row r="206" spans="1:65" s="2" customFormat="1" ht="24" x14ac:dyDescent="0.2">
      <c r="A206" s="26"/>
      <c r="B206" s="143"/>
      <c r="C206" s="157" t="s">
        <v>1249</v>
      </c>
      <c r="D206" s="157" t="s">
        <v>262</v>
      </c>
      <c r="E206" s="158" t="s">
        <v>1513</v>
      </c>
      <c r="F206" s="159" t="s">
        <v>1514</v>
      </c>
      <c r="G206" s="160" t="s">
        <v>210</v>
      </c>
      <c r="H206" s="161">
        <v>15.75</v>
      </c>
      <c r="I206" s="162">
        <v>0</v>
      </c>
      <c r="J206" s="162">
        <f t="shared" si="20"/>
        <v>0</v>
      </c>
      <c r="K206" s="163"/>
      <c r="L206" s="164"/>
      <c r="M206" s="165" t="s">
        <v>1</v>
      </c>
      <c r="N206" s="166" t="s">
        <v>39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1360</v>
      </c>
      <c r="AT206" s="155" t="s">
        <v>262</v>
      </c>
      <c r="AU206" s="155" t="s">
        <v>86</v>
      </c>
      <c r="AY206" s="14" t="s">
        <v>191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354</v>
      </c>
      <c r="BM206" s="155" t="s">
        <v>1252</v>
      </c>
    </row>
    <row r="207" spans="1:65" s="2" customFormat="1" ht="24" x14ac:dyDescent="0.2">
      <c r="A207" s="26"/>
      <c r="B207" s="143"/>
      <c r="C207" s="144" t="s">
        <v>1114</v>
      </c>
      <c r="D207" s="144" t="s">
        <v>194</v>
      </c>
      <c r="E207" s="145" t="s">
        <v>1515</v>
      </c>
      <c r="F207" s="146" t="s">
        <v>1516</v>
      </c>
      <c r="G207" s="147" t="s">
        <v>210</v>
      </c>
      <c r="H207" s="148">
        <v>50</v>
      </c>
      <c r="I207" s="149">
        <v>0</v>
      </c>
      <c r="J207" s="149">
        <f t="shared" si="20"/>
        <v>0</v>
      </c>
      <c r="K207" s="150"/>
      <c r="L207" s="27"/>
      <c r="M207" s="151" t="s">
        <v>1</v>
      </c>
      <c r="N207" s="152" t="s">
        <v>39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354</v>
      </c>
      <c r="AT207" s="155" t="s">
        <v>194</v>
      </c>
      <c r="AU207" s="155" t="s">
        <v>86</v>
      </c>
      <c r="AY207" s="14" t="s">
        <v>191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354</v>
      </c>
      <c r="BM207" s="155" t="s">
        <v>1255</v>
      </c>
    </row>
    <row r="208" spans="1:65" s="2" customFormat="1" ht="16.5" customHeight="1" x14ac:dyDescent="0.2">
      <c r="A208" s="26"/>
      <c r="B208" s="143"/>
      <c r="C208" s="157" t="s">
        <v>1256</v>
      </c>
      <c r="D208" s="157" t="s">
        <v>262</v>
      </c>
      <c r="E208" s="158" t="s">
        <v>1517</v>
      </c>
      <c r="F208" s="159" t="s">
        <v>1518</v>
      </c>
      <c r="G208" s="160" t="s">
        <v>210</v>
      </c>
      <c r="H208" s="161">
        <v>52.5</v>
      </c>
      <c r="I208" s="162">
        <v>0</v>
      </c>
      <c r="J208" s="162">
        <f t="shared" si="20"/>
        <v>0</v>
      </c>
      <c r="K208" s="163"/>
      <c r="L208" s="164"/>
      <c r="M208" s="165" t="s">
        <v>1</v>
      </c>
      <c r="N208" s="166" t="s">
        <v>39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1360</v>
      </c>
      <c r="AT208" s="155" t="s">
        <v>262</v>
      </c>
      <c r="AU208" s="155" t="s">
        <v>86</v>
      </c>
      <c r="AY208" s="14" t="s">
        <v>191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354</v>
      </c>
      <c r="BM208" s="155" t="s">
        <v>1259</v>
      </c>
    </row>
    <row r="209" spans="1:65" s="2" customFormat="1" ht="24" x14ac:dyDescent="0.2">
      <c r="A209" s="26"/>
      <c r="B209" s="143"/>
      <c r="C209" s="144" t="s">
        <v>1117</v>
      </c>
      <c r="D209" s="144" t="s">
        <v>194</v>
      </c>
      <c r="E209" s="145" t="s">
        <v>1519</v>
      </c>
      <c r="F209" s="146" t="s">
        <v>1520</v>
      </c>
      <c r="G209" s="147" t="s">
        <v>210</v>
      </c>
      <c r="H209" s="148">
        <v>300</v>
      </c>
      <c r="I209" s="149">
        <v>0</v>
      </c>
      <c r="J209" s="149">
        <f t="shared" si="20"/>
        <v>0</v>
      </c>
      <c r="K209" s="150"/>
      <c r="L209" s="27"/>
      <c r="M209" s="151" t="s">
        <v>1</v>
      </c>
      <c r="N209" s="152" t="s">
        <v>39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354</v>
      </c>
      <c r="AT209" s="155" t="s">
        <v>194</v>
      </c>
      <c r="AU209" s="155" t="s">
        <v>86</v>
      </c>
      <c r="AY209" s="14" t="s">
        <v>191</v>
      </c>
      <c r="BE209" s="156">
        <f t="shared" si="24"/>
        <v>0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86</v>
      </c>
      <c r="BK209" s="156">
        <f t="shared" si="29"/>
        <v>0</v>
      </c>
      <c r="BL209" s="14" t="s">
        <v>354</v>
      </c>
      <c r="BM209" s="155" t="s">
        <v>1262</v>
      </c>
    </row>
    <row r="210" spans="1:65" s="2" customFormat="1" ht="24" x14ac:dyDescent="0.2">
      <c r="A210" s="26"/>
      <c r="B210" s="143"/>
      <c r="C210" s="157" t="s">
        <v>1263</v>
      </c>
      <c r="D210" s="157" t="s">
        <v>262</v>
      </c>
      <c r="E210" s="158" t="s">
        <v>1521</v>
      </c>
      <c r="F210" s="159" t="s">
        <v>1522</v>
      </c>
      <c r="G210" s="160" t="s">
        <v>210</v>
      </c>
      <c r="H210" s="161">
        <v>315</v>
      </c>
      <c r="I210" s="162">
        <v>0</v>
      </c>
      <c r="J210" s="162">
        <f t="shared" si="20"/>
        <v>0</v>
      </c>
      <c r="K210" s="163"/>
      <c r="L210" s="164"/>
      <c r="M210" s="165" t="s">
        <v>1</v>
      </c>
      <c r="N210" s="166" t="s">
        <v>39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1360</v>
      </c>
      <c r="AT210" s="155" t="s">
        <v>262</v>
      </c>
      <c r="AU210" s="155" t="s">
        <v>86</v>
      </c>
      <c r="AY210" s="14" t="s">
        <v>191</v>
      </c>
      <c r="BE210" s="156">
        <f t="shared" si="24"/>
        <v>0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86</v>
      </c>
      <c r="BK210" s="156">
        <f t="shared" si="29"/>
        <v>0</v>
      </c>
      <c r="BL210" s="14" t="s">
        <v>354</v>
      </c>
      <c r="BM210" s="155" t="s">
        <v>1266</v>
      </c>
    </row>
    <row r="211" spans="1:65" s="2" customFormat="1" ht="24" x14ac:dyDescent="0.2">
      <c r="A211" s="26"/>
      <c r="B211" s="143"/>
      <c r="C211" s="144" t="s">
        <v>1122</v>
      </c>
      <c r="D211" s="144" t="s">
        <v>194</v>
      </c>
      <c r="E211" s="145" t="s">
        <v>1523</v>
      </c>
      <c r="F211" s="146" t="s">
        <v>1524</v>
      </c>
      <c r="G211" s="147" t="s">
        <v>210</v>
      </c>
      <c r="H211" s="148">
        <v>580</v>
      </c>
      <c r="I211" s="149">
        <v>0</v>
      </c>
      <c r="J211" s="149">
        <f t="shared" si="20"/>
        <v>0</v>
      </c>
      <c r="K211" s="150"/>
      <c r="L211" s="27"/>
      <c r="M211" s="151" t="s">
        <v>1</v>
      </c>
      <c r="N211" s="152" t="s">
        <v>39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354</v>
      </c>
      <c r="AT211" s="155" t="s">
        <v>194</v>
      </c>
      <c r="AU211" s="155" t="s">
        <v>86</v>
      </c>
      <c r="AY211" s="14" t="s">
        <v>191</v>
      </c>
      <c r="BE211" s="156">
        <f t="shared" si="24"/>
        <v>0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86</v>
      </c>
      <c r="BK211" s="156">
        <f t="shared" si="29"/>
        <v>0</v>
      </c>
      <c r="BL211" s="14" t="s">
        <v>354</v>
      </c>
      <c r="BM211" s="155" t="s">
        <v>1269</v>
      </c>
    </row>
    <row r="212" spans="1:65" s="2" customFormat="1" ht="16.5" customHeight="1" x14ac:dyDescent="0.2">
      <c r="A212" s="26"/>
      <c r="B212" s="143"/>
      <c r="C212" s="157" t="s">
        <v>1270</v>
      </c>
      <c r="D212" s="157" t="s">
        <v>262</v>
      </c>
      <c r="E212" s="158" t="s">
        <v>1525</v>
      </c>
      <c r="F212" s="159" t="s">
        <v>1526</v>
      </c>
      <c r="G212" s="160" t="s">
        <v>210</v>
      </c>
      <c r="H212" s="161">
        <v>504</v>
      </c>
      <c r="I212" s="162">
        <v>0</v>
      </c>
      <c r="J212" s="162">
        <f t="shared" si="20"/>
        <v>0</v>
      </c>
      <c r="K212" s="163"/>
      <c r="L212" s="164"/>
      <c r="M212" s="165" t="s">
        <v>1</v>
      </c>
      <c r="N212" s="166" t="s">
        <v>39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1360</v>
      </c>
      <c r="AT212" s="155" t="s">
        <v>262</v>
      </c>
      <c r="AU212" s="155" t="s">
        <v>86</v>
      </c>
      <c r="AY212" s="14" t="s">
        <v>191</v>
      </c>
      <c r="BE212" s="156">
        <f t="shared" si="24"/>
        <v>0</v>
      </c>
      <c r="BF212" s="156">
        <f t="shared" si="25"/>
        <v>0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86</v>
      </c>
      <c r="BK212" s="156">
        <f t="shared" si="29"/>
        <v>0</v>
      </c>
      <c r="BL212" s="14" t="s">
        <v>354</v>
      </c>
      <c r="BM212" s="155" t="s">
        <v>1273</v>
      </c>
    </row>
    <row r="213" spans="1:65" s="2" customFormat="1" ht="16.5" customHeight="1" x14ac:dyDescent="0.2">
      <c r="A213" s="26"/>
      <c r="B213" s="143"/>
      <c r="C213" s="144" t="s">
        <v>1125</v>
      </c>
      <c r="D213" s="144" t="s">
        <v>194</v>
      </c>
      <c r="E213" s="145" t="s">
        <v>1527</v>
      </c>
      <c r="F213" s="146" t="s">
        <v>1528</v>
      </c>
      <c r="G213" s="147" t="s">
        <v>210</v>
      </c>
      <c r="H213" s="148">
        <v>25</v>
      </c>
      <c r="I213" s="149">
        <v>0</v>
      </c>
      <c r="J213" s="149">
        <f t="shared" si="20"/>
        <v>0</v>
      </c>
      <c r="K213" s="150"/>
      <c r="L213" s="27"/>
      <c r="M213" s="151" t="s">
        <v>1</v>
      </c>
      <c r="N213" s="152" t="s">
        <v>39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354</v>
      </c>
      <c r="AT213" s="155" t="s">
        <v>194</v>
      </c>
      <c r="AU213" s="155" t="s">
        <v>86</v>
      </c>
      <c r="AY213" s="14" t="s">
        <v>191</v>
      </c>
      <c r="BE213" s="156">
        <f t="shared" si="24"/>
        <v>0</v>
      </c>
      <c r="BF213" s="156">
        <f t="shared" si="25"/>
        <v>0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86</v>
      </c>
      <c r="BK213" s="156">
        <f t="shared" si="29"/>
        <v>0</v>
      </c>
      <c r="BL213" s="14" t="s">
        <v>354</v>
      </c>
      <c r="BM213" s="155" t="s">
        <v>1276</v>
      </c>
    </row>
    <row r="214" spans="1:65" s="2" customFormat="1" ht="16.5" customHeight="1" x14ac:dyDescent="0.2">
      <c r="A214" s="26"/>
      <c r="B214" s="143"/>
      <c r="C214" s="157" t="s">
        <v>1277</v>
      </c>
      <c r="D214" s="157" t="s">
        <v>262</v>
      </c>
      <c r="E214" s="158" t="s">
        <v>1529</v>
      </c>
      <c r="F214" s="159" t="s">
        <v>1530</v>
      </c>
      <c r="G214" s="160" t="s">
        <v>210</v>
      </c>
      <c r="H214" s="161">
        <v>26.25</v>
      </c>
      <c r="I214" s="162">
        <v>0</v>
      </c>
      <c r="J214" s="162">
        <f t="shared" si="20"/>
        <v>0</v>
      </c>
      <c r="K214" s="163"/>
      <c r="L214" s="164"/>
      <c r="M214" s="165" t="s">
        <v>1</v>
      </c>
      <c r="N214" s="166" t="s">
        <v>39</v>
      </c>
      <c r="O214" s="153">
        <v>0</v>
      </c>
      <c r="P214" s="153">
        <f t="shared" si="21"/>
        <v>0</v>
      </c>
      <c r="Q214" s="153">
        <v>0</v>
      </c>
      <c r="R214" s="153">
        <f t="shared" si="22"/>
        <v>0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1360</v>
      </c>
      <c r="AT214" s="155" t="s">
        <v>262</v>
      </c>
      <c r="AU214" s="155" t="s">
        <v>86</v>
      </c>
      <c r="AY214" s="14" t="s">
        <v>191</v>
      </c>
      <c r="BE214" s="156">
        <f t="shared" si="24"/>
        <v>0</v>
      </c>
      <c r="BF214" s="156">
        <f t="shared" si="25"/>
        <v>0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86</v>
      </c>
      <c r="BK214" s="156">
        <f t="shared" si="29"/>
        <v>0</v>
      </c>
      <c r="BL214" s="14" t="s">
        <v>354</v>
      </c>
      <c r="BM214" s="155" t="s">
        <v>1280</v>
      </c>
    </row>
    <row r="215" spans="1:65" s="2" customFormat="1" ht="16.5" customHeight="1" x14ac:dyDescent="0.2">
      <c r="A215" s="26"/>
      <c r="B215" s="143"/>
      <c r="C215" s="144" t="s">
        <v>1128</v>
      </c>
      <c r="D215" s="144" t="s">
        <v>194</v>
      </c>
      <c r="E215" s="145" t="s">
        <v>1531</v>
      </c>
      <c r="F215" s="146" t="s">
        <v>1532</v>
      </c>
      <c r="G215" s="147" t="s">
        <v>210</v>
      </c>
      <c r="H215" s="148">
        <v>30</v>
      </c>
      <c r="I215" s="149">
        <v>0</v>
      </c>
      <c r="J215" s="149">
        <f t="shared" si="20"/>
        <v>0</v>
      </c>
      <c r="K215" s="150"/>
      <c r="L215" s="27"/>
      <c r="M215" s="151" t="s">
        <v>1</v>
      </c>
      <c r="N215" s="152" t="s">
        <v>39</v>
      </c>
      <c r="O215" s="153">
        <v>0</v>
      </c>
      <c r="P215" s="153">
        <f t="shared" si="21"/>
        <v>0</v>
      </c>
      <c r="Q215" s="153">
        <v>0</v>
      </c>
      <c r="R215" s="153">
        <f t="shared" si="22"/>
        <v>0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354</v>
      </c>
      <c r="AT215" s="155" t="s">
        <v>194</v>
      </c>
      <c r="AU215" s="155" t="s">
        <v>86</v>
      </c>
      <c r="AY215" s="14" t="s">
        <v>191</v>
      </c>
      <c r="BE215" s="156">
        <f t="shared" si="24"/>
        <v>0</v>
      </c>
      <c r="BF215" s="156">
        <f t="shared" si="25"/>
        <v>0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86</v>
      </c>
      <c r="BK215" s="156">
        <f t="shared" si="29"/>
        <v>0</v>
      </c>
      <c r="BL215" s="14" t="s">
        <v>354</v>
      </c>
      <c r="BM215" s="155" t="s">
        <v>1283</v>
      </c>
    </row>
    <row r="216" spans="1:65" s="2" customFormat="1" ht="16.5" customHeight="1" x14ac:dyDescent="0.2">
      <c r="A216" s="26"/>
      <c r="B216" s="143"/>
      <c r="C216" s="157" t="s">
        <v>1284</v>
      </c>
      <c r="D216" s="157" t="s">
        <v>262</v>
      </c>
      <c r="E216" s="158" t="s">
        <v>1533</v>
      </c>
      <c r="F216" s="159" t="s">
        <v>1534</v>
      </c>
      <c r="G216" s="160" t="s">
        <v>210</v>
      </c>
      <c r="H216" s="161">
        <v>31.5</v>
      </c>
      <c r="I216" s="162">
        <v>0</v>
      </c>
      <c r="J216" s="162">
        <f t="shared" si="20"/>
        <v>0</v>
      </c>
      <c r="K216" s="163"/>
      <c r="L216" s="164"/>
      <c r="M216" s="165" t="s">
        <v>1</v>
      </c>
      <c r="N216" s="166" t="s">
        <v>39</v>
      </c>
      <c r="O216" s="153">
        <v>0</v>
      </c>
      <c r="P216" s="153">
        <f t="shared" si="21"/>
        <v>0</v>
      </c>
      <c r="Q216" s="153">
        <v>0</v>
      </c>
      <c r="R216" s="153">
        <f t="shared" si="22"/>
        <v>0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1360</v>
      </c>
      <c r="AT216" s="155" t="s">
        <v>262</v>
      </c>
      <c r="AU216" s="155" t="s">
        <v>86</v>
      </c>
      <c r="AY216" s="14" t="s">
        <v>191</v>
      </c>
      <c r="BE216" s="156">
        <f t="shared" si="24"/>
        <v>0</v>
      </c>
      <c r="BF216" s="156">
        <f t="shared" si="25"/>
        <v>0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86</v>
      </c>
      <c r="BK216" s="156">
        <f t="shared" si="29"/>
        <v>0</v>
      </c>
      <c r="BL216" s="14" t="s">
        <v>354</v>
      </c>
      <c r="BM216" s="155" t="s">
        <v>1287</v>
      </c>
    </row>
    <row r="217" spans="1:65" s="2" customFormat="1" ht="16.5" customHeight="1" x14ac:dyDescent="0.2">
      <c r="A217" s="26"/>
      <c r="B217" s="143"/>
      <c r="C217" s="144" t="s">
        <v>1132</v>
      </c>
      <c r="D217" s="144" t="s">
        <v>194</v>
      </c>
      <c r="E217" s="145" t="s">
        <v>1535</v>
      </c>
      <c r="F217" s="146" t="s">
        <v>1536</v>
      </c>
      <c r="G217" s="147" t="s">
        <v>206</v>
      </c>
      <c r="H217" s="148">
        <v>50</v>
      </c>
      <c r="I217" s="149">
        <v>0</v>
      </c>
      <c r="J217" s="149">
        <f t="shared" si="20"/>
        <v>0</v>
      </c>
      <c r="K217" s="150"/>
      <c r="L217" s="27"/>
      <c r="M217" s="151" t="s">
        <v>1</v>
      </c>
      <c r="N217" s="152" t="s">
        <v>39</v>
      </c>
      <c r="O217" s="153">
        <v>0</v>
      </c>
      <c r="P217" s="153">
        <f t="shared" si="21"/>
        <v>0</v>
      </c>
      <c r="Q217" s="153">
        <v>0</v>
      </c>
      <c r="R217" s="153">
        <f t="shared" si="22"/>
        <v>0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354</v>
      </c>
      <c r="AT217" s="155" t="s">
        <v>194</v>
      </c>
      <c r="AU217" s="155" t="s">
        <v>86</v>
      </c>
      <c r="AY217" s="14" t="s">
        <v>191</v>
      </c>
      <c r="BE217" s="156">
        <f t="shared" si="24"/>
        <v>0</v>
      </c>
      <c r="BF217" s="156">
        <f t="shared" si="25"/>
        <v>0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86</v>
      </c>
      <c r="BK217" s="156">
        <f t="shared" si="29"/>
        <v>0</v>
      </c>
      <c r="BL217" s="14" t="s">
        <v>354</v>
      </c>
      <c r="BM217" s="155" t="s">
        <v>1290</v>
      </c>
    </row>
    <row r="218" spans="1:65" s="2" customFormat="1" ht="16.5" customHeight="1" x14ac:dyDescent="0.2">
      <c r="A218" s="26"/>
      <c r="B218" s="143"/>
      <c r="C218" s="157" t="s">
        <v>1291</v>
      </c>
      <c r="D218" s="157" t="s">
        <v>262</v>
      </c>
      <c r="E218" s="158" t="s">
        <v>1537</v>
      </c>
      <c r="F218" s="159" t="s">
        <v>1538</v>
      </c>
      <c r="G218" s="160" t="s">
        <v>206</v>
      </c>
      <c r="H218" s="161">
        <v>50</v>
      </c>
      <c r="I218" s="162">
        <v>0</v>
      </c>
      <c r="J218" s="162">
        <f t="shared" si="20"/>
        <v>0</v>
      </c>
      <c r="K218" s="163"/>
      <c r="L218" s="164"/>
      <c r="M218" s="165" t="s">
        <v>1</v>
      </c>
      <c r="N218" s="166" t="s">
        <v>39</v>
      </c>
      <c r="O218" s="153">
        <v>0</v>
      </c>
      <c r="P218" s="153">
        <f t="shared" si="21"/>
        <v>0</v>
      </c>
      <c r="Q218" s="153">
        <v>0</v>
      </c>
      <c r="R218" s="153">
        <f t="shared" si="22"/>
        <v>0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1360</v>
      </c>
      <c r="AT218" s="155" t="s">
        <v>262</v>
      </c>
      <c r="AU218" s="155" t="s">
        <v>86</v>
      </c>
      <c r="AY218" s="14" t="s">
        <v>191</v>
      </c>
      <c r="BE218" s="156">
        <f t="shared" si="24"/>
        <v>0</v>
      </c>
      <c r="BF218" s="156">
        <f t="shared" si="25"/>
        <v>0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86</v>
      </c>
      <c r="BK218" s="156">
        <f t="shared" si="29"/>
        <v>0</v>
      </c>
      <c r="BL218" s="14" t="s">
        <v>354</v>
      </c>
      <c r="BM218" s="155" t="s">
        <v>1294</v>
      </c>
    </row>
    <row r="219" spans="1:65" s="2" customFormat="1" ht="24" x14ac:dyDescent="0.2">
      <c r="A219" s="26"/>
      <c r="B219" s="143"/>
      <c r="C219" s="144" t="s">
        <v>1135</v>
      </c>
      <c r="D219" s="144" t="s">
        <v>194</v>
      </c>
      <c r="E219" s="145" t="s">
        <v>1539</v>
      </c>
      <c r="F219" s="146" t="s">
        <v>1540</v>
      </c>
      <c r="G219" s="147" t="s">
        <v>1541</v>
      </c>
      <c r="H219" s="148">
        <v>160</v>
      </c>
      <c r="I219" s="149">
        <v>0</v>
      </c>
      <c r="J219" s="149">
        <f t="shared" si="20"/>
        <v>0</v>
      </c>
      <c r="K219" s="150"/>
      <c r="L219" s="27"/>
      <c r="M219" s="151" t="s">
        <v>1</v>
      </c>
      <c r="N219" s="152" t="s">
        <v>39</v>
      </c>
      <c r="O219" s="153">
        <v>0</v>
      </c>
      <c r="P219" s="153">
        <f t="shared" si="21"/>
        <v>0</v>
      </c>
      <c r="Q219" s="153">
        <v>0</v>
      </c>
      <c r="R219" s="153">
        <f t="shared" si="22"/>
        <v>0</v>
      </c>
      <c r="S219" s="153">
        <v>0</v>
      </c>
      <c r="T219" s="154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354</v>
      </c>
      <c r="AT219" s="155" t="s">
        <v>194</v>
      </c>
      <c r="AU219" s="155" t="s">
        <v>86</v>
      </c>
      <c r="AY219" s="14" t="s">
        <v>191</v>
      </c>
      <c r="BE219" s="156">
        <f t="shared" si="24"/>
        <v>0</v>
      </c>
      <c r="BF219" s="156">
        <f t="shared" si="25"/>
        <v>0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86</v>
      </c>
      <c r="BK219" s="156">
        <f t="shared" si="29"/>
        <v>0</v>
      </c>
      <c r="BL219" s="14" t="s">
        <v>354</v>
      </c>
      <c r="BM219" s="155" t="s">
        <v>1297</v>
      </c>
    </row>
    <row r="220" spans="1:65" s="2" customFormat="1" ht="16.5" customHeight="1" x14ac:dyDescent="0.2">
      <c r="A220" s="26"/>
      <c r="B220" s="143"/>
      <c r="C220" s="157" t="s">
        <v>1298</v>
      </c>
      <c r="D220" s="157" t="s">
        <v>262</v>
      </c>
      <c r="E220" s="158" t="s">
        <v>1542</v>
      </c>
      <c r="F220" s="159" t="s">
        <v>1543</v>
      </c>
      <c r="G220" s="160" t="s">
        <v>1541</v>
      </c>
      <c r="H220" s="161">
        <v>160</v>
      </c>
      <c r="I220" s="162">
        <v>0</v>
      </c>
      <c r="J220" s="162">
        <f t="shared" si="20"/>
        <v>0</v>
      </c>
      <c r="K220" s="163"/>
      <c r="L220" s="164"/>
      <c r="M220" s="165" t="s">
        <v>1</v>
      </c>
      <c r="N220" s="166" t="s">
        <v>39</v>
      </c>
      <c r="O220" s="153">
        <v>0</v>
      </c>
      <c r="P220" s="153">
        <f t="shared" si="21"/>
        <v>0</v>
      </c>
      <c r="Q220" s="153">
        <v>0</v>
      </c>
      <c r="R220" s="153">
        <f t="shared" si="22"/>
        <v>0</v>
      </c>
      <c r="S220" s="153">
        <v>0</v>
      </c>
      <c r="T220" s="154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1360</v>
      </c>
      <c r="AT220" s="155" t="s">
        <v>262</v>
      </c>
      <c r="AU220" s="155" t="s">
        <v>86</v>
      </c>
      <c r="AY220" s="14" t="s">
        <v>191</v>
      </c>
      <c r="BE220" s="156">
        <f t="shared" si="24"/>
        <v>0</v>
      </c>
      <c r="BF220" s="156">
        <f t="shared" si="25"/>
        <v>0</v>
      </c>
      <c r="BG220" s="156">
        <f t="shared" si="26"/>
        <v>0</v>
      </c>
      <c r="BH220" s="156">
        <f t="shared" si="27"/>
        <v>0</v>
      </c>
      <c r="BI220" s="156">
        <f t="shared" si="28"/>
        <v>0</v>
      </c>
      <c r="BJ220" s="14" t="s">
        <v>86</v>
      </c>
      <c r="BK220" s="156">
        <f t="shared" si="29"/>
        <v>0</v>
      </c>
      <c r="BL220" s="14" t="s">
        <v>354</v>
      </c>
      <c r="BM220" s="155" t="s">
        <v>1301</v>
      </c>
    </row>
    <row r="221" spans="1:65" s="2" customFormat="1" ht="16.5" customHeight="1" x14ac:dyDescent="0.2">
      <c r="A221" s="26"/>
      <c r="B221" s="143"/>
      <c r="C221" s="144" t="s">
        <v>1139</v>
      </c>
      <c r="D221" s="144" t="s">
        <v>194</v>
      </c>
      <c r="E221" s="145" t="s">
        <v>1544</v>
      </c>
      <c r="F221" s="146" t="s">
        <v>1545</v>
      </c>
      <c r="G221" s="147" t="s">
        <v>206</v>
      </c>
      <c r="H221" s="148">
        <v>50</v>
      </c>
      <c r="I221" s="149">
        <v>0</v>
      </c>
      <c r="J221" s="149">
        <f t="shared" si="20"/>
        <v>0</v>
      </c>
      <c r="K221" s="150"/>
      <c r="L221" s="27"/>
      <c r="M221" s="151" t="s">
        <v>1</v>
      </c>
      <c r="N221" s="152" t="s">
        <v>39</v>
      </c>
      <c r="O221" s="153">
        <v>0</v>
      </c>
      <c r="P221" s="153">
        <f t="shared" si="21"/>
        <v>0</v>
      </c>
      <c r="Q221" s="153">
        <v>0</v>
      </c>
      <c r="R221" s="153">
        <f t="shared" si="22"/>
        <v>0</v>
      </c>
      <c r="S221" s="153">
        <v>0</v>
      </c>
      <c r="T221" s="154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354</v>
      </c>
      <c r="AT221" s="155" t="s">
        <v>194</v>
      </c>
      <c r="AU221" s="155" t="s">
        <v>86</v>
      </c>
      <c r="AY221" s="14" t="s">
        <v>191</v>
      </c>
      <c r="BE221" s="156">
        <f t="shared" si="24"/>
        <v>0</v>
      </c>
      <c r="BF221" s="156">
        <f t="shared" si="25"/>
        <v>0</v>
      </c>
      <c r="BG221" s="156">
        <f t="shared" si="26"/>
        <v>0</v>
      </c>
      <c r="BH221" s="156">
        <f t="shared" si="27"/>
        <v>0</v>
      </c>
      <c r="BI221" s="156">
        <f t="shared" si="28"/>
        <v>0</v>
      </c>
      <c r="BJ221" s="14" t="s">
        <v>86</v>
      </c>
      <c r="BK221" s="156">
        <f t="shared" si="29"/>
        <v>0</v>
      </c>
      <c r="BL221" s="14" t="s">
        <v>354</v>
      </c>
      <c r="BM221" s="155" t="s">
        <v>1304</v>
      </c>
    </row>
    <row r="222" spans="1:65" s="2" customFormat="1" ht="16.5" customHeight="1" x14ac:dyDescent="0.2">
      <c r="A222" s="26"/>
      <c r="B222" s="143"/>
      <c r="C222" s="144" t="s">
        <v>1305</v>
      </c>
      <c r="D222" s="144" t="s">
        <v>194</v>
      </c>
      <c r="E222" s="145" t="s">
        <v>1546</v>
      </c>
      <c r="F222" s="146" t="s">
        <v>1547</v>
      </c>
      <c r="G222" s="147" t="s">
        <v>1548</v>
      </c>
      <c r="H222" s="148">
        <v>40.814</v>
      </c>
      <c r="I222" s="149">
        <v>0</v>
      </c>
      <c r="J222" s="149">
        <f t="shared" si="20"/>
        <v>0</v>
      </c>
      <c r="K222" s="150"/>
      <c r="L222" s="27"/>
      <c r="M222" s="151" t="s">
        <v>1</v>
      </c>
      <c r="N222" s="152" t="s">
        <v>39</v>
      </c>
      <c r="O222" s="153">
        <v>0</v>
      </c>
      <c r="P222" s="153">
        <f t="shared" si="21"/>
        <v>0</v>
      </c>
      <c r="Q222" s="153">
        <v>0</v>
      </c>
      <c r="R222" s="153">
        <f t="shared" si="22"/>
        <v>0</v>
      </c>
      <c r="S222" s="153">
        <v>0</v>
      </c>
      <c r="T222" s="154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354</v>
      </c>
      <c r="AT222" s="155" t="s">
        <v>194</v>
      </c>
      <c r="AU222" s="155" t="s">
        <v>86</v>
      </c>
      <c r="AY222" s="14" t="s">
        <v>191</v>
      </c>
      <c r="BE222" s="156">
        <f t="shared" si="24"/>
        <v>0</v>
      </c>
      <c r="BF222" s="156">
        <f t="shared" si="25"/>
        <v>0</v>
      </c>
      <c r="BG222" s="156">
        <f t="shared" si="26"/>
        <v>0</v>
      </c>
      <c r="BH222" s="156">
        <f t="shared" si="27"/>
        <v>0</v>
      </c>
      <c r="BI222" s="156">
        <f t="shared" si="28"/>
        <v>0</v>
      </c>
      <c r="BJ222" s="14" t="s">
        <v>86</v>
      </c>
      <c r="BK222" s="156">
        <f t="shared" si="29"/>
        <v>0</v>
      </c>
      <c r="BL222" s="14" t="s">
        <v>354</v>
      </c>
      <c r="BM222" s="155" t="s">
        <v>1308</v>
      </c>
    </row>
    <row r="223" spans="1:65" s="2" customFormat="1" ht="16.5" customHeight="1" x14ac:dyDescent="0.2">
      <c r="A223" s="26"/>
      <c r="B223" s="143"/>
      <c r="C223" s="144" t="s">
        <v>1142</v>
      </c>
      <c r="D223" s="144" t="s">
        <v>194</v>
      </c>
      <c r="E223" s="145" t="s">
        <v>1549</v>
      </c>
      <c r="F223" s="146" t="s">
        <v>1550</v>
      </c>
      <c r="G223" s="147" t="s">
        <v>1548</v>
      </c>
      <c r="H223" s="148">
        <v>89.867000000000004</v>
      </c>
      <c r="I223" s="149">
        <v>0</v>
      </c>
      <c r="J223" s="149">
        <f t="shared" si="20"/>
        <v>0</v>
      </c>
      <c r="K223" s="150"/>
      <c r="L223" s="27"/>
      <c r="M223" s="151" t="s">
        <v>1</v>
      </c>
      <c r="N223" s="152" t="s">
        <v>39</v>
      </c>
      <c r="O223" s="153">
        <v>0</v>
      </c>
      <c r="P223" s="153">
        <f t="shared" si="21"/>
        <v>0</v>
      </c>
      <c r="Q223" s="153">
        <v>0</v>
      </c>
      <c r="R223" s="153">
        <f t="shared" si="22"/>
        <v>0</v>
      </c>
      <c r="S223" s="153">
        <v>0</v>
      </c>
      <c r="T223" s="154">
        <f t="shared" si="2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354</v>
      </c>
      <c r="AT223" s="155" t="s">
        <v>194</v>
      </c>
      <c r="AU223" s="155" t="s">
        <v>86</v>
      </c>
      <c r="AY223" s="14" t="s">
        <v>191</v>
      </c>
      <c r="BE223" s="156">
        <f t="shared" si="24"/>
        <v>0</v>
      </c>
      <c r="BF223" s="156">
        <f t="shared" si="25"/>
        <v>0</v>
      </c>
      <c r="BG223" s="156">
        <f t="shared" si="26"/>
        <v>0</v>
      </c>
      <c r="BH223" s="156">
        <f t="shared" si="27"/>
        <v>0</v>
      </c>
      <c r="BI223" s="156">
        <f t="shared" si="28"/>
        <v>0</v>
      </c>
      <c r="BJ223" s="14" t="s">
        <v>86</v>
      </c>
      <c r="BK223" s="156">
        <f t="shared" si="29"/>
        <v>0</v>
      </c>
      <c r="BL223" s="14" t="s">
        <v>354</v>
      </c>
      <c r="BM223" s="155" t="s">
        <v>1311</v>
      </c>
    </row>
    <row r="224" spans="1:65" s="2" customFormat="1" ht="16.5" customHeight="1" x14ac:dyDescent="0.2">
      <c r="A224" s="26"/>
      <c r="B224" s="143"/>
      <c r="C224" s="144" t="s">
        <v>1312</v>
      </c>
      <c r="D224" s="144" t="s">
        <v>194</v>
      </c>
      <c r="E224" s="145" t="s">
        <v>1551</v>
      </c>
      <c r="F224" s="146" t="s">
        <v>1552</v>
      </c>
      <c r="G224" s="147" t="s">
        <v>206</v>
      </c>
      <c r="H224" s="148">
        <v>1</v>
      </c>
      <c r="I224" s="149">
        <v>0</v>
      </c>
      <c r="J224" s="149">
        <f t="shared" ref="J224:J255" si="30">ROUND(I224*H224,2)</f>
        <v>0</v>
      </c>
      <c r="K224" s="150"/>
      <c r="L224" s="27"/>
      <c r="M224" s="151" t="s">
        <v>1</v>
      </c>
      <c r="N224" s="152" t="s">
        <v>39</v>
      </c>
      <c r="O224" s="153">
        <v>0</v>
      </c>
      <c r="P224" s="153">
        <f t="shared" ref="P224:P255" si="31">O224*H224</f>
        <v>0</v>
      </c>
      <c r="Q224" s="153">
        <v>0</v>
      </c>
      <c r="R224" s="153">
        <f t="shared" ref="R224:R255" si="32">Q224*H224</f>
        <v>0</v>
      </c>
      <c r="S224" s="153">
        <v>0</v>
      </c>
      <c r="T224" s="154">
        <f t="shared" ref="T224:T255" si="33"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354</v>
      </c>
      <c r="AT224" s="155" t="s">
        <v>194</v>
      </c>
      <c r="AU224" s="155" t="s">
        <v>86</v>
      </c>
      <c r="AY224" s="14" t="s">
        <v>191</v>
      </c>
      <c r="BE224" s="156">
        <f t="shared" si="24"/>
        <v>0</v>
      </c>
      <c r="BF224" s="156">
        <f t="shared" si="25"/>
        <v>0</v>
      </c>
      <c r="BG224" s="156">
        <f t="shared" si="26"/>
        <v>0</v>
      </c>
      <c r="BH224" s="156">
        <f t="shared" si="27"/>
        <v>0</v>
      </c>
      <c r="BI224" s="156">
        <f t="shared" si="28"/>
        <v>0</v>
      </c>
      <c r="BJ224" s="14" t="s">
        <v>86</v>
      </c>
      <c r="BK224" s="156">
        <f t="shared" si="29"/>
        <v>0</v>
      </c>
      <c r="BL224" s="14" t="s">
        <v>354</v>
      </c>
      <c r="BM224" s="155" t="s">
        <v>1315</v>
      </c>
    </row>
    <row r="225" spans="1:65" s="2" customFormat="1" ht="16.5" customHeight="1" x14ac:dyDescent="0.2">
      <c r="A225" s="26"/>
      <c r="B225" s="143"/>
      <c r="C225" s="144" t="s">
        <v>1146</v>
      </c>
      <c r="D225" s="144" t="s">
        <v>194</v>
      </c>
      <c r="E225" s="145" t="s">
        <v>1553</v>
      </c>
      <c r="F225" s="146" t="s">
        <v>1554</v>
      </c>
      <c r="G225" s="147" t="s">
        <v>206</v>
      </c>
      <c r="H225" s="148">
        <v>9</v>
      </c>
      <c r="I225" s="149">
        <v>0</v>
      </c>
      <c r="J225" s="149">
        <f t="shared" si="30"/>
        <v>0</v>
      </c>
      <c r="K225" s="150"/>
      <c r="L225" s="27"/>
      <c r="M225" s="151" t="s">
        <v>1</v>
      </c>
      <c r="N225" s="152" t="s">
        <v>39</v>
      </c>
      <c r="O225" s="153">
        <v>0</v>
      </c>
      <c r="P225" s="153">
        <f t="shared" si="31"/>
        <v>0</v>
      </c>
      <c r="Q225" s="153">
        <v>0</v>
      </c>
      <c r="R225" s="153">
        <f t="shared" si="32"/>
        <v>0</v>
      </c>
      <c r="S225" s="153">
        <v>0</v>
      </c>
      <c r="T225" s="154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354</v>
      </c>
      <c r="AT225" s="155" t="s">
        <v>194</v>
      </c>
      <c r="AU225" s="155" t="s">
        <v>86</v>
      </c>
      <c r="AY225" s="14" t="s">
        <v>191</v>
      </c>
      <c r="BE225" s="156">
        <f t="shared" si="24"/>
        <v>0</v>
      </c>
      <c r="BF225" s="156">
        <f t="shared" si="25"/>
        <v>0</v>
      </c>
      <c r="BG225" s="156">
        <f t="shared" si="26"/>
        <v>0</v>
      </c>
      <c r="BH225" s="156">
        <f t="shared" si="27"/>
        <v>0</v>
      </c>
      <c r="BI225" s="156">
        <f t="shared" si="28"/>
        <v>0</v>
      </c>
      <c r="BJ225" s="14" t="s">
        <v>86</v>
      </c>
      <c r="BK225" s="156">
        <f t="shared" si="29"/>
        <v>0</v>
      </c>
      <c r="BL225" s="14" t="s">
        <v>354</v>
      </c>
      <c r="BM225" s="155" t="s">
        <v>1318</v>
      </c>
    </row>
    <row r="226" spans="1:65" s="2" customFormat="1" ht="16.5" customHeight="1" x14ac:dyDescent="0.2">
      <c r="A226" s="26"/>
      <c r="B226" s="143"/>
      <c r="C226" s="144" t="s">
        <v>448</v>
      </c>
      <c r="D226" s="144" t="s">
        <v>194</v>
      </c>
      <c r="E226" s="145" t="s">
        <v>1555</v>
      </c>
      <c r="F226" s="146" t="s">
        <v>1556</v>
      </c>
      <c r="G226" s="147" t="s">
        <v>206</v>
      </c>
      <c r="H226" s="148">
        <v>1</v>
      </c>
      <c r="I226" s="149">
        <v>0</v>
      </c>
      <c r="J226" s="149">
        <f t="shared" si="30"/>
        <v>0</v>
      </c>
      <c r="K226" s="150"/>
      <c r="L226" s="27"/>
      <c r="M226" s="151" t="s">
        <v>1</v>
      </c>
      <c r="N226" s="152" t="s">
        <v>39</v>
      </c>
      <c r="O226" s="153">
        <v>0</v>
      </c>
      <c r="P226" s="153">
        <f t="shared" si="31"/>
        <v>0</v>
      </c>
      <c r="Q226" s="153">
        <v>0</v>
      </c>
      <c r="R226" s="153">
        <f t="shared" si="32"/>
        <v>0</v>
      </c>
      <c r="S226" s="153">
        <v>0</v>
      </c>
      <c r="T226" s="154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354</v>
      </c>
      <c r="AT226" s="155" t="s">
        <v>194</v>
      </c>
      <c r="AU226" s="155" t="s">
        <v>86</v>
      </c>
      <c r="AY226" s="14" t="s">
        <v>191</v>
      </c>
      <c r="BE226" s="156">
        <f t="shared" si="24"/>
        <v>0</v>
      </c>
      <c r="BF226" s="156">
        <f t="shared" si="25"/>
        <v>0</v>
      </c>
      <c r="BG226" s="156">
        <f t="shared" si="26"/>
        <v>0</v>
      </c>
      <c r="BH226" s="156">
        <f t="shared" si="27"/>
        <v>0</v>
      </c>
      <c r="BI226" s="156">
        <f t="shared" si="28"/>
        <v>0</v>
      </c>
      <c r="BJ226" s="14" t="s">
        <v>86</v>
      </c>
      <c r="BK226" s="156">
        <f t="shared" si="29"/>
        <v>0</v>
      </c>
      <c r="BL226" s="14" t="s">
        <v>354</v>
      </c>
      <c r="BM226" s="155" t="s">
        <v>1321</v>
      </c>
    </row>
    <row r="227" spans="1:65" s="12" customFormat="1" ht="22.9" customHeight="1" x14ac:dyDescent="0.2">
      <c r="B227" s="131"/>
      <c r="D227" s="132" t="s">
        <v>72</v>
      </c>
      <c r="E227" s="141" t="s">
        <v>1557</v>
      </c>
      <c r="F227" s="141" t="s">
        <v>1558</v>
      </c>
      <c r="J227" s="142">
        <f>BK227</f>
        <v>0</v>
      </c>
      <c r="L227" s="131"/>
      <c r="M227" s="135"/>
      <c r="N227" s="136"/>
      <c r="O227" s="136"/>
      <c r="P227" s="137">
        <f>SUM(P228:P245)</f>
        <v>0</v>
      </c>
      <c r="Q227" s="136"/>
      <c r="R227" s="137">
        <f>SUM(R228:R245)</f>
        <v>0</v>
      </c>
      <c r="S227" s="136"/>
      <c r="T227" s="138">
        <f>SUM(T228:T245)</f>
        <v>0</v>
      </c>
      <c r="AR227" s="132" t="s">
        <v>80</v>
      </c>
      <c r="AT227" s="139" t="s">
        <v>72</v>
      </c>
      <c r="AU227" s="139" t="s">
        <v>80</v>
      </c>
      <c r="AY227" s="132" t="s">
        <v>191</v>
      </c>
      <c r="BK227" s="140">
        <f>SUM(BK228:BK245)</f>
        <v>0</v>
      </c>
    </row>
    <row r="228" spans="1:65" s="2" customFormat="1" ht="16.5" customHeight="1" x14ac:dyDescent="0.2">
      <c r="A228" s="26"/>
      <c r="B228" s="143"/>
      <c r="C228" s="144" t="s">
        <v>1149</v>
      </c>
      <c r="D228" s="144" t="s">
        <v>194</v>
      </c>
      <c r="E228" s="145" t="s">
        <v>1559</v>
      </c>
      <c r="F228" s="146" t="s">
        <v>1560</v>
      </c>
      <c r="G228" s="147" t="s">
        <v>206</v>
      </c>
      <c r="H228" s="148">
        <v>1</v>
      </c>
      <c r="I228" s="149">
        <v>0</v>
      </c>
      <c r="J228" s="149">
        <f t="shared" ref="J228:J245" si="34">ROUND(I228*H228,2)</f>
        <v>0</v>
      </c>
      <c r="K228" s="150"/>
      <c r="L228" s="27"/>
      <c r="M228" s="151" t="s">
        <v>1</v>
      </c>
      <c r="N228" s="152" t="s">
        <v>39</v>
      </c>
      <c r="O228" s="153">
        <v>0</v>
      </c>
      <c r="P228" s="153">
        <f t="shared" ref="P228:P245" si="35">O228*H228</f>
        <v>0</v>
      </c>
      <c r="Q228" s="153">
        <v>0</v>
      </c>
      <c r="R228" s="153">
        <f t="shared" ref="R228:R245" si="36">Q228*H228</f>
        <v>0</v>
      </c>
      <c r="S228" s="153">
        <v>0</v>
      </c>
      <c r="T228" s="154">
        <f t="shared" ref="T228:T245" si="37"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198</v>
      </c>
      <c r="AT228" s="155" t="s">
        <v>194</v>
      </c>
      <c r="AU228" s="155" t="s">
        <v>86</v>
      </c>
      <c r="AY228" s="14" t="s">
        <v>191</v>
      </c>
      <c r="BE228" s="156">
        <f t="shared" ref="BE228:BE245" si="38">IF(N228="základná",J228,0)</f>
        <v>0</v>
      </c>
      <c r="BF228" s="156">
        <f t="shared" ref="BF228:BF245" si="39">IF(N228="znížená",J228,0)</f>
        <v>0</v>
      </c>
      <c r="BG228" s="156">
        <f t="shared" ref="BG228:BG245" si="40">IF(N228="zákl. prenesená",J228,0)</f>
        <v>0</v>
      </c>
      <c r="BH228" s="156">
        <f t="shared" ref="BH228:BH245" si="41">IF(N228="zníž. prenesená",J228,0)</f>
        <v>0</v>
      </c>
      <c r="BI228" s="156">
        <f t="shared" ref="BI228:BI245" si="42">IF(N228="nulová",J228,0)</f>
        <v>0</v>
      </c>
      <c r="BJ228" s="14" t="s">
        <v>86</v>
      </c>
      <c r="BK228" s="156">
        <f t="shared" ref="BK228:BK245" si="43">ROUND(I228*H228,2)</f>
        <v>0</v>
      </c>
      <c r="BL228" s="14" t="s">
        <v>198</v>
      </c>
      <c r="BM228" s="155" t="s">
        <v>1324</v>
      </c>
    </row>
    <row r="229" spans="1:65" s="2" customFormat="1" ht="16.5" customHeight="1" x14ac:dyDescent="0.2">
      <c r="A229" s="26"/>
      <c r="B229" s="143"/>
      <c r="C229" s="157" t="s">
        <v>83</v>
      </c>
      <c r="D229" s="157" t="s">
        <v>262</v>
      </c>
      <c r="E229" s="158" t="s">
        <v>1561</v>
      </c>
      <c r="F229" s="159" t="s">
        <v>1562</v>
      </c>
      <c r="G229" s="160" t="s">
        <v>206</v>
      </c>
      <c r="H229" s="161">
        <v>1</v>
      </c>
      <c r="I229" s="162">
        <v>0</v>
      </c>
      <c r="J229" s="162">
        <f t="shared" si="34"/>
        <v>0</v>
      </c>
      <c r="K229" s="163"/>
      <c r="L229" s="164"/>
      <c r="M229" s="165" t="s">
        <v>1</v>
      </c>
      <c r="N229" s="166" t="s">
        <v>39</v>
      </c>
      <c r="O229" s="153">
        <v>0</v>
      </c>
      <c r="P229" s="153">
        <f t="shared" si="35"/>
        <v>0</v>
      </c>
      <c r="Q229" s="153">
        <v>0</v>
      </c>
      <c r="R229" s="153">
        <f t="shared" si="36"/>
        <v>0</v>
      </c>
      <c r="S229" s="153">
        <v>0</v>
      </c>
      <c r="T229" s="154">
        <f t="shared" si="37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224</v>
      </c>
      <c r="AT229" s="155" t="s">
        <v>262</v>
      </c>
      <c r="AU229" s="155" t="s">
        <v>86</v>
      </c>
      <c r="AY229" s="14" t="s">
        <v>191</v>
      </c>
      <c r="BE229" s="156">
        <f t="shared" si="38"/>
        <v>0</v>
      </c>
      <c r="BF229" s="156">
        <f t="shared" si="39"/>
        <v>0</v>
      </c>
      <c r="BG229" s="156">
        <f t="shared" si="40"/>
        <v>0</v>
      </c>
      <c r="BH229" s="156">
        <f t="shared" si="41"/>
        <v>0</v>
      </c>
      <c r="BI229" s="156">
        <f t="shared" si="42"/>
        <v>0</v>
      </c>
      <c r="BJ229" s="14" t="s">
        <v>86</v>
      </c>
      <c r="BK229" s="156">
        <f t="shared" si="43"/>
        <v>0</v>
      </c>
      <c r="BL229" s="14" t="s">
        <v>198</v>
      </c>
      <c r="BM229" s="155" t="s">
        <v>106</v>
      </c>
    </row>
    <row r="230" spans="1:65" s="2" customFormat="1" ht="16.5" customHeight="1" x14ac:dyDescent="0.2">
      <c r="A230" s="26"/>
      <c r="B230" s="143"/>
      <c r="C230" s="157" t="s">
        <v>88</v>
      </c>
      <c r="D230" s="157" t="s">
        <v>262</v>
      </c>
      <c r="E230" s="158" t="s">
        <v>1563</v>
      </c>
      <c r="F230" s="159" t="s">
        <v>1564</v>
      </c>
      <c r="G230" s="160" t="s">
        <v>206</v>
      </c>
      <c r="H230" s="161">
        <v>1</v>
      </c>
      <c r="I230" s="162">
        <v>0</v>
      </c>
      <c r="J230" s="162">
        <f t="shared" si="34"/>
        <v>0</v>
      </c>
      <c r="K230" s="163"/>
      <c r="L230" s="164"/>
      <c r="M230" s="165" t="s">
        <v>1</v>
      </c>
      <c r="N230" s="166" t="s">
        <v>39</v>
      </c>
      <c r="O230" s="153">
        <v>0</v>
      </c>
      <c r="P230" s="153">
        <f t="shared" si="35"/>
        <v>0</v>
      </c>
      <c r="Q230" s="153">
        <v>0</v>
      </c>
      <c r="R230" s="153">
        <f t="shared" si="36"/>
        <v>0</v>
      </c>
      <c r="S230" s="153">
        <v>0</v>
      </c>
      <c r="T230" s="154">
        <f t="shared" si="37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224</v>
      </c>
      <c r="AT230" s="155" t="s">
        <v>262</v>
      </c>
      <c r="AU230" s="155" t="s">
        <v>86</v>
      </c>
      <c r="AY230" s="14" t="s">
        <v>191</v>
      </c>
      <c r="BE230" s="156">
        <f t="shared" si="38"/>
        <v>0</v>
      </c>
      <c r="BF230" s="156">
        <f t="shared" si="39"/>
        <v>0</v>
      </c>
      <c r="BG230" s="156">
        <f t="shared" si="40"/>
        <v>0</v>
      </c>
      <c r="BH230" s="156">
        <f t="shared" si="41"/>
        <v>0</v>
      </c>
      <c r="BI230" s="156">
        <f t="shared" si="42"/>
        <v>0</v>
      </c>
      <c r="BJ230" s="14" t="s">
        <v>86</v>
      </c>
      <c r="BK230" s="156">
        <f t="shared" si="43"/>
        <v>0</v>
      </c>
      <c r="BL230" s="14" t="s">
        <v>198</v>
      </c>
      <c r="BM230" s="155" t="s">
        <v>112</v>
      </c>
    </row>
    <row r="231" spans="1:65" s="2" customFormat="1" ht="16.5" customHeight="1" x14ac:dyDescent="0.2">
      <c r="A231" s="26"/>
      <c r="B231" s="143"/>
      <c r="C231" s="157" t="s">
        <v>91</v>
      </c>
      <c r="D231" s="157" t="s">
        <v>262</v>
      </c>
      <c r="E231" s="158" t="s">
        <v>1565</v>
      </c>
      <c r="F231" s="159" t="s">
        <v>1566</v>
      </c>
      <c r="G231" s="160" t="s">
        <v>206</v>
      </c>
      <c r="H231" s="161">
        <v>1</v>
      </c>
      <c r="I231" s="162">
        <v>0</v>
      </c>
      <c r="J231" s="162">
        <f t="shared" si="34"/>
        <v>0</v>
      </c>
      <c r="K231" s="163"/>
      <c r="L231" s="164"/>
      <c r="M231" s="165" t="s">
        <v>1</v>
      </c>
      <c r="N231" s="166" t="s">
        <v>39</v>
      </c>
      <c r="O231" s="153">
        <v>0</v>
      </c>
      <c r="P231" s="153">
        <f t="shared" si="35"/>
        <v>0</v>
      </c>
      <c r="Q231" s="153">
        <v>0</v>
      </c>
      <c r="R231" s="153">
        <f t="shared" si="36"/>
        <v>0</v>
      </c>
      <c r="S231" s="153">
        <v>0</v>
      </c>
      <c r="T231" s="154">
        <f t="shared" si="37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224</v>
      </c>
      <c r="AT231" s="155" t="s">
        <v>262</v>
      </c>
      <c r="AU231" s="155" t="s">
        <v>86</v>
      </c>
      <c r="AY231" s="14" t="s">
        <v>191</v>
      </c>
      <c r="BE231" s="156">
        <f t="shared" si="38"/>
        <v>0</v>
      </c>
      <c r="BF231" s="156">
        <f t="shared" si="39"/>
        <v>0</v>
      </c>
      <c r="BG231" s="156">
        <f t="shared" si="40"/>
        <v>0</v>
      </c>
      <c r="BH231" s="156">
        <f t="shared" si="41"/>
        <v>0</v>
      </c>
      <c r="BI231" s="156">
        <f t="shared" si="42"/>
        <v>0</v>
      </c>
      <c r="BJ231" s="14" t="s">
        <v>86</v>
      </c>
      <c r="BK231" s="156">
        <f t="shared" si="43"/>
        <v>0</v>
      </c>
      <c r="BL231" s="14" t="s">
        <v>198</v>
      </c>
      <c r="BM231" s="155" t="s">
        <v>118</v>
      </c>
    </row>
    <row r="232" spans="1:65" s="2" customFormat="1" ht="16.5" customHeight="1" x14ac:dyDescent="0.2">
      <c r="A232" s="26"/>
      <c r="B232" s="143"/>
      <c r="C232" s="157" t="s">
        <v>94</v>
      </c>
      <c r="D232" s="157" t="s">
        <v>262</v>
      </c>
      <c r="E232" s="158" t="s">
        <v>1567</v>
      </c>
      <c r="F232" s="159" t="s">
        <v>1568</v>
      </c>
      <c r="G232" s="160" t="s">
        <v>206</v>
      </c>
      <c r="H232" s="161">
        <v>3</v>
      </c>
      <c r="I232" s="162">
        <v>0</v>
      </c>
      <c r="J232" s="162">
        <f t="shared" si="34"/>
        <v>0</v>
      </c>
      <c r="K232" s="163"/>
      <c r="L232" s="164"/>
      <c r="M232" s="165" t="s">
        <v>1</v>
      </c>
      <c r="N232" s="166" t="s">
        <v>39</v>
      </c>
      <c r="O232" s="153">
        <v>0</v>
      </c>
      <c r="P232" s="153">
        <f t="shared" si="35"/>
        <v>0</v>
      </c>
      <c r="Q232" s="153">
        <v>0</v>
      </c>
      <c r="R232" s="153">
        <f t="shared" si="36"/>
        <v>0</v>
      </c>
      <c r="S232" s="153">
        <v>0</v>
      </c>
      <c r="T232" s="154">
        <f t="shared" si="37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224</v>
      </c>
      <c r="AT232" s="155" t="s">
        <v>262</v>
      </c>
      <c r="AU232" s="155" t="s">
        <v>86</v>
      </c>
      <c r="AY232" s="14" t="s">
        <v>191</v>
      </c>
      <c r="BE232" s="156">
        <f t="shared" si="38"/>
        <v>0</v>
      </c>
      <c r="BF232" s="156">
        <f t="shared" si="39"/>
        <v>0</v>
      </c>
      <c r="BG232" s="156">
        <f t="shared" si="40"/>
        <v>0</v>
      </c>
      <c r="BH232" s="156">
        <f t="shared" si="41"/>
        <v>0</v>
      </c>
      <c r="BI232" s="156">
        <f t="shared" si="42"/>
        <v>0</v>
      </c>
      <c r="BJ232" s="14" t="s">
        <v>86</v>
      </c>
      <c r="BK232" s="156">
        <f t="shared" si="43"/>
        <v>0</v>
      </c>
      <c r="BL232" s="14" t="s">
        <v>198</v>
      </c>
      <c r="BM232" s="155" t="s">
        <v>124</v>
      </c>
    </row>
    <row r="233" spans="1:65" s="2" customFormat="1" ht="16.5" customHeight="1" x14ac:dyDescent="0.2">
      <c r="A233" s="26"/>
      <c r="B233" s="143"/>
      <c r="C233" s="157" t="s">
        <v>97</v>
      </c>
      <c r="D233" s="157" t="s">
        <v>262</v>
      </c>
      <c r="E233" s="158" t="s">
        <v>1569</v>
      </c>
      <c r="F233" s="159" t="s">
        <v>1570</v>
      </c>
      <c r="G233" s="160" t="s">
        <v>206</v>
      </c>
      <c r="H233" s="161">
        <v>1</v>
      </c>
      <c r="I233" s="162">
        <v>0</v>
      </c>
      <c r="J233" s="162">
        <f t="shared" si="34"/>
        <v>0</v>
      </c>
      <c r="K233" s="163"/>
      <c r="L233" s="164"/>
      <c r="M233" s="165" t="s">
        <v>1</v>
      </c>
      <c r="N233" s="166" t="s">
        <v>39</v>
      </c>
      <c r="O233" s="153">
        <v>0</v>
      </c>
      <c r="P233" s="153">
        <f t="shared" si="35"/>
        <v>0</v>
      </c>
      <c r="Q233" s="153">
        <v>0</v>
      </c>
      <c r="R233" s="153">
        <f t="shared" si="36"/>
        <v>0</v>
      </c>
      <c r="S233" s="153">
        <v>0</v>
      </c>
      <c r="T233" s="154">
        <f t="shared" si="37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224</v>
      </c>
      <c r="AT233" s="155" t="s">
        <v>262</v>
      </c>
      <c r="AU233" s="155" t="s">
        <v>86</v>
      </c>
      <c r="AY233" s="14" t="s">
        <v>191</v>
      </c>
      <c r="BE233" s="156">
        <f t="shared" si="38"/>
        <v>0</v>
      </c>
      <c r="BF233" s="156">
        <f t="shared" si="39"/>
        <v>0</v>
      </c>
      <c r="BG233" s="156">
        <f t="shared" si="40"/>
        <v>0</v>
      </c>
      <c r="BH233" s="156">
        <f t="shared" si="41"/>
        <v>0</v>
      </c>
      <c r="BI233" s="156">
        <f t="shared" si="42"/>
        <v>0</v>
      </c>
      <c r="BJ233" s="14" t="s">
        <v>86</v>
      </c>
      <c r="BK233" s="156">
        <f t="shared" si="43"/>
        <v>0</v>
      </c>
      <c r="BL233" s="14" t="s">
        <v>198</v>
      </c>
      <c r="BM233" s="155" t="s">
        <v>130</v>
      </c>
    </row>
    <row r="234" spans="1:65" s="2" customFormat="1" ht="24" x14ac:dyDescent="0.2">
      <c r="A234" s="26"/>
      <c r="B234" s="143"/>
      <c r="C234" s="157" t="s">
        <v>1158</v>
      </c>
      <c r="D234" s="157" t="s">
        <v>262</v>
      </c>
      <c r="E234" s="158" t="s">
        <v>1571</v>
      </c>
      <c r="F234" s="159" t="s">
        <v>1572</v>
      </c>
      <c r="G234" s="160" t="s">
        <v>206</v>
      </c>
      <c r="H234" s="161">
        <v>3</v>
      </c>
      <c r="I234" s="162">
        <v>0</v>
      </c>
      <c r="J234" s="162">
        <f t="shared" si="34"/>
        <v>0</v>
      </c>
      <c r="K234" s="163"/>
      <c r="L234" s="164"/>
      <c r="M234" s="165" t="s">
        <v>1</v>
      </c>
      <c r="N234" s="166" t="s">
        <v>39</v>
      </c>
      <c r="O234" s="153">
        <v>0</v>
      </c>
      <c r="P234" s="153">
        <f t="shared" si="35"/>
        <v>0</v>
      </c>
      <c r="Q234" s="153">
        <v>0</v>
      </c>
      <c r="R234" s="153">
        <f t="shared" si="36"/>
        <v>0</v>
      </c>
      <c r="S234" s="153">
        <v>0</v>
      </c>
      <c r="T234" s="154">
        <f t="shared" si="37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224</v>
      </c>
      <c r="AT234" s="155" t="s">
        <v>262</v>
      </c>
      <c r="AU234" s="155" t="s">
        <v>86</v>
      </c>
      <c r="AY234" s="14" t="s">
        <v>191</v>
      </c>
      <c r="BE234" s="156">
        <f t="shared" si="38"/>
        <v>0</v>
      </c>
      <c r="BF234" s="156">
        <f t="shared" si="39"/>
        <v>0</v>
      </c>
      <c r="BG234" s="156">
        <f t="shared" si="40"/>
        <v>0</v>
      </c>
      <c r="BH234" s="156">
        <f t="shared" si="41"/>
        <v>0</v>
      </c>
      <c r="BI234" s="156">
        <f t="shared" si="42"/>
        <v>0</v>
      </c>
      <c r="BJ234" s="14" t="s">
        <v>86</v>
      </c>
      <c r="BK234" s="156">
        <f t="shared" si="43"/>
        <v>0</v>
      </c>
      <c r="BL234" s="14" t="s">
        <v>198</v>
      </c>
      <c r="BM234" s="155" t="s">
        <v>136</v>
      </c>
    </row>
    <row r="235" spans="1:65" s="2" customFormat="1" ht="24" x14ac:dyDescent="0.2">
      <c r="A235" s="26"/>
      <c r="B235" s="143"/>
      <c r="C235" s="157" t="s">
        <v>1337</v>
      </c>
      <c r="D235" s="157" t="s">
        <v>262</v>
      </c>
      <c r="E235" s="158" t="s">
        <v>1573</v>
      </c>
      <c r="F235" s="159" t="s">
        <v>1574</v>
      </c>
      <c r="G235" s="160" t="s">
        <v>206</v>
      </c>
      <c r="H235" s="161">
        <v>2</v>
      </c>
      <c r="I235" s="162">
        <v>0</v>
      </c>
      <c r="J235" s="162">
        <f t="shared" si="34"/>
        <v>0</v>
      </c>
      <c r="K235" s="163"/>
      <c r="L235" s="164"/>
      <c r="M235" s="165" t="s">
        <v>1</v>
      </c>
      <c r="N235" s="166" t="s">
        <v>39</v>
      </c>
      <c r="O235" s="153">
        <v>0</v>
      </c>
      <c r="P235" s="153">
        <f t="shared" si="35"/>
        <v>0</v>
      </c>
      <c r="Q235" s="153">
        <v>0</v>
      </c>
      <c r="R235" s="153">
        <f t="shared" si="36"/>
        <v>0</v>
      </c>
      <c r="S235" s="153">
        <v>0</v>
      </c>
      <c r="T235" s="154">
        <f t="shared" si="37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224</v>
      </c>
      <c r="AT235" s="155" t="s">
        <v>262</v>
      </c>
      <c r="AU235" s="155" t="s">
        <v>86</v>
      </c>
      <c r="AY235" s="14" t="s">
        <v>191</v>
      </c>
      <c r="BE235" s="156">
        <f t="shared" si="38"/>
        <v>0</v>
      </c>
      <c r="BF235" s="156">
        <f t="shared" si="39"/>
        <v>0</v>
      </c>
      <c r="BG235" s="156">
        <f t="shared" si="40"/>
        <v>0</v>
      </c>
      <c r="BH235" s="156">
        <f t="shared" si="41"/>
        <v>0</v>
      </c>
      <c r="BI235" s="156">
        <f t="shared" si="42"/>
        <v>0</v>
      </c>
      <c r="BJ235" s="14" t="s">
        <v>86</v>
      </c>
      <c r="BK235" s="156">
        <f t="shared" si="43"/>
        <v>0</v>
      </c>
      <c r="BL235" s="14" t="s">
        <v>198</v>
      </c>
      <c r="BM235" s="155" t="s">
        <v>142</v>
      </c>
    </row>
    <row r="236" spans="1:65" s="2" customFormat="1" ht="24" x14ac:dyDescent="0.2">
      <c r="A236" s="26"/>
      <c r="B236" s="143"/>
      <c r="C236" s="157" t="s">
        <v>1161</v>
      </c>
      <c r="D236" s="157" t="s">
        <v>262</v>
      </c>
      <c r="E236" s="158" t="s">
        <v>1575</v>
      </c>
      <c r="F236" s="159" t="s">
        <v>1576</v>
      </c>
      <c r="G236" s="160" t="s">
        <v>206</v>
      </c>
      <c r="H236" s="161">
        <v>1</v>
      </c>
      <c r="I236" s="162">
        <v>0</v>
      </c>
      <c r="J236" s="162">
        <f t="shared" si="34"/>
        <v>0</v>
      </c>
      <c r="K236" s="163"/>
      <c r="L236" s="164"/>
      <c r="M236" s="165" t="s">
        <v>1</v>
      </c>
      <c r="N236" s="166" t="s">
        <v>39</v>
      </c>
      <c r="O236" s="153">
        <v>0</v>
      </c>
      <c r="P236" s="153">
        <f t="shared" si="35"/>
        <v>0</v>
      </c>
      <c r="Q236" s="153">
        <v>0</v>
      </c>
      <c r="R236" s="153">
        <f t="shared" si="36"/>
        <v>0</v>
      </c>
      <c r="S236" s="153">
        <v>0</v>
      </c>
      <c r="T236" s="154">
        <f t="shared" si="37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224</v>
      </c>
      <c r="AT236" s="155" t="s">
        <v>262</v>
      </c>
      <c r="AU236" s="155" t="s">
        <v>86</v>
      </c>
      <c r="AY236" s="14" t="s">
        <v>191</v>
      </c>
      <c r="BE236" s="156">
        <f t="shared" si="38"/>
        <v>0</v>
      </c>
      <c r="BF236" s="156">
        <f t="shared" si="39"/>
        <v>0</v>
      </c>
      <c r="BG236" s="156">
        <f t="shared" si="40"/>
        <v>0</v>
      </c>
      <c r="BH236" s="156">
        <f t="shared" si="41"/>
        <v>0</v>
      </c>
      <c r="BI236" s="156">
        <f t="shared" si="42"/>
        <v>0</v>
      </c>
      <c r="BJ236" s="14" t="s">
        <v>86</v>
      </c>
      <c r="BK236" s="156">
        <f t="shared" si="43"/>
        <v>0</v>
      </c>
      <c r="BL236" s="14" t="s">
        <v>198</v>
      </c>
      <c r="BM236" s="155" t="s">
        <v>1344</v>
      </c>
    </row>
    <row r="237" spans="1:65" s="2" customFormat="1" ht="24" x14ac:dyDescent="0.2">
      <c r="A237" s="26"/>
      <c r="B237" s="143"/>
      <c r="C237" s="157" t="s">
        <v>1345</v>
      </c>
      <c r="D237" s="157" t="s">
        <v>262</v>
      </c>
      <c r="E237" s="158" t="s">
        <v>1577</v>
      </c>
      <c r="F237" s="159" t="s">
        <v>1578</v>
      </c>
      <c r="G237" s="160" t="s">
        <v>206</v>
      </c>
      <c r="H237" s="161">
        <v>2</v>
      </c>
      <c r="I237" s="162">
        <v>0</v>
      </c>
      <c r="J237" s="162">
        <f t="shared" si="34"/>
        <v>0</v>
      </c>
      <c r="K237" s="163"/>
      <c r="L237" s="164"/>
      <c r="M237" s="165" t="s">
        <v>1</v>
      </c>
      <c r="N237" s="166" t="s">
        <v>39</v>
      </c>
      <c r="O237" s="153">
        <v>0</v>
      </c>
      <c r="P237" s="153">
        <f t="shared" si="35"/>
        <v>0</v>
      </c>
      <c r="Q237" s="153">
        <v>0</v>
      </c>
      <c r="R237" s="153">
        <f t="shared" si="36"/>
        <v>0</v>
      </c>
      <c r="S237" s="153">
        <v>0</v>
      </c>
      <c r="T237" s="154">
        <f t="shared" si="37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224</v>
      </c>
      <c r="AT237" s="155" t="s">
        <v>262</v>
      </c>
      <c r="AU237" s="155" t="s">
        <v>86</v>
      </c>
      <c r="AY237" s="14" t="s">
        <v>191</v>
      </c>
      <c r="BE237" s="156">
        <f t="shared" si="38"/>
        <v>0</v>
      </c>
      <c r="BF237" s="156">
        <f t="shared" si="39"/>
        <v>0</v>
      </c>
      <c r="BG237" s="156">
        <f t="shared" si="40"/>
        <v>0</v>
      </c>
      <c r="BH237" s="156">
        <f t="shared" si="41"/>
        <v>0</v>
      </c>
      <c r="BI237" s="156">
        <f t="shared" si="42"/>
        <v>0</v>
      </c>
      <c r="BJ237" s="14" t="s">
        <v>86</v>
      </c>
      <c r="BK237" s="156">
        <f t="shared" si="43"/>
        <v>0</v>
      </c>
      <c r="BL237" s="14" t="s">
        <v>198</v>
      </c>
      <c r="BM237" s="155" t="s">
        <v>1348</v>
      </c>
    </row>
    <row r="238" spans="1:65" s="2" customFormat="1" ht="24" x14ac:dyDescent="0.2">
      <c r="A238" s="26"/>
      <c r="B238" s="143"/>
      <c r="C238" s="157" t="s">
        <v>1165</v>
      </c>
      <c r="D238" s="157" t="s">
        <v>262</v>
      </c>
      <c r="E238" s="158" t="s">
        <v>1579</v>
      </c>
      <c r="F238" s="159" t="s">
        <v>1580</v>
      </c>
      <c r="G238" s="160" t="s">
        <v>206</v>
      </c>
      <c r="H238" s="161">
        <v>4</v>
      </c>
      <c r="I238" s="162">
        <v>0</v>
      </c>
      <c r="J238" s="162">
        <f t="shared" si="34"/>
        <v>0</v>
      </c>
      <c r="K238" s="163"/>
      <c r="L238" s="164"/>
      <c r="M238" s="165" t="s">
        <v>1</v>
      </c>
      <c r="N238" s="166" t="s">
        <v>39</v>
      </c>
      <c r="O238" s="153">
        <v>0</v>
      </c>
      <c r="P238" s="153">
        <f t="shared" si="35"/>
        <v>0</v>
      </c>
      <c r="Q238" s="153">
        <v>0</v>
      </c>
      <c r="R238" s="153">
        <f t="shared" si="36"/>
        <v>0</v>
      </c>
      <c r="S238" s="153">
        <v>0</v>
      </c>
      <c r="T238" s="154">
        <f t="shared" si="37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224</v>
      </c>
      <c r="AT238" s="155" t="s">
        <v>262</v>
      </c>
      <c r="AU238" s="155" t="s">
        <v>86</v>
      </c>
      <c r="AY238" s="14" t="s">
        <v>191</v>
      </c>
      <c r="BE238" s="156">
        <f t="shared" si="38"/>
        <v>0</v>
      </c>
      <c r="BF238" s="156">
        <f t="shared" si="39"/>
        <v>0</v>
      </c>
      <c r="BG238" s="156">
        <f t="shared" si="40"/>
        <v>0</v>
      </c>
      <c r="BH238" s="156">
        <f t="shared" si="41"/>
        <v>0</v>
      </c>
      <c r="BI238" s="156">
        <f t="shared" si="42"/>
        <v>0</v>
      </c>
      <c r="BJ238" s="14" t="s">
        <v>86</v>
      </c>
      <c r="BK238" s="156">
        <f t="shared" si="43"/>
        <v>0</v>
      </c>
      <c r="BL238" s="14" t="s">
        <v>198</v>
      </c>
      <c r="BM238" s="155" t="s">
        <v>1351</v>
      </c>
    </row>
    <row r="239" spans="1:65" s="2" customFormat="1" ht="24" x14ac:dyDescent="0.2">
      <c r="A239" s="26"/>
      <c r="B239" s="143"/>
      <c r="C239" s="157" t="s">
        <v>1581</v>
      </c>
      <c r="D239" s="157" t="s">
        <v>262</v>
      </c>
      <c r="E239" s="158" t="s">
        <v>1582</v>
      </c>
      <c r="F239" s="159" t="s">
        <v>1583</v>
      </c>
      <c r="G239" s="160" t="s">
        <v>206</v>
      </c>
      <c r="H239" s="161">
        <v>2</v>
      </c>
      <c r="I239" s="162">
        <v>0</v>
      </c>
      <c r="J239" s="162">
        <f t="shared" si="34"/>
        <v>0</v>
      </c>
      <c r="K239" s="163"/>
      <c r="L239" s="164"/>
      <c r="M239" s="165" t="s">
        <v>1</v>
      </c>
      <c r="N239" s="166" t="s">
        <v>39</v>
      </c>
      <c r="O239" s="153">
        <v>0</v>
      </c>
      <c r="P239" s="153">
        <f t="shared" si="35"/>
        <v>0</v>
      </c>
      <c r="Q239" s="153">
        <v>0</v>
      </c>
      <c r="R239" s="153">
        <f t="shared" si="36"/>
        <v>0</v>
      </c>
      <c r="S239" s="153">
        <v>0</v>
      </c>
      <c r="T239" s="154">
        <f t="shared" si="37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224</v>
      </c>
      <c r="AT239" s="155" t="s">
        <v>262</v>
      </c>
      <c r="AU239" s="155" t="s">
        <v>86</v>
      </c>
      <c r="AY239" s="14" t="s">
        <v>191</v>
      </c>
      <c r="BE239" s="156">
        <f t="shared" si="38"/>
        <v>0</v>
      </c>
      <c r="BF239" s="156">
        <f t="shared" si="39"/>
        <v>0</v>
      </c>
      <c r="BG239" s="156">
        <f t="shared" si="40"/>
        <v>0</v>
      </c>
      <c r="BH239" s="156">
        <f t="shared" si="41"/>
        <v>0</v>
      </c>
      <c r="BI239" s="156">
        <f t="shared" si="42"/>
        <v>0</v>
      </c>
      <c r="BJ239" s="14" t="s">
        <v>86</v>
      </c>
      <c r="BK239" s="156">
        <f t="shared" si="43"/>
        <v>0</v>
      </c>
      <c r="BL239" s="14" t="s">
        <v>198</v>
      </c>
      <c r="BM239" s="155" t="s">
        <v>1584</v>
      </c>
    </row>
    <row r="240" spans="1:65" s="2" customFormat="1" ht="24" x14ac:dyDescent="0.2">
      <c r="A240" s="26"/>
      <c r="B240" s="143"/>
      <c r="C240" s="157" t="s">
        <v>1168</v>
      </c>
      <c r="D240" s="157" t="s">
        <v>262</v>
      </c>
      <c r="E240" s="158" t="s">
        <v>1585</v>
      </c>
      <c r="F240" s="159" t="s">
        <v>1586</v>
      </c>
      <c r="G240" s="160" t="s">
        <v>206</v>
      </c>
      <c r="H240" s="161">
        <v>5</v>
      </c>
      <c r="I240" s="162">
        <v>0</v>
      </c>
      <c r="J240" s="162">
        <f t="shared" si="34"/>
        <v>0</v>
      </c>
      <c r="K240" s="163"/>
      <c r="L240" s="164"/>
      <c r="M240" s="165" t="s">
        <v>1</v>
      </c>
      <c r="N240" s="166" t="s">
        <v>39</v>
      </c>
      <c r="O240" s="153">
        <v>0</v>
      </c>
      <c r="P240" s="153">
        <f t="shared" si="35"/>
        <v>0</v>
      </c>
      <c r="Q240" s="153">
        <v>0</v>
      </c>
      <c r="R240" s="153">
        <f t="shared" si="36"/>
        <v>0</v>
      </c>
      <c r="S240" s="153">
        <v>0</v>
      </c>
      <c r="T240" s="154">
        <f t="shared" si="37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224</v>
      </c>
      <c r="AT240" s="155" t="s">
        <v>262</v>
      </c>
      <c r="AU240" s="155" t="s">
        <v>86</v>
      </c>
      <c r="AY240" s="14" t="s">
        <v>191</v>
      </c>
      <c r="BE240" s="156">
        <f t="shared" si="38"/>
        <v>0</v>
      </c>
      <c r="BF240" s="156">
        <f t="shared" si="39"/>
        <v>0</v>
      </c>
      <c r="BG240" s="156">
        <f t="shared" si="40"/>
        <v>0</v>
      </c>
      <c r="BH240" s="156">
        <f t="shared" si="41"/>
        <v>0</v>
      </c>
      <c r="BI240" s="156">
        <f t="shared" si="42"/>
        <v>0</v>
      </c>
      <c r="BJ240" s="14" t="s">
        <v>86</v>
      </c>
      <c r="BK240" s="156">
        <f t="shared" si="43"/>
        <v>0</v>
      </c>
      <c r="BL240" s="14" t="s">
        <v>198</v>
      </c>
      <c r="BM240" s="155" t="s">
        <v>1587</v>
      </c>
    </row>
    <row r="241" spans="1:65" s="2" customFormat="1" ht="24" x14ac:dyDescent="0.2">
      <c r="A241" s="26"/>
      <c r="B241" s="143"/>
      <c r="C241" s="157" t="s">
        <v>1588</v>
      </c>
      <c r="D241" s="157" t="s">
        <v>262</v>
      </c>
      <c r="E241" s="158" t="s">
        <v>1589</v>
      </c>
      <c r="F241" s="159" t="s">
        <v>1590</v>
      </c>
      <c r="G241" s="160" t="s">
        <v>206</v>
      </c>
      <c r="H241" s="161">
        <v>4</v>
      </c>
      <c r="I241" s="162">
        <v>0</v>
      </c>
      <c r="J241" s="162">
        <f t="shared" si="34"/>
        <v>0</v>
      </c>
      <c r="K241" s="163"/>
      <c r="L241" s="164"/>
      <c r="M241" s="165" t="s">
        <v>1</v>
      </c>
      <c r="N241" s="166" t="s">
        <v>39</v>
      </c>
      <c r="O241" s="153">
        <v>0</v>
      </c>
      <c r="P241" s="153">
        <f t="shared" si="35"/>
        <v>0</v>
      </c>
      <c r="Q241" s="153">
        <v>0</v>
      </c>
      <c r="R241" s="153">
        <f t="shared" si="36"/>
        <v>0</v>
      </c>
      <c r="S241" s="153">
        <v>0</v>
      </c>
      <c r="T241" s="154">
        <f t="shared" si="37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224</v>
      </c>
      <c r="AT241" s="155" t="s">
        <v>262</v>
      </c>
      <c r="AU241" s="155" t="s">
        <v>86</v>
      </c>
      <c r="AY241" s="14" t="s">
        <v>191</v>
      </c>
      <c r="BE241" s="156">
        <f t="shared" si="38"/>
        <v>0</v>
      </c>
      <c r="BF241" s="156">
        <f t="shared" si="39"/>
        <v>0</v>
      </c>
      <c r="BG241" s="156">
        <f t="shared" si="40"/>
        <v>0</v>
      </c>
      <c r="BH241" s="156">
        <f t="shared" si="41"/>
        <v>0</v>
      </c>
      <c r="BI241" s="156">
        <f t="shared" si="42"/>
        <v>0</v>
      </c>
      <c r="BJ241" s="14" t="s">
        <v>86</v>
      </c>
      <c r="BK241" s="156">
        <f t="shared" si="43"/>
        <v>0</v>
      </c>
      <c r="BL241" s="14" t="s">
        <v>198</v>
      </c>
      <c r="BM241" s="155" t="s">
        <v>1591</v>
      </c>
    </row>
    <row r="242" spans="1:65" s="2" customFormat="1" ht="24" x14ac:dyDescent="0.2">
      <c r="A242" s="26"/>
      <c r="B242" s="143"/>
      <c r="C242" s="157" t="s">
        <v>1172</v>
      </c>
      <c r="D242" s="157" t="s">
        <v>262</v>
      </c>
      <c r="E242" s="158" t="s">
        <v>1592</v>
      </c>
      <c r="F242" s="159" t="s">
        <v>1593</v>
      </c>
      <c r="G242" s="160" t="s">
        <v>206</v>
      </c>
      <c r="H242" s="161">
        <v>22</v>
      </c>
      <c r="I242" s="162">
        <v>0</v>
      </c>
      <c r="J242" s="162">
        <f t="shared" si="34"/>
        <v>0</v>
      </c>
      <c r="K242" s="163"/>
      <c r="L242" s="164"/>
      <c r="M242" s="165" t="s">
        <v>1</v>
      </c>
      <c r="N242" s="166" t="s">
        <v>39</v>
      </c>
      <c r="O242" s="153">
        <v>0</v>
      </c>
      <c r="P242" s="153">
        <f t="shared" si="35"/>
        <v>0</v>
      </c>
      <c r="Q242" s="153">
        <v>0</v>
      </c>
      <c r="R242" s="153">
        <f t="shared" si="36"/>
        <v>0</v>
      </c>
      <c r="S242" s="153">
        <v>0</v>
      </c>
      <c r="T242" s="154">
        <f t="shared" si="37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224</v>
      </c>
      <c r="AT242" s="155" t="s">
        <v>262</v>
      </c>
      <c r="AU242" s="155" t="s">
        <v>86</v>
      </c>
      <c r="AY242" s="14" t="s">
        <v>191</v>
      </c>
      <c r="BE242" s="156">
        <f t="shared" si="38"/>
        <v>0</v>
      </c>
      <c r="BF242" s="156">
        <f t="shared" si="39"/>
        <v>0</v>
      </c>
      <c r="BG242" s="156">
        <f t="shared" si="40"/>
        <v>0</v>
      </c>
      <c r="BH242" s="156">
        <f t="shared" si="41"/>
        <v>0</v>
      </c>
      <c r="BI242" s="156">
        <f t="shared" si="42"/>
        <v>0</v>
      </c>
      <c r="BJ242" s="14" t="s">
        <v>86</v>
      </c>
      <c r="BK242" s="156">
        <f t="shared" si="43"/>
        <v>0</v>
      </c>
      <c r="BL242" s="14" t="s">
        <v>198</v>
      </c>
      <c r="BM242" s="155" t="s">
        <v>1594</v>
      </c>
    </row>
    <row r="243" spans="1:65" s="2" customFormat="1" ht="24" x14ac:dyDescent="0.2">
      <c r="A243" s="26"/>
      <c r="B243" s="143"/>
      <c r="C243" s="157" t="s">
        <v>1595</v>
      </c>
      <c r="D243" s="157" t="s">
        <v>262</v>
      </c>
      <c r="E243" s="158" t="s">
        <v>1596</v>
      </c>
      <c r="F243" s="159" t="s">
        <v>1597</v>
      </c>
      <c r="G243" s="160" t="s">
        <v>206</v>
      </c>
      <c r="H243" s="161">
        <v>4</v>
      </c>
      <c r="I243" s="162">
        <v>0</v>
      </c>
      <c r="J243" s="162">
        <f t="shared" si="34"/>
        <v>0</v>
      </c>
      <c r="K243" s="163"/>
      <c r="L243" s="164"/>
      <c r="M243" s="165" t="s">
        <v>1</v>
      </c>
      <c r="N243" s="166" t="s">
        <v>39</v>
      </c>
      <c r="O243" s="153">
        <v>0</v>
      </c>
      <c r="P243" s="153">
        <f t="shared" si="35"/>
        <v>0</v>
      </c>
      <c r="Q243" s="153">
        <v>0</v>
      </c>
      <c r="R243" s="153">
        <f t="shared" si="36"/>
        <v>0</v>
      </c>
      <c r="S243" s="153">
        <v>0</v>
      </c>
      <c r="T243" s="154">
        <f t="shared" si="37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224</v>
      </c>
      <c r="AT243" s="155" t="s">
        <v>262</v>
      </c>
      <c r="AU243" s="155" t="s">
        <v>86</v>
      </c>
      <c r="AY243" s="14" t="s">
        <v>191</v>
      </c>
      <c r="BE243" s="156">
        <f t="shared" si="38"/>
        <v>0</v>
      </c>
      <c r="BF243" s="156">
        <f t="shared" si="39"/>
        <v>0</v>
      </c>
      <c r="BG243" s="156">
        <f t="shared" si="40"/>
        <v>0</v>
      </c>
      <c r="BH243" s="156">
        <f t="shared" si="41"/>
        <v>0</v>
      </c>
      <c r="BI243" s="156">
        <f t="shared" si="42"/>
        <v>0</v>
      </c>
      <c r="BJ243" s="14" t="s">
        <v>86</v>
      </c>
      <c r="BK243" s="156">
        <f t="shared" si="43"/>
        <v>0</v>
      </c>
      <c r="BL243" s="14" t="s">
        <v>198</v>
      </c>
      <c r="BM243" s="155" t="s">
        <v>1598</v>
      </c>
    </row>
    <row r="244" spans="1:65" s="2" customFormat="1" ht="36" x14ac:dyDescent="0.2">
      <c r="A244" s="26"/>
      <c r="B244" s="143"/>
      <c r="C244" s="157" t="s">
        <v>1175</v>
      </c>
      <c r="D244" s="157" t="s">
        <v>262</v>
      </c>
      <c r="E244" s="158" t="s">
        <v>1599</v>
      </c>
      <c r="F244" s="159" t="s">
        <v>1600</v>
      </c>
      <c r="G244" s="160" t="s">
        <v>206</v>
      </c>
      <c r="H244" s="161">
        <v>2</v>
      </c>
      <c r="I244" s="162">
        <v>0</v>
      </c>
      <c r="J244" s="162">
        <f t="shared" si="34"/>
        <v>0</v>
      </c>
      <c r="K244" s="163"/>
      <c r="L244" s="164"/>
      <c r="M244" s="165" t="s">
        <v>1</v>
      </c>
      <c r="N244" s="166" t="s">
        <v>39</v>
      </c>
      <c r="O244" s="153">
        <v>0</v>
      </c>
      <c r="P244" s="153">
        <f t="shared" si="35"/>
        <v>0</v>
      </c>
      <c r="Q244" s="153">
        <v>0</v>
      </c>
      <c r="R244" s="153">
        <f t="shared" si="36"/>
        <v>0</v>
      </c>
      <c r="S244" s="153">
        <v>0</v>
      </c>
      <c r="T244" s="154">
        <f t="shared" si="37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224</v>
      </c>
      <c r="AT244" s="155" t="s">
        <v>262</v>
      </c>
      <c r="AU244" s="155" t="s">
        <v>86</v>
      </c>
      <c r="AY244" s="14" t="s">
        <v>191</v>
      </c>
      <c r="BE244" s="156">
        <f t="shared" si="38"/>
        <v>0</v>
      </c>
      <c r="BF244" s="156">
        <f t="shared" si="39"/>
        <v>0</v>
      </c>
      <c r="BG244" s="156">
        <f t="shared" si="40"/>
        <v>0</v>
      </c>
      <c r="BH244" s="156">
        <f t="shared" si="41"/>
        <v>0</v>
      </c>
      <c r="BI244" s="156">
        <f t="shared" si="42"/>
        <v>0</v>
      </c>
      <c r="BJ244" s="14" t="s">
        <v>86</v>
      </c>
      <c r="BK244" s="156">
        <f t="shared" si="43"/>
        <v>0</v>
      </c>
      <c r="BL244" s="14" t="s">
        <v>198</v>
      </c>
      <c r="BM244" s="155" t="s">
        <v>1601</v>
      </c>
    </row>
    <row r="245" spans="1:65" s="2" customFormat="1" ht="24" x14ac:dyDescent="0.2">
      <c r="A245" s="26"/>
      <c r="B245" s="143"/>
      <c r="C245" s="144" t="s">
        <v>1602</v>
      </c>
      <c r="D245" s="144" t="s">
        <v>194</v>
      </c>
      <c r="E245" s="145" t="s">
        <v>1603</v>
      </c>
      <c r="F245" s="146" t="s">
        <v>1604</v>
      </c>
      <c r="G245" s="147" t="s">
        <v>1548</v>
      </c>
      <c r="H245" s="148">
        <v>30</v>
      </c>
      <c r="I245" s="149">
        <v>0</v>
      </c>
      <c r="J245" s="149">
        <f t="shared" si="34"/>
        <v>0</v>
      </c>
      <c r="K245" s="150"/>
      <c r="L245" s="27"/>
      <c r="M245" s="151" t="s">
        <v>1</v>
      </c>
      <c r="N245" s="152" t="s">
        <v>39</v>
      </c>
      <c r="O245" s="153">
        <v>0</v>
      </c>
      <c r="P245" s="153">
        <f t="shared" si="35"/>
        <v>0</v>
      </c>
      <c r="Q245" s="153">
        <v>0</v>
      </c>
      <c r="R245" s="153">
        <f t="shared" si="36"/>
        <v>0</v>
      </c>
      <c r="S245" s="153">
        <v>0</v>
      </c>
      <c r="T245" s="154">
        <f t="shared" si="37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198</v>
      </c>
      <c r="AT245" s="155" t="s">
        <v>194</v>
      </c>
      <c r="AU245" s="155" t="s">
        <v>86</v>
      </c>
      <c r="AY245" s="14" t="s">
        <v>191</v>
      </c>
      <c r="BE245" s="156">
        <f t="shared" si="38"/>
        <v>0</v>
      </c>
      <c r="BF245" s="156">
        <f t="shared" si="39"/>
        <v>0</v>
      </c>
      <c r="BG245" s="156">
        <f t="shared" si="40"/>
        <v>0</v>
      </c>
      <c r="BH245" s="156">
        <f t="shared" si="41"/>
        <v>0</v>
      </c>
      <c r="BI245" s="156">
        <f t="shared" si="42"/>
        <v>0</v>
      </c>
      <c r="BJ245" s="14" t="s">
        <v>86</v>
      </c>
      <c r="BK245" s="156">
        <f t="shared" si="43"/>
        <v>0</v>
      </c>
      <c r="BL245" s="14" t="s">
        <v>198</v>
      </c>
      <c r="BM245" s="155" t="s">
        <v>1605</v>
      </c>
    </row>
    <row r="246" spans="1:65" s="12" customFormat="1" ht="22.9" customHeight="1" x14ac:dyDescent="0.2">
      <c r="B246" s="131"/>
      <c r="D246" s="132" t="s">
        <v>72</v>
      </c>
      <c r="E246" s="141" t="s">
        <v>1606</v>
      </c>
      <c r="F246" s="141" t="s">
        <v>1607</v>
      </c>
      <c r="J246" s="142">
        <f>BK246</f>
        <v>0</v>
      </c>
      <c r="L246" s="131"/>
      <c r="M246" s="135"/>
      <c r="N246" s="136"/>
      <c r="O246" s="136"/>
      <c r="P246" s="137">
        <f>SUM(P247:P249)</f>
        <v>0</v>
      </c>
      <c r="Q246" s="136"/>
      <c r="R246" s="137">
        <f>SUM(R247:R249)</f>
        <v>0</v>
      </c>
      <c r="S246" s="136"/>
      <c r="T246" s="138">
        <f>SUM(T247:T249)</f>
        <v>0</v>
      </c>
      <c r="AR246" s="132" t="s">
        <v>203</v>
      </c>
      <c r="AT246" s="139" t="s">
        <v>72</v>
      </c>
      <c r="AU246" s="139" t="s">
        <v>80</v>
      </c>
      <c r="AY246" s="132" t="s">
        <v>191</v>
      </c>
      <c r="BK246" s="140">
        <f>SUM(BK247:BK249)</f>
        <v>0</v>
      </c>
    </row>
    <row r="247" spans="1:65" s="2" customFormat="1" ht="24" x14ac:dyDescent="0.2">
      <c r="A247" s="26"/>
      <c r="B247" s="143"/>
      <c r="C247" s="144" t="s">
        <v>1179</v>
      </c>
      <c r="D247" s="144" t="s">
        <v>194</v>
      </c>
      <c r="E247" s="145" t="s">
        <v>1608</v>
      </c>
      <c r="F247" s="146" t="s">
        <v>1609</v>
      </c>
      <c r="G247" s="147" t="s">
        <v>210</v>
      </c>
      <c r="H247" s="148">
        <v>40</v>
      </c>
      <c r="I247" s="149">
        <v>0</v>
      </c>
      <c r="J247" s="149">
        <f>ROUND(I247*H247,2)</f>
        <v>0</v>
      </c>
      <c r="K247" s="150"/>
      <c r="L247" s="27"/>
      <c r="M247" s="151" t="s">
        <v>1</v>
      </c>
      <c r="N247" s="152" t="s">
        <v>39</v>
      </c>
      <c r="O247" s="153">
        <v>0</v>
      </c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354</v>
      </c>
      <c r="AT247" s="155" t="s">
        <v>194</v>
      </c>
      <c r="AU247" s="155" t="s">
        <v>86</v>
      </c>
      <c r="AY247" s="14" t="s">
        <v>191</v>
      </c>
      <c r="BE247" s="156">
        <f>IF(N247="základná",J247,0)</f>
        <v>0</v>
      </c>
      <c r="BF247" s="156">
        <f>IF(N247="znížená",J247,0)</f>
        <v>0</v>
      </c>
      <c r="BG247" s="156">
        <f>IF(N247="zákl. prenesená",J247,0)</f>
        <v>0</v>
      </c>
      <c r="BH247" s="156">
        <f>IF(N247="zníž. prenesená",J247,0)</f>
        <v>0</v>
      </c>
      <c r="BI247" s="156">
        <f>IF(N247="nulová",J247,0)</f>
        <v>0</v>
      </c>
      <c r="BJ247" s="14" t="s">
        <v>86</v>
      </c>
      <c r="BK247" s="156">
        <f>ROUND(I247*H247,2)</f>
        <v>0</v>
      </c>
      <c r="BL247" s="14" t="s">
        <v>354</v>
      </c>
      <c r="BM247" s="155" t="s">
        <v>1610</v>
      </c>
    </row>
    <row r="248" spans="1:65" s="2" customFormat="1" ht="24" x14ac:dyDescent="0.2">
      <c r="A248" s="26"/>
      <c r="B248" s="143"/>
      <c r="C248" s="144" t="s">
        <v>1611</v>
      </c>
      <c r="D248" s="144" t="s">
        <v>194</v>
      </c>
      <c r="E248" s="145" t="s">
        <v>1612</v>
      </c>
      <c r="F248" s="146" t="s">
        <v>1613</v>
      </c>
      <c r="G248" s="147" t="s">
        <v>210</v>
      </c>
      <c r="H248" s="148">
        <v>40</v>
      </c>
      <c r="I248" s="149">
        <v>0</v>
      </c>
      <c r="J248" s="149">
        <f>ROUND(I248*H248,2)</f>
        <v>0</v>
      </c>
      <c r="K248" s="150"/>
      <c r="L248" s="27"/>
      <c r="M248" s="151" t="s">
        <v>1</v>
      </c>
      <c r="N248" s="152" t="s">
        <v>39</v>
      </c>
      <c r="O248" s="153">
        <v>0</v>
      </c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354</v>
      </c>
      <c r="AT248" s="155" t="s">
        <v>194</v>
      </c>
      <c r="AU248" s="155" t="s">
        <v>86</v>
      </c>
      <c r="AY248" s="14" t="s">
        <v>191</v>
      </c>
      <c r="BE248" s="156">
        <f>IF(N248="základná",J248,0)</f>
        <v>0</v>
      </c>
      <c r="BF248" s="156">
        <f>IF(N248="znížená",J248,0)</f>
        <v>0</v>
      </c>
      <c r="BG248" s="156">
        <f>IF(N248="zákl. prenesená",J248,0)</f>
        <v>0</v>
      </c>
      <c r="BH248" s="156">
        <f>IF(N248="zníž. prenesená",J248,0)</f>
        <v>0</v>
      </c>
      <c r="BI248" s="156">
        <f>IF(N248="nulová",J248,0)</f>
        <v>0</v>
      </c>
      <c r="BJ248" s="14" t="s">
        <v>86</v>
      </c>
      <c r="BK248" s="156">
        <f>ROUND(I248*H248,2)</f>
        <v>0</v>
      </c>
      <c r="BL248" s="14" t="s">
        <v>354</v>
      </c>
      <c r="BM248" s="155" t="s">
        <v>1614</v>
      </c>
    </row>
    <row r="249" spans="1:65" s="2" customFormat="1" ht="24" x14ac:dyDescent="0.2">
      <c r="A249" s="26"/>
      <c r="B249" s="143"/>
      <c r="C249" s="144" t="s">
        <v>1182</v>
      </c>
      <c r="D249" s="144" t="s">
        <v>194</v>
      </c>
      <c r="E249" s="145" t="s">
        <v>1615</v>
      </c>
      <c r="F249" s="146" t="s">
        <v>1616</v>
      </c>
      <c r="G249" s="147" t="s">
        <v>234</v>
      </c>
      <c r="H249" s="148">
        <v>20</v>
      </c>
      <c r="I249" s="149">
        <v>0</v>
      </c>
      <c r="J249" s="149">
        <f>ROUND(I249*H249,2)</f>
        <v>0</v>
      </c>
      <c r="K249" s="150"/>
      <c r="L249" s="27"/>
      <c r="M249" s="151" t="s">
        <v>1</v>
      </c>
      <c r="N249" s="152" t="s">
        <v>39</v>
      </c>
      <c r="O249" s="153">
        <v>0</v>
      </c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354</v>
      </c>
      <c r="AT249" s="155" t="s">
        <v>194</v>
      </c>
      <c r="AU249" s="155" t="s">
        <v>86</v>
      </c>
      <c r="AY249" s="14" t="s">
        <v>191</v>
      </c>
      <c r="BE249" s="156">
        <f>IF(N249="základná",J249,0)</f>
        <v>0</v>
      </c>
      <c r="BF249" s="156">
        <f>IF(N249="znížená",J249,0)</f>
        <v>0</v>
      </c>
      <c r="BG249" s="156">
        <f>IF(N249="zákl. prenesená",J249,0)</f>
        <v>0</v>
      </c>
      <c r="BH249" s="156">
        <f>IF(N249="zníž. prenesená",J249,0)</f>
        <v>0</v>
      </c>
      <c r="BI249" s="156">
        <f>IF(N249="nulová",J249,0)</f>
        <v>0</v>
      </c>
      <c r="BJ249" s="14" t="s">
        <v>86</v>
      </c>
      <c r="BK249" s="156">
        <f>ROUND(I249*H249,2)</f>
        <v>0</v>
      </c>
      <c r="BL249" s="14" t="s">
        <v>354</v>
      </c>
      <c r="BM249" s="155" t="s">
        <v>1617</v>
      </c>
    </row>
    <row r="250" spans="1:65" s="12" customFormat="1" ht="25.9" customHeight="1" x14ac:dyDescent="0.2">
      <c r="B250" s="131"/>
      <c r="D250" s="132" t="s">
        <v>72</v>
      </c>
      <c r="E250" s="133" t="s">
        <v>1618</v>
      </c>
      <c r="F250" s="133" t="s">
        <v>1619</v>
      </c>
      <c r="J250" s="134">
        <f>BK250</f>
        <v>0</v>
      </c>
      <c r="L250" s="131"/>
      <c r="M250" s="135"/>
      <c r="N250" s="136"/>
      <c r="O250" s="136"/>
      <c r="P250" s="137">
        <f>SUM(P251:P253)</f>
        <v>0</v>
      </c>
      <c r="Q250" s="136"/>
      <c r="R250" s="137">
        <f>SUM(R251:R253)</f>
        <v>0</v>
      </c>
      <c r="S250" s="136"/>
      <c r="T250" s="138">
        <f>SUM(T251:T253)</f>
        <v>0</v>
      </c>
      <c r="AR250" s="132" t="s">
        <v>198</v>
      </c>
      <c r="AT250" s="139" t="s">
        <v>72</v>
      </c>
      <c r="AU250" s="139" t="s">
        <v>73</v>
      </c>
      <c r="AY250" s="132" t="s">
        <v>191</v>
      </c>
      <c r="BK250" s="140">
        <f>SUM(BK251:BK253)</f>
        <v>0</v>
      </c>
    </row>
    <row r="251" spans="1:65" s="2" customFormat="1" ht="24" x14ac:dyDescent="0.2">
      <c r="A251" s="26"/>
      <c r="B251" s="143"/>
      <c r="C251" s="144" t="s">
        <v>1620</v>
      </c>
      <c r="D251" s="144" t="s">
        <v>194</v>
      </c>
      <c r="E251" s="145" t="s">
        <v>1621</v>
      </c>
      <c r="F251" s="146" t="s">
        <v>1622</v>
      </c>
      <c r="G251" s="147" t="s">
        <v>1623</v>
      </c>
      <c r="H251" s="148">
        <v>45</v>
      </c>
      <c r="I251" s="149">
        <v>0</v>
      </c>
      <c r="J251" s="149">
        <f>ROUND(I251*H251,2)</f>
        <v>0</v>
      </c>
      <c r="K251" s="150"/>
      <c r="L251" s="27"/>
      <c r="M251" s="151" t="s">
        <v>1</v>
      </c>
      <c r="N251" s="152" t="s">
        <v>39</v>
      </c>
      <c r="O251" s="153">
        <v>0</v>
      </c>
      <c r="P251" s="153">
        <f>O251*H251</f>
        <v>0</v>
      </c>
      <c r="Q251" s="153">
        <v>0</v>
      </c>
      <c r="R251" s="153">
        <f>Q251*H251</f>
        <v>0</v>
      </c>
      <c r="S251" s="153">
        <v>0</v>
      </c>
      <c r="T251" s="154">
        <f>S251*H251</f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5" t="s">
        <v>1624</v>
      </c>
      <c r="AT251" s="155" t="s">
        <v>194</v>
      </c>
      <c r="AU251" s="155" t="s">
        <v>80</v>
      </c>
      <c r="AY251" s="14" t="s">
        <v>191</v>
      </c>
      <c r="BE251" s="156">
        <f>IF(N251="základná",J251,0)</f>
        <v>0</v>
      </c>
      <c r="BF251" s="156">
        <f>IF(N251="znížená",J251,0)</f>
        <v>0</v>
      </c>
      <c r="BG251" s="156">
        <f>IF(N251="zákl. prenesená",J251,0)</f>
        <v>0</v>
      </c>
      <c r="BH251" s="156">
        <f>IF(N251="zníž. prenesená",J251,0)</f>
        <v>0</v>
      </c>
      <c r="BI251" s="156">
        <f>IF(N251="nulová",J251,0)</f>
        <v>0</v>
      </c>
      <c r="BJ251" s="14" t="s">
        <v>86</v>
      </c>
      <c r="BK251" s="156">
        <f>ROUND(I251*H251,2)</f>
        <v>0</v>
      </c>
      <c r="BL251" s="14" t="s">
        <v>1624</v>
      </c>
      <c r="BM251" s="155" t="s">
        <v>1625</v>
      </c>
    </row>
    <row r="252" spans="1:65" s="2" customFormat="1" ht="24" x14ac:dyDescent="0.2">
      <c r="A252" s="26"/>
      <c r="B252" s="143"/>
      <c r="C252" s="144" t="s">
        <v>1186</v>
      </c>
      <c r="D252" s="144" t="s">
        <v>194</v>
      </c>
      <c r="E252" s="145" t="s">
        <v>1626</v>
      </c>
      <c r="F252" s="146" t="s">
        <v>1627</v>
      </c>
      <c r="G252" s="147" t="s">
        <v>1623</v>
      </c>
      <c r="H252" s="148">
        <v>15</v>
      </c>
      <c r="I252" s="149">
        <v>0</v>
      </c>
      <c r="J252" s="149">
        <f>ROUND(I252*H252,2)</f>
        <v>0</v>
      </c>
      <c r="K252" s="150"/>
      <c r="L252" s="27"/>
      <c r="M252" s="151" t="s">
        <v>1</v>
      </c>
      <c r="N252" s="152" t="s">
        <v>39</v>
      </c>
      <c r="O252" s="153">
        <v>0</v>
      </c>
      <c r="P252" s="153">
        <f>O252*H252</f>
        <v>0</v>
      </c>
      <c r="Q252" s="153">
        <v>0</v>
      </c>
      <c r="R252" s="153">
        <f>Q252*H252</f>
        <v>0</v>
      </c>
      <c r="S252" s="153">
        <v>0</v>
      </c>
      <c r="T252" s="154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1624</v>
      </c>
      <c r="AT252" s="155" t="s">
        <v>194</v>
      </c>
      <c r="AU252" s="155" t="s">
        <v>80</v>
      </c>
      <c r="AY252" s="14" t="s">
        <v>191</v>
      </c>
      <c r="BE252" s="156">
        <f>IF(N252="základná",J252,0)</f>
        <v>0</v>
      </c>
      <c r="BF252" s="156">
        <f>IF(N252="znížená",J252,0)</f>
        <v>0</v>
      </c>
      <c r="BG252" s="156">
        <f>IF(N252="zákl. prenesená",J252,0)</f>
        <v>0</v>
      </c>
      <c r="BH252" s="156">
        <f>IF(N252="zníž. prenesená",J252,0)</f>
        <v>0</v>
      </c>
      <c r="BI252" s="156">
        <f>IF(N252="nulová",J252,0)</f>
        <v>0</v>
      </c>
      <c r="BJ252" s="14" t="s">
        <v>86</v>
      </c>
      <c r="BK252" s="156">
        <f>ROUND(I252*H252,2)</f>
        <v>0</v>
      </c>
      <c r="BL252" s="14" t="s">
        <v>1624</v>
      </c>
      <c r="BM252" s="155" t="s">
        <v>1628</v>
      </c>
    </row>
    <row r="253" spans="1:65" s="2" customFormat="1" ht="48" x14ac:dyDescent="0.2">
      <c r="A253" s="26"/>
      <c r="B253" s="143"/>
      <c r="C253" s="144" t="s">
        <v>1629</v>
      </c>
      <c r="D253" s="144" t="s">
        <v>194</v>
      </c>
      <c r="E253" s="145" t="s">
        <v>1630</v>
      </c>
      <c r="F253" s="146" t="s">
        <v>1631</v>
      </c>
      <c r="G253" s="147" t="s">
        <v>1623</v>
      </c>
      <c r="H253" s="148">
        <v>15</v>
      </c>
      <c r="I253" s="149">
        <v>0</v>
      </c>
      <c r="J253" s="149">
        <f>ROUND(I253*H253,2)</f>
        <v>0</v>
      </c>
      <c r="K253" s="150"/>
      <c r="L253" s="27"/>
      <c r="M253" s="167" t="s">
        <v>1</v>
      </c>
      <c r="N253" s="168" t="s">
        <v>39</v>
      </c>
      <c r="O253" s="169">
        <v>0</v>
      </c>
      <c r="P253" s="169">
        <f>O253*H253</f>
        <v>0</v>
      </c>
      <c r="Q253" s="169">
        <v>0</v>
      </c>
      <c r="R253" s="169">
        <f>Q253*H253</f>
        <v>0</v>
      </c>
      <c r="S253" s="169">
        <v>0</v>
      </c>
      <c r="T253" s="170">
        <f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5" t="s">
        <v>1624</v>
      </c>
      <c r="AT253" s="155" t="s">
        <v>194</v>
      </c>
      <c r="AU253" s="155" t="s">
        <v>80</v>
      </c>
      <c r="AY253" s="14" t="s">
        <v>191</v>
      </c>
      <c r="BE253" s="156">
        <f>IF(N253="základná",J253,0)</f>
        <v>0</v>
      </c>
      <c r="BF253" s="156">
        <f>IF(N253="znížená",J253,0)</f>
        <v>0</v>
      </c>
      <c r="BG253" s="156">
        <f>IF(N253="zákl. prenesená",J253,0)</f>
        <v>0</v>
      </c>
      <c r="BH253" s="156">
        <f>IF(N253="zníž. prenesená",J253,0)</f>
        <v>0</v>
      </c>
      <c r="BI253" s="156">
        <f>IF(N253="nulová",J253,0)</f>
        <v>0</v>
      </c>
      <c r="BJ253" s="14" t="s">
        <v>86</v>
      </c>
      <c r="BK253" s="156">
        <f>ROUND(I253*H253,2)</f>
        <v>0</v>
      </c>
      <c r="BL253" s="14" t="s">
        <v>1624</v>
      </c>
      <c r="BM253" s="155" t="s">
        <v>1632</v>
      </c>
    </row>
    <row r="254" spans="1:65" s="2" customFormat="1" ht="6.95" customHeight="1" x14ac:dyDescent="0.2">
      <c r="A254" s="26"/>
      <c r="B254" s="41"/>
      <c r="C254" s="42"/>
      <c r="D254" s="42"/>
      <c r="E254" s="42"/>
      <c r="F254" s="42"/>
      <c r="G254" s="42"/>
      <c r="H254" s="42"/>
      <c r="I254" s="42"/>
      <c r="J254" s="42"/>
      <c r="K254" s="42"/>
      <c r="L254" s="27"/>
      <c r="M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</row>
  </sheetData>
  <autoFilter ref="C124:K253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8"/>
  <sheetViews>
    <sheetView showGridLines="0" topLeftCell="A114" workbookViewId="0">
      <selection activeCell="I125" sqref="I125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152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1633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26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tr">
        <f>IF('Rekapitulácia stavby'!AN10="","",'Rekapitulácia stavby'!AN10)</f>
        <v>00329941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tr">
        <f>IF('Rekapitulácia stavby'!E11="","",'Rekapitulácia stavby'!E11)</f>
        <v>Obec Kamienka, Kamienka 123, 065 32 Kamienka</v>
      </c>
      <c r="F17" s="26"/>
      <c r="G17" s="26"/>
      <c r="H17" s="26"/>
      <c r="I17" s="23" t="s">
        <v>24</v>
      </c>
      <c r="J17" s="21" t="str">
        <f>IF('Rekapitulácia stavby'!AN11="","",'Rekapitulácia stavby'!AN11)</f>
        <v xml:space="preserve">neplatca 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tr">
        <f>IF('Rekapitulácia stavby'!AN16="","",'Rekapitulácia stavby'!AN16)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tr">
        <f>IF('Rekapitulácia stavby'!E17="","",'Rekapitulácia stavby'!E17)</f>
        <v>Ing. Vladislav Slosarčik</v>
      </c>
      <c r="F23" s="26"/>
      <c r="G23" s="26"/>
      <c r="H23" s="26"/>
      <c r="I23" s="23" t="s">
        <v>24</v>
      </c>
      <c r="J23" s="21" t="str">
        <f>IF('Rekapitulácia stavby'!AN17="","",'Rekapitulácia stavby'!AN17)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tr">
        <f>IF('Rekapitulácia stavby'!E20="","",'Rekapitulácia stavby'!E20)</f>
        <v>Ing. Slosarčik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ROUND((SUM(BE122:BE127)),  2)</f>
        <v>0</v>
      </c>
      <c r="G35" s="26"/>
      <c r="H35" s="26"/>
      <c r="I35" s="100">
        <v>0.2</v>
      </c>
      <c r="J35" s="99">
        <f>ROUND(((SUM(BE122:BE127))*I35),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ROUND((SUM(BF122:BF127)),  2)</f>
        <v>0</v>
      </c>
      <c r="G36" s="26"/>
      <c r="H36" s="26"/>
      <c r="I36" s="100">
        <v>0.2</v>
      </c>
      <c r="J36" s="99">
        <f>ROUND(((SUM(BF122:BF127))*I36),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ROUND((SUM(BG122:BG127)),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ROUND((SUM(BH122:BH127)),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ROUND((SUM(BI122:BI127)),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501 - Lešenie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J123</f>
        <v>0</v>
      </c>
      <c r="L99" s="112"/>
    </row>
    <row r="100" spans="1:47" s="10" customFormat="1" ht="19.899999999999999" customHeight="1" x14ac:dyDescent="0.2">
      <c r="B100" s="116"/>
      <c r="D100" s="117" t="s">
        <v>167</v>
      </c>
      <c r="E100" s="118"/>
      <c r="F100" s="118"/>
      <c r="G100" s="118"/>
      <c r="H100" s="118"/>
      <c r="I100" s="118"/>
      <c r="J100" s="119">
        <f>J124</f>
        <v>0</v>
      </c>
      <c r="L100" s="116"/>
    </row>
    <row r="101" spans="1:47" s="2" customFormat="1" ht="21.75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 x14ac:dyDescent="0.2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 x14ac:dyDescent="0.2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 x14ac:dyDescent="0.2">
      <c r="A107" s="26"/>
      <c r="B107" s="27"/>
      <c r="C107" s="18" t="s">
        <v>177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 x14ac:dyDescent="0.2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 x14ac:dyDescent="0.2">
      <c r="A110" s="26"/>
      <c r="B110" s="27"/>
      <c r="C110" s="26"/>
      <c r="D110" s="26"/>
      <c r="E110" s="211" t="str">
        <f>E7</f>
        <v>REKONŠTRUKCIA TELOCVIČNE ZŠ V OBCI KAMIENKA</v>
      </c>
      <c r="F110" s="212"/>
      <c r="G110" s="212"/>
      <c r="H110" s="21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 x14ac:dyDescent="0.2">
      <c r="B111" s="17"/>
      <c r="C111" s="23" t="s">
        <v>157</v>
      </c>
      <c r="L111" s="17"/>
    </row>
    <row r="112" spans="1:47" s="2" customFormat="1" ht="16.5" customHeight="1" x14ac:dyDescent="0.2">
      <c r="A112" s="26"/>
      <c r="B112" s="27"/>
      <c r="C112" s="26"/>
      <c r="D112" s="26"/>
      <c r="E112" s="211" t="s">
        <v>505</v>
      </c>
      <c r="F112" s="213"/>
      <c r="G112" s="213"/>
      <c r="H112" s="213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159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180" t="str">
        <f>E11</f>
        <v>501 - Lešenie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18</v>
      </c>
      <c r="D116" s="26"/>
      <c r="E116" s="26"/>
      <c r="F116" s="21" t="str">
        <f>F14</f>
        <v xml:space="preserve"> </v>
      </c>
      <c r="G116" s="26"/>
      <c r="H116" s="26"/>
      <c r="I116" s="23" t="s">
        <v>20</v>
      </c>
      <c r="J116" s="49" t="str">
        <f>IF(J14="","",J14)</f>
        <v>vyplní uchádzač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7" customHeight="1" x14ac:dyDescent="0.2">
      <c r="A118" s="26"/>
      <c r="B118" s="27"/>
      <c r="C118" s="23" t="s">
        <v>21</v>
      </c>
      <c r="D118" s="26"/>
      <c r="E118" s="26"/>
      <c r="F118" s="21" t="str">
        <f>E17</f>
        <v>Obec Kamienka, Kamienka 123, 065 32 Kamienka</v>
      </c>
      <c r="G118" s="26"/>
      <c r="H118" s="26"/>
      <c r="I118" s="23" t="s">
        <v>27</v>
      </c>
      <c r="J118" s="24" t="str">
        <f>E23</f>
        <v>Ing. Vladislav Slosarčik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25</v>
      </c>
      <c r="D119" s="26"/>
      <c r="E119" s="26"/>
      <c r="F119" s="21" t="str">
        <f>IF(E20="","",E20)</f>
        <v>vyplní uchádzač</v>
      </c>
      <c r="G119" s="26"/>
      <c r="H119" s="26"/>
      <c r="I119" s="23" t="s">
        <v>30</v>
      </c>
      <c r="J119" s="24" t="str">
        <f>E26</f>
        <v>Ing.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20"/>
      <c r="B121" s="121"/>
      <c r="C121" s="122" t="s">
        <v>178</v>
      </c>
      <c r="D121" s="123" t="s">
        <v>58</v>
      </c>
      <c r="E121" s="123" t="s">
        <v>54</v>
      </c>
      <c r="F121" s="123" t="s">
        <v>55</v>
      </c>
      <c r="G121" s="123" t="s">
        <v>179</v>
      </c>
      <c r="H121" s="123" t="s">
        <v>180</v>
      </c>
      <c r="I121" s="123" t="s">
        <v>181</v>
      </c>
      <c r="J121" s="124" t="s">
        <v>163</v>
      </c>
      <c r="K121" s="125" t="s">
        <v>182</v>
      </c>
      <c r="L121" s="126"/>
      <c r="M121" s="56" t="s">
        <v>1</v>
      </c>
      <c r="N121" s="57" t="s">
        <v>37</v>
      </c>
      <c r="O121" s="57" t="s">
        <v>183</v>
      </c>
      <c r="P121" s="57" t="s">
        <v>184</v>
      </c>
      <c r="Q121" s="57" t="s">
        <v>185</v>
      </c>
      <c r="R121" s="57" t="s">
        <v>186</v>
      </c>
      <c r="S121" s="57" t="s">
        <v>187</v>
      </c>
      <c r="T121" s="58" t="s">
        <v>188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9" customHeight="1" x14ac:dyDescent="0.25">
      <c r="A122" s="26"/>
      <c r="B122" s="27"/>
      <c r="C122" s="63" t="s">
        <v>164</v>
      </c>
      <c r="D122" s="26"/>
      <c r="E122" s="26"/>
      <c r="F122" s="26"/>
      <c r="G122" s="26"/>
      <c r="H122" s="26"/>
      <c r="I122" s="26"/>
      <c r="J122" s="127">
        <f>BK122</f>
        <v>0</v>
      </c>
      <c r="K122" s="26"/>
      <c r="L122" s="27"/>
      <c r="M122" s="59"/>
      <c r="N122" s="50"/>
      <c r="O122" s="60"/>
      <c r="P122" s="128">
        <f>P123</f>
        <v>36.799999999999997</v>
      </c>
      <c r="Q122" s="60"/>
      <c r="R122" s="128">
        <f>R123</f>
        <v>8.2303999999999995</v>
      </c>
      <c r="S122" s="60"/>
      <c r="T122" s="129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165</v>
      </c>
      <c r="BK122" s="130">
        <f>BK123</f>
        <v>0</v>
      </c>
    </row>
    <row r="123" spans="1:65" s="12" customFormat="1" ht="25.9" customHeight="1" x14ac:dyDescent="0.2">
      <c r="B123" s="131"/>
      <c r="D123" s="132" t="s">
        <v>72</v>
      </c>
      <c r="E123" s="133" t="s">
        <v>189</v>
      </c>
      <c r="F123" s="133" t="s">
        <v>190</v>
      </c>
      <c r="J123" s="134">
        <f>BK123</f>
        <v>0</v>
      </c>
      <c r="L123" s="131"/>
      <c r="M123" s="135"/>
      <c r="N123" s="136"/>
      <c r="O123" s="136"/>
      <c r="P123" s="137">
        <f>P124</f>
        <v>36.799999999999997</v>
      </c>
      <c r="Q123" s="136"/>
      <c r="R123" s="137">
        <f>R124</f>
        <v>8.2303999999999995</v>
      </c>
      <c r="S123" s="136"/>
      <c r="T123" s="138">
        <f>T124</f>
        <v>0</v>
      </c>
      <c r="AR123" s="132" t="s">
        <v>80</v>
      </c>
      <c r="AT123" s="139" t="s">
        <v>72</v>
      </c>
      <c r="AU123" s="139" t="s">
        <v>73</v>
      </c>
      <c r="AY123" s="132" t="s">
        <v>191</v>
      </c>
      <c r="BK123" s="140">
        <f>BK124</f>
        <v>0</v>
      </c>
    </row>
    <row r="124" spans="1:65" s="12" customFormat="1" ht="22.9" customHeight="1" x14ac:dyDescent="0.2">
      <c r="B124" s="131"/>
      <c r="D124" s="132" t="s">
        <v>72</v>
      </c>
      <c r="E124" s="141" t="s">
        <v>192</v>
      </c>
      <c r="F124" s="141" t="s">
        <v>193</v>
      </c>
      <c r="J124" s="142">
        <f>BK124</f>
        <v>0</v>
      </c>
      <c r="L124" s="131"/>
      <c r="M124" s="135"/>
      <c r="N124" s="136"/>
      <c r="O124" s="136"/>
      <c r="P124" s="137">
        <f>SUM(P125:P127)</f>
        <v>36.799999999999997</v>
      </c>
      <c r="Q124" s="136"/>
      <c r="R124" s="137">
        <f>SUM(R125:R127)</f>
        <v>8.2303999999999995</v>
      </c>
      <c r="S124" s="136"/>
      <c r="T124" s="138">
        <f>SUM(T125:T127)</f>
        <v>0</v>
      </c>
      <c r="AR124" s="132" t="s">
        <v>80</v>
      </c>
      <c r="AT124" s="139" t="s">
        <v>72</v>
      </c>
      <c r="AU124" s="139" t="s">
        <v>80</v>
      </c>
      <c r="AY124" s="132" t="s">
        <v>191</v>
      </c>
      <c r="BK124" s="140">
        <f>SUM(BK125:BK127)</f>
        <v>0</v>
      </c>
    </row>
    <row r="125" spans="1:65" s="2" customFormat="1" ht="24" x14ac:dyDescent="0.2">
      <c r="A125" s="26"/>
      <c r="B125" s="143"/>
      <c r="C125" s="144" t="s">
        <v>80</v>
      </c>
      <c r="D125" s="144" t="s">
        <v>194</v>
      </c>
      <c r="E125" s="145" t="s">
        <v>496</v>
      </c>
      <c r="F125" s="146" t="s">
        <v>497</v>
      </c>
      <c r="G125" s="147" t="s">
        <v>234</v>
      </c>
      <c r="H125" s="148">
        <v>160</v>
      </c>
      <c r="I125" s="149">
        <v>0</v>
      </c>
      <c r="J125" s="149">
        <f>ROUND(I125*H125,2)</f>
        <v>0</v>
      </c>
      <c r="K125" s="150"/>
      <c r="L125" s="27"/>
      <c r="M125" s="151" t="s">
        <v>1</v>
      </c>
      <c r="N125" s="152" t="s">
        <v>39</v>
      </c>
      <c r="O125" s="153">
        <v>0.13200000000000001</v>
      </c>
      <c r="P125" s="153">
        <f>O125*H125</f>
        <v>21.12</v>
      </c>
      <c r="Q125" s="153">
        <v>2.572E-2</v>
      </c>
      <c r="R125" s="153">
        <f>Q125*H125</f>
        <v>4.1151999999999997</v>
      </c>
      <c r="S125" s="153">
        <v>0</v>
      </c>
      <c r="T125" s="154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198</v>
      </c>
      <c r="AT125" s="155" t="s">
        <v>194</v>
      </c>
      <c r="AU125" s="155" t="s">
        <v>86</v>
      </c>
      <c r="AY125" s="14" t="s">
        <v>191</v>
      </c>
      <c r="BE125" s="156">
        <f>IF(N125="základná",J125,0)</f>
        <v>0</v>
      </c>
      <c r="BF125" s="156">
        <f>IF(N125="znížená",J125,0)</f>
        <v>0</v>
      </c>
      <c r="BG125" s="156">
        <f>IF(N125="zákl. prenesená",J125,0)</f>
        <v>0</v>
      </c>
      <c r="BH125" s="156">
        <f>IF(N125="zníž. prenesená",J125,0)</f>
        <v>0</v>
      </c>
      <c r="BI125" s="156">
        <f>IF(N125="nulová",J125,0)</f>
        <v>0</v>
      </c>
      <c r="BJ125" s="14" t="s">
        <v>86</v>
      </c>
      <c r="BK125" s="156">
        <f>ROUND(I125*H125,2)</f>
        <v>0</v>
      </c>
      <c r="BL125" s="14" t="s">
        <v>198</v>
      </c>
      <c r="BM125" s="155" t="s">
        <v>1634</v>
      </c>
    </row>
    <row r="126" spans="1:65" s="2" customFormat="1" ht="36" x14ac:dyDescent="0.2">
      <c r="A126" s="26"/>
      <c r="B126" s="143"/>
      <c r="C126" s="144" t="s">
        <v>86</v>
      </c>
      <c r="D126" s="144" t="s">
        <v>194</v>
      </c>
      <c r="E126" s="145" t="s">
        <v>499</v>
      </c>
      <c r="F126" s="146" t="s">
        <v>500</v>
      </c>
      <c r="G126" s="147" t="s">
        <v>234</v>
      </c>
      <c r="H126" s="148">
        <v>160</v>
      </c>
      <c r="I126" s="149">
        <v>0</v>
      </c>
      <c r="J126" s="149">
        <f>ROUND(I126*H126,2)</f>
        <v>0</v>
      </c>
      <c r="K126" s="150"/>
      <c r="L126" s="27"/>
      <c r="M126" s="151" t="s">
        <v>1</v>
      </c>
      <c r="N126" s="152" t="s">
        <v>39</v>
      </c>
      <c r="O126" s="153">
        <v>6.0000000000000001E-3</v>
      </c>
      <c r="P126" s="153">
        <f>O126*H126</f>
        <v>0.96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198</v>
      </c>
      <c r="AT126" s="155" t="s">
        <v>194</v>
      </c>
      <c r="AU126" s="155" t="s">
        <v>86</v>
      </c>
      <c r="AY126" s="14" t="s">
        <v>191</v>
      </c>
      <c r="BE126" s="156">
        <f>IF(N126="základná",J126,0)</f>
        <v>0</v>
      </c>
      <c r="BF126" s="156">
        <f>IF(N126="znížená",J126,0)</f>
        <v>0</v>
      </c>
      <c r="BG126" s="156">
        <f>IF(N126="zákl. prenesená",J126,0)</f>
        <v>0</v>
      </c>
      <c r="BH126" s="156">
        <f>IF(N126="zníž. prenesená",J126,0)</f>
        <v>0</v>
      </c>
      <c r="BI126" s="156">
        <f>IF(N126="nulová",J126,0)</f>
        <v>0</v>
      </c>
      <c r="BJ126" s="14" t="s">
        <v>86</v>
      </c>
      <c r="BK126" s="156">
        <f>ROUND(I126*H126,2)</f>
        <v>0</v>
      </c>
      <c r="BL126" s="14" t="s">
        <v>198</v>
      </c>
      <c r="BM126" s="155" t="s">
        <v>1635</v>
      </c>
    </row>
    <row r="127" spans="1:65" s="2" customFormat="1" ht="24" x14ac:dyDescent="0.2">
      <c r="A127" s="26"/>
      <c r="B127" s="143"/>
      <c r="C127" s="144" t="s">
        <v>203</v>
      </c>
      <c r="D127" s="144" t="s">
        <v>194</v>
      </c>
      <c r="E127" s="145" t="s">
        <v>502</v>
      </c>
      <c r="F127" s="146" t="s">
        <v>503</v>
      </c>
      <c r="G127" s="147" t="s">
        <v>234</v>
      </c>
      <c r="H127" s="148">
        <v>160</v>
      </c>
      <c r="I127" s="149">
        <v>0</v>
      </c>
      <c r="J127" s="149">
        <f>ROUND(I127*H127,2)</f>
        <v>0</v>
      </c>
      <c r="K127" s="150"/>
      <c r="L127" s="27"/>
      <c r="M127" s="167" t="s">
        <v>1</v>
      </c>
      <c r="N127" s="168" t="s">
        <v>39</v>
      </c>
      <c r="O127" s="169">
        <v>9.1999999999999998E-2</v>
      </c>
      <c r="P127" s="169">
        <f>O127*H127</f>
        <v>14.72</v>
      </c>
      <c r="Q127" s="169">
        <v>2.572E-2</v>
      </c>
      <c r="R127" s="169">
        <f>Q127*H127</f>
        <v>4.1151999999999997</v>
      </c>
      <c r="S127" s="169">
        <v>0</v>
      </c>
      <c r="T127" s="170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198</v>
      </c>
      <c r="AT127" s="155" t="s">
        <v>194</v>
      </c>
      <c r="AU127" s="155" t="s">
        <v>86</v>
      </c>
      <c r="AY127" s="14" t="s">
        <v>191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86</v>
      </c>
      <c r="BK127" s="156">
        <f>ROUND(I127*H127,2)</f>
        <v>0</v>
      </c>
      <c r="BL127" s="14" t="s">
        <v>198</v>
      </c>
      <c r="BM127" s="155" t="s">
        <v>1636</v>
      </c>
    </row>
    <row r="128" spans="1:65" s="2" customFormat="1" ht="6.95" customHeight="1" x14ac:dyDescent="0.2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7"/>
      <c r="M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</sheetData>
  <autoFilter ref="C121:K127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3"/>
  <sheetViews>
    <sheetView showGridLines="0" topLeftCell="A120" workbookViewId="0">
      <selection activeCell="I125" sqref="I125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155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2" customFormat="1" ht="12" hidden="1" customHeight="1" x14ac:dyDescent="0.2">
      <c r="A8" s="26"/>
      <c r="B8" s="27"/>
      <c r="C8" s="26"/>
      <c r="D8" s="23" t="s">
        <v>157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 x14ac:dyDescent="0.2">
      <c r="A9" s="26"/>
      <c r="B9" s="27"/>
      <c r="C9" s="26"/>
      <c r="D9" s="26"/>
      <c r="E9" s="180" t="s">
        <v>1637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 hidden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 x14ac:dyDescent="0.2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 x14ac:dyDescent="0.2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'Rekapitulácia stavby'!AN8</f>
        <v>vyplní uchádzač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 x14ac:dyDescent="0.2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 x14ac:dyDescent="0.2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>vyplní uchádzač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 x14ac:dyDescent="0.2">
      <c r="A18" s="26"/>
      <c r="B18" s="27"/>
      <c r="C18" s="26"/>
      <c r="D18" s="26"/>
      <c r="E18" s="196" t="str">
        <f>'Rekapitulácia stavby'!E14</f>
        <v>vyplní uchádzač</v>
      </c>
      <c r="F18" s="196"/>
      <c r="G18" s="196"/>
      <c r="H18" s="196"/>
      <c r="I18" s="23" t="s">
        <v>24</v>
      </c>
      <c r="J18" s="21" t="str">
        <f>'Rekapitulácia stavby'!AN14</f>
        <v>vyplní uchádzač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 x14ac:dyDescent="0.2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 x14ac:dyDescent="0.2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 x14ac:dyDescent="0.2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 x14ac:dyDescent="0.2">
      <c r="A24" s="26"/>
      <c r="B24" s="27"/>
      <c r="C24" s="26"/>
      <c r="D24" s="26"/>
      <c r="E24" s="21" t="s">
        <v>31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 x14ac:dyDescent="0.2">
      <c r="A26" s="26"/>
      <c r="B26" s="27"/>
      <c r="C26" s="26"/>
      <c r="D26" s="23" t="s">
        <v>32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 x14ac:dyDescent="0.2">
      <c r="A27" s="94"/>
      <c r="B27" s="95"/>
      <c r="C27" s="94"/>
      <c r="D27" s="94"/>
      <c r="E27" s="199" t="s">
        <v>1</v>
      </c>
      <c r="F27" s="199"/>
      <c r="G27" s="199"/>
      <c r="H27" s="19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 x14ac:dyDescent="0.2">
      <c r="A30" s="26"/>
      <c r="B30" s="27"/>
      <c r="C30" s="26"/>
      <c r="D30" s="97" t="s">
        <v>33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 x14ac:dyDescent="0.2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 x14ac:dyDescent="0.2">
      <c r="A33" s="26"/>
      <c r="B33" s="27"/>
      <c r="C33" s="26"/>
      <c r="D33" s="98" t="s">
        <v>37</v>
      </c>
      <c r="E33" s="23" t="s">
        <v>38</v>
      </c>
      <c r="F33" s="99">
        <f>ROUND((SUM(BE122:BE142)),  2)</f>
        <v>0</v>
      </c>
      <c r="G33" s="26"/>
      <c r="H33" s="26"/>
      <c r="I33" s="100">
        <v>0.2</v>
      </c>
      <c r="J33" s="99">
        <f>ROUND(((SUM(BE122:BE142))*I33),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3" t="s">
        <v>39</v>
      </c>
      <c r="F34" s="99">
        <f>ROUND((SUM(BF122:BF142)),  2)</f>
        <v>0</v>
      </c>
      <c r="G34" s="26"/>
      <c r="H34" s="26"/>
      <c r="I34" s="100">
        <v>0.2</v>
      </c>
      <c r="J34" s="99">
        <f>ROUND(((SUM(BF122:BF142))*I34),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40</v>
      </c>
      <c r="F35" s="99">
        <f>ROUND((SUM(BG122:BG142)),  2)</f>
        <v>0</v>
      </c>
      <c r="G35" s="26"/>
      <c r="H35" s="26"/>
      <c r="I35" s="100">
        <v>0.2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41</v>
      </c>
      <c r="F36" s="99">
        <f>ROUND((SUM(BH122:BH142)),  2)</f>
        <v>0</v>
      </c>
      <c r="G36" s="26"/>
      <c r="H36" s="26"/>
      <c r="I36" s="100">
        <v>0.2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42</v>
      </c>
      <c r="F37" s="99">
        <f>ROUND((SUM(BI122:BI142)),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 x14ac:dyDescent="0.2">
      <c r="A39" s="26"/>
      <c r="B39" s="27"/>
      <c r="C39" s="101"/>
      <c r="D39" s="102" t="s">
        <v>43</v>
      </c>
      <c r="E39" s="54"/>
      <c r="F39" s="54"/>
      <c r="G39" s="103" t="s">
        <v>44</v>
      </c>
      <c r="H39" s="104" t="s">
        <v>45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 x14ac:dyDescent="0.2">
      <c r="B41" s="17"/>
      <c r="L41" s="17"/>
    </row>
    <row r="42" spans="1:31" s="1" customFormat="1" ht="14.45" hidden="1" customHeight="1" x14ac:dyDescent="0.2">
      <c r="B42" s="17"/>
      <c r="L42" s="17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157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80" t="str">
        <f>E9</f>
        <v>03 - Rozšírenie vonkajšej kanalizácie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18</v>
      </c>
      <c r="D89" s="26"/>
      <c r="E89" s="26"/>
      <c r="F89" s="21" t="str">
        <f>F12</f>
        <v>Kamienka</v>
      </c>
      <c r="G89" s="26"/>
      <c r="H89" s="26"/>
      <c r="I89" s="23" t="s">
        <v>20</v>
      </c>
      <c r="J89" s="49" t="str">
        <f>IF(J12="","",J12)</f>
        <v>vyplní uchádzač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 x14ac:dyDescent="0.2">
      <c r="A91" s="26"/>
      <c r="B91" s="27"/>
      <c r="C91" s="23" t="s">
        <v>21</v>
      </c>
      <c r="D91" s="26"/>
      <c r="E91" s="26"/>
      <c r="F91" s="21" t="str">
        <f>'Rekapitulácia stavby'!E11</f>
        <v>Obec Kamienka, Kamienka 123, 065 32 Kamienka</v>
      </c>
      <c r="G91" s="26"/>
      <c r="H91" s="26"/>
      <c r="I91" s="23" t="s">
        <v>27</v>
      </c>
      <c r="J91" s="24" t="str">
        <f>E21</f>
        <v>Ing. Vladislav Slosarčik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25</v>
      </c>
      <c r="D92" s="26"/>
      <c r="E92" s="26"/>
      <c r="F92" s="21" t="str">
        <f>IF(E18="","",E18)</f>
        <v>vyplní uchádzač</v>
      </c>
      <c r="G92" s="26"/>
      <c r="H92" s="26"/>
      <c r="I92" s="23" t="s">
        <v>30</v>
      </c>
      <c r="J92" s="24" t="str">
        <f>E24</f>
        <v>Ing. Slosarčik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162</v>
      </c>
      <c r="D94" s="101"/>
      <c r="E94" s="101"/>
      <c r="F94" s="101"/>
      <c r="G94" s="101"/>
      <c r="H94" s="101"/>
      <c r="I94" s="101"/>
      <c r="J94" s="110" t="s">
        <v>163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11" t="s">
        <v>164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165</v>
      </c>
    </row>
    <row r="97" spans="1:31" s="9" customFormat="1" ht="24.95" customHeight="1" x14ac:dyDescent="0.2">
      <c r="B97" s="112"/>
      <c r="D97" s="113" t="s">
        <v>1002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899999999999999" customHeight="1" x14ac:dyDescent="0.2">
      <c r="B98" s="116"/>
      <c r="D98" s="117" t="s">
        <v>1003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899999999999999" customHeight="1" x14ac:dyDescent="0.2">
      <c r="B99" s="116"/>
      <c r="D99" s="117" t="s">
        <v>1004</v>
      </c>
      <c r="E99" s="118"/>
      <c r="F99" s="118"/>
      <c r="G99" s="118"/>
      <c r="H99" s="118"/>
      <c r="I99" s="118"/>
      <c r="J99" s="119">
        <f>J130</f>
        <v>0</v>
      </c>
      <c r="L99" s="116"/>
    </row>
    <row r="100" spans="1:31" s="9" customFormat="1" ht="24.95" customHeight="1" x14ac:dyDescent="0.2">
      <c r="B100" s="112"/>
      <c r="D100" s="113" t="s">
        <v>1005</v>
      </c>
      <c r="E100" s="114"/>
      <c r="F100" s="114"/>
      <c r="G100" s="114"/>
      <c r="H100" s="114"/>
      <c r="I100" s="114"/>
      <c r="J100" s="115">
        <f>J137</f>
        <v>0</v>
      </c>
      <c r="L100" s="112"/>
    </row>
    <row r="101" spans="1:31" s="10" customFormat="1" ht="19.899999999999999" customHeight="1" x14ac:dyDescent="0.2">
      <c r="B101" s="116"/>
      <c r="D101" s="117" t="s">
        <v>1006</v>
      </c>
      <c r="E101" s="118"/>
      <c r="F101" s="118"/>
      <c r="G101" s="118"/>
      <c r="H101" s="118"/>
      <c r="I101" s="118"/>
      <c r="J101" s="119">
        <f>J138</f>
        <v>0</v>
      </c>
      <c r="L101" s="116"/>
    </row>
    <row r="102" spans="1:31" s="10" customFormat="1" ht="14.85" customHeight="1" x14ac:dyDescent="0.2">
      <c r="B102" s="116"/>
      <c r="D102" s="117" t="s">
        <v>1007</v>
      </c>
      <c r="E102" s="118"/>
      <c r="F102" s="118"/>
      <c r="G102" s="118"/>
      <c r="H102" s="118"/>
      <c r="I102" s="118"/>
      <c r="J102" s="119">
        <f>J139</f>
        <v>0</v>
      </c>
      <c r="L102" s="116"/>
    </row>
    <row r="103" spans="1:31" s="2" customFormat="1" ht="21.75" customHeight="1" x14ac:dyDescent="0.2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 x14ac:dyDescent="0.2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31" s="2" customFormat="1" ht="6.95" customHeight="1" x14ac:dyDescent="0.2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5" customHeight="1" x14ac:dyDescent="0.2">
      <c r="A109" s="26"/>
      <c r="B109" s="27"/>
      <c r="C109" s="18" t="s">
        <v>177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 x14ac:dyDescent="0.2">
      <c r="A111" s="26"/>
      <c r="B111" s="27"/>
      <c r="C111" s="23" t="s">
        <v>14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 x14ac:dyDescent="0.2">
      <c r="A112" s="26"/>
      <c r="B112" s="27"/>
      <c r="C112" s="26"/>
      <c r="D112" s="26"/>
      <c r="E112" s="211" t="str">
        <f>E7</f>
        <v>REKONŠTRUKCIA TELOCVIČNE ZŠ V OBCI KAMIENKA</v>
      </c>
      <c r="F112" s="212"/>
      <c r="G112" s="212"/>
      <c r="H112" s="21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157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180" t="str">
        <f>E9</f>
        <v>03 - Rozšírenie vonkajšej kanalizácie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18</v>
      </c>
      <c r="D116" s="26"/>
      <c r="E116" s="26"/>
      <c r="F116" s="21" t="str">
        <f>F12</f>
        <v>Kamienka</v>
      </c>
      <c r="G116" s="26"/>
      <c r="H116" s="26"/>
      <c r="I116" s="23" t="s">
        <v>20</v>
      </c>
      <c r="J116" s="49" t="str">
        <f>IF(J12="","",J12)</f>
        <v>vyplní uchádzač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7" customHeight="1" x14ac:dyDescent="0.2">
      <c r="A118" s="26"/>
      <c r="B118" s="27"/>
      <c r="C118" s="23" t="s">
        <v>21</v>
      </c>
      <c r="D118" s="26"/>
      <c r="E118" s="26"/>
      <c r="F118" s="21" t="str">
        <f>E15</f>
        <v>Obec Kamienka</v>
      </c>
      <c r="G118" s="26"/>
      <c r="H118" s="26"/>
      <c r="I118" s="23" t="s">
        <v>27</v>
      </c>
      <c r="J118" s="24" t="str">
        <f>E21</f>
        <v>Ing. Vladislav Slosarčik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25</v>
      </c>
      <c r="D119" s="26"/>
      <c r="E119" s="26"/>
      <c r="F119" s="21" t="str">
        <f>IF(E18="","",E18)</f>
        <v>vyplní uchádzač</v>
      </c>
      <c r="G119" s="26"/>
      <c r="H119" s="26"/>
      <c r="I119" s="23" t="s">
        <v>30</v>
      </c>
      <c r="J119" s="24" t="str">
        <f>E24</f>
        <v>Ing.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20"/>
      <c r="B121" s="121"/>
      <c r="C121" s="122" t="s">
        <v>178</v>
      </c>
      <c r="D121" s="123" t="s">
        <v>58</v>
      </c>
      <c r="E121" s="123" t="s">
        <v>54</v>
      </c>
      <c r="F121" s="123" t="s">
        <v>55</v>
      </c>
      <c r="G121" s="123" t="s">
        <v>179</v>
      </c>
      <c r="H121" s="123" t="s">
        <v>180</v>
      </c>
      <c r="I121" s="123" t="s">
        <v>181</v>
      </c>
      <c r="J121" s="124" t="s">
        <v>163</v>
      </c>
      <c r="K121" s="125" t="s">
        <v>182</v>
      </c>
      <c r="L121" s="126"/>
      <c r="M121" s="56" t="s">
        <v>1</v>
      </c>
      <c r="N121" s="57" t="s">
        <v>37</v>
      </c>
      <c r="O121" s="57" t="s">
        <v>183</v>
      </c>
      <c r="P121" s="57" t="s">
        <v>184</v>
      </c>
      <c r="Q121" s="57" t="s">
        <v>185</v>
      </c>
      <c r="R121" s="57" t="s">
        <v>186</v>
      </c>
      <c r="S121" s="57" t="s">
        <v>187</v>
      </c>
      <c r="T121" s="58" t="s">
        <v>188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9" customHeight="1" x14ac:dyDescent="0.25">
      <c r="A122" s="26"/>
      <c r="B122" s="27"/>
      <c r="C122" s="63" t="s">
        <v>164</v>
      </c>
      <c r="D122" s="26"/>
      <c r="E122" s="26"/>
      <c r="F122" s="26"/>
      <c r="G122" s="26"/>
      <c r="H122" s="26"/>
      <c r="I122" s="26"/>
      <c r="J122" s="127">
        <f>BK122</f>
        <v>0</v>
      </c>
      <c r="K122" s="26"/>
      <c r="L122" s="27"/>
      <c r="M122" s="59"/>
      <c r="N122" s="50"/>
      <c r="O122" s="60"/>
      <c r="P122" s="128">
        <f>P123+P137</f>
        <v>0</v>
      </c>
      <c r="Q122" s="60"/>
      <c r="R122" s="128">
        <f>R123+R137</f>
        <v>6.1589900000000002</v>
      </c>
      <c r="S122" s="60"/>
      <c r="T122" s="129">
        <f>T123+T137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165</v>
      </c>
      <c r="BK122" s="130">
        <f>BK123+BK137</f>
        <v>0</v>
      </c>
    </row>
    <row r="123" spans="1:65" s="12" customFormat="1" ht="25.9" customHeight="1" x14ac:dyDescent="0.2">
      <c r="B123" s="131"/>
      <c r="D123" s="132" t="s">
        <v>72</v>
      </c>
      <c r="E123" s="133" t="s">
        <v>189</v>
      </c>
      <c r="F123" s="133" t="s">
        <v>1011</v>
      </c>
      <c r="J123" s="134">
        <f>BK123</f>
        <v>0</v>
      </c>
      <c r="L123" s="131"/>
      <c r="M123" s="135"/>
      <c r="N123" s="136"/>
      <c r="O123" s="136"/>
      <c r="P123" s="137">
        <f>P124+P130</f>
        <v>0</v>
      </c>
      <c r="Q123" s="136"/>
      <c r="R123" s="137">
        <f>R124+R130</f>
        <v>6.1194699999999997</v>
      </c>
      <c r="S123" s="136"/>
      <c r="T123" s="138">
        <f>T124+T130</f>
        <v>0</v>
      </c>
      <c r="AR123" s="132" t="s">
        <v>80</v>
      </c>
      <c r="AT123" s="139" t="s">
        <v>72</v>
      </c>
      <c r="AU123" s="139" t="s">
        <v>73</v>
      </c>
      <c r="AY123" s="132" t="s">
        <v>191</v>
      </c>
      <c r="BK123" s="140">
        <f>BK124+BK130</f>
        <v>0</v>
      </c>
    </row>
    <row r="124" spans="1:65" s="12" customFormat="1" ht="22.9" customHeight="1" x14ac:dyDescent="0.2">
      <c r="B124" s="131"/>
      <c r="D124" s="132" t="s">
        <v>72</v>
      </c>
      <c r="E124" s="141" t="s">
        <v>80</v>
      </c>
      <c r="F124" s="141" t="s">
        <v>1012</v>
      </c>
      <c r="J124" s="142">
        <f>BK124</f>
        <v>0</v>
      </c>
      <c r="L124" s="131"/>
      <c r="M124" s="135"/>
      <c r="N124" s="136"/>
      <c r="O124" s="136"/>
      <c r="P124" s="137">
        <f>SUM(P125:P129)</f>
        <v>0</v>
      </c>
      <c r="Q124" s="136"/>
      <c r="R124" s="137">
        <f>SUM(R125:R129)</f>
        <v>5.18</v>
      </c>
      <c r="S124" s="136"/>
      <c r="T124" s="138">
        <f>SUM(T125:T129)</f>
        <v>0</v>
      </c>
      <c r="AR124" s="132" t="s">
        <v>80</v>
      </c>
      <c r="AT124" s="139" t="s">
        <v>72</v>
      </c>
      <c r="AU124" s="139" t="s">
        <v>80</v>
      </c>
      <c r="AY124" s="132" t="s">
        <v>191</v>
      </c>
      <c r="BK124" s="140">
        <f>SUM(BK125:BK129)</f>
        <v>0</v>
      </c>
    </row>
    <row r="125" spans="1:65" s="2" customFormat="1" ht="16.5" customHeight="1" x14ac:dyDescent="0.2">
      <c r="A125" s="26"/>
      <c r="B125" s="143"/>
      <c r="C125" s="144" t="s">
        <v>80</v>
      </c>
      <c r="D125" s="144" t="s">
        <v>194</v>
      </c>
      <c r="E125" s="145" t="s">
        <v>1013</v>
      </c>
      <c r="F125" s="146" t="s">
        <v>1014</v>
      </c>
      <c r="G125" s="147" t="s">
        <v>197</v>
      </c>
      <c r="H125" s="148">
        <v>26</v>
      </c>
      <c r="I125" s="149">
        <v>0</v>
      </c>
      <c r="J125" s="149">
        <f>ROUND(I125*H125,2)</f>
        <v>0</v>
      </c>
      <c r="K125" s="150"/>
      <c r="L125" s="27"/>
      <c r="M125" s="151" t="s">
        <v>1</v>
      </c>
      <c r="N125" s="152" t="s">
        <v>39</v>
      </c>
      <c r="O125" s="153">
        <v>0</v>
      </c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198</v>
      </c>
      <c r="AT125" s="155" t="s">
        <v>194</v>
      </c>
      <c r="AU125" s="155" t="s">
        <v>86</v>
      </c>
      <c r="AY125" s="14" t="s">
        <v>191</v>
      </c>
      <c r="BE125" s="156">
        <f>IF(N125="základná",J125,0)</f>
        <v>0</v>
      </c>
      <c r="BF125" s="156">
        <f>IF(N125="znížená",J125,0)</f>
        <v>0</v>
      </c>
      <c r="BG125" s="156">
        <f>IF(N125="zákl. prenesená",J125,0)</f>
        <v>0</v>
      </c>
      <c r="BH125" s="156">
        <f>IF(N125="zníž. prenesená",J125,0)</f>
        <v>0</v>
      </c>
      <c r="BI125" s="156">
        <f>IF(N125="nulová",J125,0)</f>
        <v>0</v>
      </c>
      <c r="BJ125" s="14" t="s">
        <v>86</v>
      </c>
      <c r="BK125" s="156">
        <f>ROUND(I125*H125,2)</f>
        <v>0</v>
      </c>
      <c r="BL125" s="14" t="s">
        <v>198</v>
      </c>
      <c r="BM125" s="155" t="s">
        <v>1638</v>
      </c>
    </row>
    <row r="126" spans="1:65" s="2" customFormat="1" ht="16.5" customHeight="1" x14ac:dyDescent="0.2">
      <c r="A126" s="26"/>
      <c r="B126" s="143"/>
      <c r="C126" s="144" t="s">
        <v>86</v>
      </c>
      <c r="D126" s="144" t="s">
        <v>194</v>
      </c>
      <c r="E126" s="145" t="s">
        <v>1015</v>
      </c>
      <c r="F126" s="146" t="s">
        <v>1016</v>
      </c>
      <c r="G126" s="147" t="s">
        <v>197</v>
      </c>
      <c r="H126" s="148">
        <v>26</v>
      </c>
      <c r="I126" s="149">
        <v>0</v>
      </c>
      <c r="J126" s="149">
        <f>ROUND(I126*H126,2)</f>
        <v>0</v>
      </c>
      <c r="K126" s="150"/>
      <c r="L126" s="27"/>
      <c r="M126" s="151" t="s">
        <v>1</v>
      </c>
      <c r="N126" s="152" t="s">
        <v>39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198</v>
      </c>
      <c r="AT126" s="155" t="s">
        <v>194</v>
      </c>
      <c r="AU126" s="155" t="s">
        <v>86</v>
      </c>
      <c r="AY126" s="14" t="s">
        <v>191</v>
      </c>
      <c r="BE126" s="156">
        <f>IF(N126="základná",J126,0)</f>
        <v>0</v>
      </c>
      <c r="BF126" s="156">
        <f>IF(N126="znížená",J126,0)</f>
        <v>0</v>
      </c>
      <c r="BG126" s="156">
        <f>IF(N126="zákl. prenesená",J126,0)</f>
        <v>0</v>
      </c>
      <c r="BH126" s="156">
        <f>IF(N126="zníž. prenesená",J126,0)</f>
        <v>0</v>
      </c>
      <c r="BI126" s="156">
        <f>IF(N126="nulová",J126,0)</f>
        <v>0</v>
      </c>
      <c r="BJ126" s="14" t="s">
        <v>86</v>
      </c>
      <c r="BK126" s="156">
        <f>ROUND(I126*H126,2)</f>
        <v>0</v>
      </c>
      <c r="BL126" s="14" t="s">
        <v>198</v>
      </c>
      <c r="BM126" s="155" t="s">
        <v>1639</v>
      </c>
    </row>
    <row r="127" spans="1:65" s="2" customFormat="1" ht="24" x14ac:dyDescent="0.2">
      <c r="A127" s="26"/>
      <c r="B127" s="143"/>
      <c r="C127" s="144" t="s">
        <v>203</v>
      </c>
      <c r="D127" s="144" t="s">
        <v>194</v>
      </c>
      <c r="E127" s="145" t="s">
        <v>1017</v>
      </c>
      <c r="F127" s="146" t="s">
        <v>1018</v>
      </c>
      <c r="G127" s="147" t="s">
        <v>197</v>
      </c>
      <c r="H127" s="148">
        <v>14.2</v>
      </c>
      <c r="I127" s="149">
        <v>0</v>
      </c>
      <c r="J127" s="149">
        <f>ROUND(I127*H127,2)</f>
        <v>0</v>
      </c>
      <c r="K127" s="150"/>
      <c r="L127" s="27"/>
      <c r="M127" s="151" t="s">
        <v>1</v>
      </c>
      <c r="N127" s="152" t="s">
        <v>39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198</v>
      </c>
      <c r="AT127" s="155" t="s">
        <v>194</v>
      </c>
      <c r="AU127" s="155" t="s">
        <v>86</v>
      </c>
      <c r="AY127" s="14" t="s">
        <v>191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86</v>
      </c>
      <c r="BK127" s="156">
        <f>ROUND(I127*H127,2)</f>
        <v>0</v>
      </c>
      <c r="BL127" s="14" t="s">
        <v>198</v>
      </c>
      <c r="BM127" s="155" t="s">
        <v>1640</v>
      </c>
    </row>
    <row r="128" spans="1:65" s="2" customFormat="1" ht="24" x14ac:dyDescent="0.2">
      <c r="A128" s="26"/>
      <c r="B128" s="143"/>
      <c r="C128" s="144" t="s">
        <v>198</v>
      </c>
      <c r="D128" s="144" t="s">
        <v>194</v>
      </c>
      <c r="E128" s="145" t="s">
        <v>1019</v>
      </c>
      <c r="F128" s="146" t="s">
        <v>1020</v>
      </c>
      <c r="G128" s="147" t="s">
        <v>197</v>
      </c>
      <c r="H128" s="148">
        <v>8.6</v>
      </c>
      <c r="I128" s="149">
        <v>0</v>
      </c>
      <c r="J128" s="149">
        <f>ROUND(I128*H128,2)</f>
        <v>0</v>
      </c>
      <c r="K128" s="150"/>
      <c r="L128" s="27"/>
      <c r="M128" s="151" t="s">
        <v>1</v>
      </c>
      <c r="N128" s="152" t="s">
        <v>39</v>
      </c>
      <c r="O128" s="153">
        <v>0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198</v>
      </c>
      <c r="AT128" s="155" t="s">
        <v>194</v>
      </c>
      <c r="AU128" s="155" t="s">
        <v>86</v>
      </c>
      <c r="AY128" s="14" t="s">
        <v>191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86</v>
      </c>
      <c r="BK128" s="156">
        <f>ROUND(I128*H128,2)</f>
        <v>0</v>
      </c>
      <c r="BL128" s="14" t="s">
        <v>198</v>
      </c>
      <c r="BM128" s="155" t="s">
        <v>1641</v>
      </c>
    </row>
    <row r="129" spans="1:65" s="2" customFormat="1" ht="16.5" customHeight="1" x14ac:dyDescent="0.2">
      <c r="A129" s="26"/>
      <c r="B129" s="143"/>
      <c r="C129" s="157" t="s">
        <v>212</v>
      </c>
      <c r="D129" s="157" t="s">
        <v>262</v>
      </c>
      <c r="E129" s="158" t="s">
        <v>1021</v>
      </c>
      <c r="F129" s="159" t="s">
        <v>1022</v>
      </c>
      <c r="G129" s="160" t="s">
        <v>239</v>
      </c>
      <c r="H129" s="161">
        <v>5.18</v>
      </c>
      <c r="I129" s="162">
        <v>0</v>
      </c>
      <c r="J129" s="162">
        <f>ROUND(I129*H129,2)</f>
        <v>0</v>
      </c>
      <c r="K129" s="163"/>
      <c r="L129" s="164"/>
      <c r="M129" s="165" t="s">
        <v>1</v>
      </c>
      <c r="N129" s="166" t="s">
        <v>39</v>
      </c>
      <c r="O129" s="153">
        <v>0</v>
      </c>
      <c r="P129" s="153">
        <f>O129*H129</f>
        <v>0</v>
      </c>
      <c r="Q129" s="153">
        <v>1</v>
      </c>
      <c r="R129" s="153">
        <f>Q129*H129</f>
        <v>5.18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224</v>
      </c>
      <c r="AT129" s="155" t="s">
        <v>262</v>
      </c>
      <c r="AU129" s="155" t="s">
        <v>86</v>
      </c>
      <c r="AY129" s="14" t="s">
        <v>191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198</v>
      </c>
      <c r="BM129" s="155" t="s">
        <v>1642</v>
      </c>
    </row>
    <row r="130" spans="1:65" s="12" customFormat="1" ht="22.9" customHeight="1" x14ac:dyDescent="0.2">
      <c r="B130" s="131"/>
      <c r="D130" s="132" t="s">
        <v>72</v>
      </c>
      <c r="E130" s="141" t="s">
        <v>198</v>
      </c>
      <c r="F130" s="141" t="s">
        <v>1023</v>
      </c>
      <c r="J130" s="142">
        <f>BK130</f>
        <v>0</v>
      </c>
      <c r="L130" s="131"/>
      <c r="M130" s="135"/>
      <c r="N130" s="136"/>
      <c r="O130" s="136"/>
      <c r="P130" s="137">
        <f>SUM(P131:P136)</f>
        <v>0</v>
      </c>
      <c r="Q130" s="136"/>
      <c r="R130" s="137">
        <f>SUM(R131:R136)</f>
        <v>0.93947000000000003</v>
      </c>
      <c r="S130" s="136"/>
      <c r="T130" s="138">
        <f>SUM(T131:T136)</f>
        <v>0</v>
      </c>
      <c r="AR130" s="132" t="s">
        <v>80</v>
      </c>
      <c r="AT130" s="139" t="s">
        <v>72</v>
      </c>
      <c r="AU130" s="139" t="s">
        <v>80</v>
      </c>
      <c r="AY130" s="132" t="s">
        <v>191</v>
      </c>
      <c r="BK130" s="140">
        <f>SUM(BK131:BK136)</f>
        <v>0</v>
      </c>
    </row>
    <row r="131" spans="1:65" s="2" customFormat="1" ht="36" x14ac:dyDescent="0.2">
      <c r="A131" s="26"/>
      <c r="B131" s="143"/>
      <c r="C131" s="144" t="s">
        <v>216</v>
      </c>
      <c r="D131" s="144" t="s">
        <v>194</v>
      </c>
      <c r="E131" s="145" t="s">
        <v>1024</v>
      </c>
      <c r="F131" s="146" t="s">
        <v>1025</v>
      </c>
      <c r="G131" s="147" t="s">
        <v>197</v>
      </c>
      <c r="H131" s="148">
        <v>0.15</v>
      </c>
      <c r="I131" s="149">
        <v>0</v>
      </c>
      <c r="J131" s="149">
        <f t="shared" ref="J131:J136" si="0">ROUND(I131*H131,2)</f>
        <v>0</v>
      </c>
      <c r="K131" s="150"/>
      <c r="L131" s="27"/>
      <c r="M131" s="151" t="s">
        <v>1</v>
      </c>
      <c r="N131" s="152" t="s">
        <v>39</v>
      </c>
      <c r="O131" s="153">
        <v>0</v>
      </c>
      <c r="P131" s="153">
        <f t="shared" ref="P131:P136" si="1">O131*H131</f>
        <v>0</v>
      </c>
      <c r="Q131" s="153">
        <v>1.8908</v>
      </c>
      <c r="R131" s="153">
        <f t="shared" ref="R131:R136" si="2">Q131*H131</f>
        <v>0.28361999999999998</v>
      </c>
      <c r="S131" s="153">
        <v>0</v>
      </c>
      <c r="T131" s="154">
        <f t="shared" ref="T131:T136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198</v>
      </c>
      <c r="AT131" s="155" t="s">
        <v>194</v>
      </c>
      <c r="AU131" s="155" t="s">
        <v>86</v>
      </c>
      <c r="AY131" s="14" t="s">
        <v>191</v>
      </c>
      <c r="BE131" s="156">
        <f t="shared" ref="BE131:BE136" si="4">IF(N131="základná",J131,0)</f>
        <v>0</v>
      </c>
      <c r="BF131" s="156">
        <f t="shared" ref="BF131:BF136" si="5">IF(N131="znížená",J131,0)</f>
        <v>0</v>
      </c>
      <c r="BG131" s="156">
        <f t="shared" ref="BG131:BG136" si="6">IF(N131="zákl. prenesená",J131,0)</f>
        <v>0</v>
      </c>
      <c r="BH131" s="156">
        <f t="shared" ref="BH131:BH136" si="7">IF(N131="zníž. prenesená",J131,0)</f>
        <v>0</v>
      </c>
      <c r="BI131" s="156">
        <f t="shared" ref="BI131:BI136" si="8">IF(N131="nulová",J131,0)</f>
        <v>0</v>
      </c>
      <c r="BJ131" s="14" t="s">
        <v>86</v>
      </c>
      <c r="BK131" s="156">
        <f t="shared" ref="BK131:BK136" si="9">ROUND(I131*H131,2)</f>
        <v>0</v>
      </c>
      <c r="BL131" s="14" t="s">
        <v>198</v>
      </c>
      <c r="BM131" s="155" t="s">
        <v>1643</v>
      </c>
    </row>
    <row r="132" spans="1:65" s="2" customFormat="1" ht="24" x14ac:dyDescent="0.2">
      <c r="A132" s="26"/>
      <c r="B132" s="143"/>
      <c r="C132" s="144" t="s">
        <v>220</v>
      </c>
      <c r="D132" s="144" t="s">
        <v>194</v>
      </c>
      <c r="E132" s="145" t="s">
        <v>1026</v>
      </c>
      <c r="F132" s="146" t="s">
        <v>1027</v>
      </c>
      <c r="G132" s="147" t="s">
        <v>197</v>
      </c>
      <c r="H132" s="148">
        <v>0.15</v>
      </c>
      <c r="I132" s="149">
        <v>0</v>
      </c>
      <c r="J132" s="149">
        <f t="shared" si="0"/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 t="shared" si="1"/>
        <v>0</v>
      </c>
      <c r="Q132" s="153">
        <v>2.2628699999999999</v>
      </c>
      <c r="R132" s="153">
        <f t="shared" si="2"/>
        <v>0.33943000000000001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198</v>
      </c>
      <c r="AT132" s="155" t="s">
        <v>194</v>
      </c>
      <c r="AU132" s="155" t="s">
        <v>86</v>
      </c>
      <c r="AY132" s="14" t="s">
        <v>191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198</v>
      </c>
      <c r="BM132" s="155" t="s">
        <v>1644</v>
      </c>
    </row>
    <row r="133" spans="1:65" s="2" customFormat="1" ht="24" x14ac:dyDescent="0.2">
      <c r="A133" s="26"/>
      <c r="B133" s="143"/>
      <c r="C133" s="144" t="s">
        <v>224</v>
      </c>
      <c r="D133" s="144" t="s">
        <v>194</v>
      </c>
      <c r="E133" s="145" t="s">
        <v>1028</v>
      </c>
      <c r="F133" s="146" t="s">
        <v>1029</v>
      </c>
      <c r="G133" s="147" t="s">
        <v>206</v>
      </c>
      <c r="H133" s="148">
        <v>1</v>
      </c>
      <c r="I133" s="149">
        <v>0</v>
      </c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0</v>
      </c>
      <c r="P133" s="153">
        <f t="shared" si="1"/>
        <v>0</v>
      </c>
      <c r="Q133" s="153">
        <v>0.16753999999999999</v>
      </c>
      <c r="R133" s="153">
        <f t="shared" si="2"/>
        <v>0.16753999999999999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198</v>
      </c>
      <c r="AT133" s="155" t="s">
        <v>194</v>
      </c>
      <c r="AU133" s="155" t="s">
        <v>86</v>
      </c>
      <c r="AY133" s="14" t="s">
        <v>191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198</v>
      </c>
      <c r="BM133" s="155" t="s">
        <v>1645</v>
      </c>
    </row>
    <row r="134" spans="1:65" s="2" customFormat="1" ht="16.5" customHeight="1" x14ac:dyDescent="0.2">
      <c r="A134" s="26"/>
      <c r="B134" s="143"/>
      <c r="C134" s="157" t="s">
        <v>192</v>
      </c>
      <c r="D134" s="157" t="s">
        <v>262</v>
      </c>
      <c r="E134" s="158" t="s">
        <v>1030</v>
      </c>
      <c r="F134" s="159" t="s">
        <v>1031</v>
      </c>
      <c r="G134" s="160" t="s">
        <v>206</v>
      </c>
      <c r="H134" s="161">
        <v>1</v>
      </c>
      <c r="I134" s="162">
        <v>0</v>
      </c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0.13600000000000001</v>
      </c>
      <c r="R134" s="153">
        <f t="shared" si="2"/>
        <v>0.13600000000000001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224</v>
      </c>
      <c r="AT134" s="155" t="s">
        <v>262</v>
      </c>
      <c r="AU134" s="155" t="s">
        <v>86</v>
      </c>
      <c r="AY134" s="14" t="s">
        <v>191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198</v>
      </c>
      <c r="BM134" s="155" t="s">
        <v>1646</v>
      </c>
    </row>
    <row r="135" spans="1:65" s="2" customFormat="1" ht="36" x14ac:dyDescent="0.2">
      <c r="A135" s="26"/>
      <c r="B135" s="143"/>
      <c r="C135" s="144" t="s">
        <v>231</v>
      </c>
      <c r="D135" s="144" t="s">
        <v>194</v>
      </c>
      <c r="E135" s="145" t="s">
        <v>1032</v>
      </c>
      <c r="F135" s="146" t="s">
        <v>1033</v>
      </c>
      <c r="G135" s="147" t="s">
        <v>206</v>
      </c>
      <c r="H135" s="148">
        <v>1</v>
      </c>
      <c r="I135" s="149">
        <v>0</v>
      </c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198</v>
      </c>
      <c r="AT135" s="155" t="s">
        <v>194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198</v>
      </c>
      <c r="BM135" s="155" t="s">
        <v>1647</v>
      </c>
    </row>
    <row r="136" spans="1:65" s="2" customFormat="1" ht="16.5" customHeight="1" x14ac:dyDescent="0.2">
      <c r="A136" s="26"/>
      <c r="B136" s="143"/>
      <c r="C136" s="157" t="s">
        <v>236</v>
      </c>
      <c r="D136" s="157" t="s">
        <v>262</v>
      </c>
      <c r="E136" s="158" t="s">
        <v>1034</v>
      </c>
      <c r="F136" s="159" t="s">
        <v>1035</v>
      </c>
      <c r="G136" s="160" t="s">
        <v>206</v>
      </c>
      <c r="H136" s="161">
        <v>1</v>
      </c>
      <c r="I136" s="162">
        <v>0</v>
      </c>
      <c r="J136" s="162">
        <f t="shared" si="0"/>
        <v>0</v>
      </c>
      <c r="K136" s="163"/>
      <c r="L136" s="164"/>
      <c r="M136" s="165" t="s">
        <v>1</v>
      </c>
      <c r="N136" s="166" t="s">
        <v>39</v>
      </c>
      <c r="O136" s="153">
        <v>0</v>
      </c>
      <c r="P136" s="153">
        <f t="shared" si="1"/>
        <v>0</v>
      </c>
      <c r="Q136" s="153">
        <v>1.2880000000000001E-2</v>
      </c>
      <c r="R136" s="153">
        <f t="shared" si="2"/>
        <v>1.2880000000000001E-2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224</v>
      </c>
      <c r="AT136" s="155" t="s">
        <v>262</v>
      </c>
      <c r="AU136" s="155" t="s">
        <v>86</v>
      </c>
      <c r="AY136" s="14" t="s">
        <v>191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198</v>
      </c>
      <c r="BM136" s="155" t="s">
        <v>1648</v>
      </c>
    </row>
    <row r="137" spans="1:65" s="12" customFormat="1" ht="25.9" customHeight="1" x14ac:dyDescent="0.2">
      <c r="B137" s="131"/>
      <c r="D137" s="132" t="s">
        <v>72</v>
      </c>
      <c r="E137" s="133" t="s">
        <v>253</v>
      </c>
      <c r="F137" s="133" t="s">
        <v>1036</v>
      </c>
      <c r="J137" s="134">
        <f>BK137</f>
        <v>0</v>
      </c>
      <c r="L137" s="131"/>
      <c r="M137" s="135"/>
      <c r="N137" s="136"/>
      <c r="O137" s="136"/>
      <c r="P137" s="137">
        <f>P138</f>
        <v>0</v>
      </c>
      <c r="Q137" s="136"/>
      <c r="R137" s="137">
        <f>R138</f>
        <v>3.952E-2</v>
      </c>
      <c r="S137" s="136"/>
      <c r="T137" s="138">
        <f>T138</f>
        <v>0</v>
      </c>
      <c r="AR137" s="132" t="s">
        <v>86</v>
      </c>
      <c r="AT137" s="139" t="s">
        <v>72</v>
      </c>
      <c r="AU137" s="139" t="s">
        <v>73</v>
      </c>
      <c r="AY137" s="132" t="s">
        <v>191</v>
      </c>
      <c r="BK137" s="140">
        <f>BK138</f>
        <v>0</v>
      </c>
    </row>
    <row r="138" spans="1:65" s="12" customFormat="1" ht="22.9" customHeight="1" x14ac:dyDescent="0.2">
      <c r="B138" s="131"/>
      <c r="D138" s="132" t="s">
        <v>72</v>
      </c>
      <c r="E138" s="141" t="s">
        <v>475</v>
      </c>
      <c r="F138" s="141" t="s">
        <v>1037</v>
      </c>
      <c r="J138" s="142">
        <f>BK138</f>
        <v>0</v>
      </c>
      <c r="L138" s="131"/>
      <c r="M138" s="135"/>
      <c r="N138" s="136"/>
      <c r="O138" s="136"/>
      <c r="P138" s="137">
        <f>P139</f>
        <v>0</v>
      </c>
      <c r="Q138" s="136"/>
      <c r="R138" s="137">
        <f>R139</f>
        <v>3.952E-2</v>
      </c>
      <c r="S138" s="136"/>
      <c r="T138" s="138">
        <f>T139</f>
        <v>0</v>
      </c>
      <c r="AR138" s="132" t="s">
        <v>86</v>
      </c>
      <c r="AT138" s="139" t="s">
        <v>72</v>
      </c>
      <c r="AU138" s="139" t="s">
        <v>80</v>
      </c>
      <c r="AY138" s="132" t="s">
        <v>191</v>
      </c>
      <c r="BK138" s="140">
        <f>BK139</f>
        <v>0</v>
      </c>
    </row>
    <row r="139" spans="1:65" s="12" customFormat="1" ht="20.85" customHeight="1" x14ac:dyDescent="0.2">
      <c r="B139" s="131"/>
      <c r="D139" s="132" t="s">
        <v>72</v>
      </c>
      <c r="E139" s="141" t="s">
        <v>1050</v>
      </c>
      <c r="F139" s="141" t="s">
        <v>1051</v>
      </c>
      <c r="J139" s="142">
        <f>BK139</f>
        <v>0</v>
      </c>
      <c r="L139" s="131"/>
      <c r="M139" s="135"/>
      <c r="N139" s="136"/>
      <c r="O139" s="136"/>
      <c r="P139" s="137">
        <f>SUM(P140:P142)</f>
        <v>0</v>
      </c>
      <c r="Q139" s="136"/>
      <c r="R139" s="137">
        <f>SUM(R140:R142)</f>
        <v>3.952E-2</v>
      </c>
      <c r="S139" s="136"/>
      <c r="T139" s="138">
        <f>SUM(T140:T142)</f>
        <v>0</v>
      </c>
      <c r="AR139" s="132" t="s">
        <v>86</v>
      </c>
      <c r="AT139" s="139" t="s">
        <v>72</v>
      </c>
      <c r="AU139" s="139" t="s">
        <v>86</v>
      </c>
      <c r="AY139" s="132" t="s">
        <v>191</v>
      </c>
      <c r="BK139" s="140">
        <f>SUM(BK140:BK142)</f>
        <v>0</v>
      </c>
    </row>
    <row r="140" spans="1:65" s="2" customFormat="1" ht="24" x14ac:dyDescent="0.2">
      <c r="A140" s="26"/>
      <c r="B140" s="143"/>
      <c r="C140" s="144" t="s">
        <v>241</v>
      </c>
      <c r="D140" s="144" t="s">
        <v>194</v>
      </c>
      <c r="E140" s="145" t="s">
        <v>1056</v>
      </c>
      <c r="F140" s="146" t="s">
        <v>1057</v>
      </c>
      <c r="G140" s="147" t="s">
        <v>210</v>
      </c>
      <c r="H140" s="148">
        <v>4</v>
      </c>
      <c r="I140" s="149">
        <v>0</v>
      </c>
      <c r="J140" s="149">
        <f>ROUND(I140*H140,2)</f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>O140*H140</f>
        <v>0</v>
      </c>
      <c r="Q140" s="153">
        <v>9.8799999999999999E-3</v>
      </c>
      <c r="R140" s="153">
        <f>Q140*H140</f>
        <v>3.952E-2</v>
      </c>
      <c r="S140" s="153">
        <v>0</v>
      </c>
      <c r="T140" s="154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260</v>
      </c>
      <c r="AT140" s="155" t="s">
        <v>194</v>
      </c>
      <c r="AU140" s="155" t="s">
        <v>203</v>
      </c>
      <c r="AY140" s="14" t="s">
        <v>191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4" t="s">
        <v>86</v>
      </c>
      <c r="BK140" s="156">
        <f>ROUND(I140*H140,2)</f>
        <v>0</v>
      </c>
      <c r="BL140" s="14" t="s">
        <v>260</v>
      </c>
      <c r="BM140" s="155" t="s">
        <v>1649</v>
      </c>
    </row>
    <row r="141" spans="1:65" s="2" customFormat="1" ht="24" x14ac:dyDescent="0.2">
      <c r="A141" s="26"/>
      <c r="B141" s="143"/>
      <c r="C141" s="144" t="s">
        <v>245</v>
      </c>
      <c r="D141" s="144" t="s">
        <v>194</v>
      </c>
      <c r="E141" s="145" t="s">
        <v>1112</v>
      </c>
      <c r="F141" s="146" t="s">
        <v>1113</v>
      </c>
      <c r="G141" s="147" t="s">
        <v>210</v>
      </c>
      <c r="H141" s="148">
        <v>4</v>
      </c>
      <c r="I141" s="149">
        <v>0</v>
      </c>
      <c r="J141" s="149">
        <f>ROUND(I141*H141,2)</f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260</v>
      </c>
      <c r="AT141" s="155" t="s">
        <v>194</v>
      </c>
      <c r="AU141" s="155" t="s">
        <v>203</v>
      </c>
      <c r="AY141" s="14" t="s">
        <v>191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4" t="s">
        <v>86</v>
      </c>
      <c r="BK141" s="156">
        <f>ROUND(I141*H141,2)</f>
        <v>0</v>
      </c>
      <c r="BL141" s="14" t="s">
        <v>260</v>
      </c>
      <c r="BM141" s="155" t="s">
        <v>1650</v>
      </c>
    </row>
    <row r="142" spans="1:65" s="2" customFormat="1" ht="24" x14ac:dyDescent="0.2">
      <c r="A142" s="26"/>
      <c r="B142" s="143"/>
      <c r="C142" s="144" t="s">
        <v>249</v>
      </c>
      <c r="D142" s="144" t="s">
        <v>194</v>
      </c>
      <c r="E142" s="145" t="s">
        <v>1115</v>
      </c>
      <c r="F142" s="146" t="s">
        <v>1116</v>
      </c>
      <c r="G142" s="147" t="s">
        <v>239</v>
      </c>
      <c r="H142" s="148">
        <v>0.34699999999999998</v>
      </c>
      <c r="I142" s="149">
        <v>0</v>
      </c>
      <c r="J142" s="149">
        <f>ROUND(I142*H142,2)</f>
        <v>0</v>
      </c>
      <c r="K142" s="150"/>
      <c r="L142" s="27"/>
      <c r="M142" s="167" t="s">
        <v>1</v>
      </c>
      <c r="N142" s="168" t="s">
        <v>39</v>
      </c>
      <c r="O142" s="169">
        <v>0</v>
      </c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260</v>
      </c>
      <c r="AT142" s="155" t="s">
        <v>194</v>
      </c>
      <c r="AU142" s="155" t="s">
        <v>203</v>
      </c>
      <c r="AY142" s="14" t="s">
        <v>191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4" t="s">
        <v>86</v>
      </c>
      <c r="BK142" s="156">
        <f>ROUND(I142*H142,2)</f>
        <v>0</v>
      </c>
      <c r="BL142" s="14" t="s">
        <v>260</v>
      </c>
      <c r="BM142" s="155" t="s">
        <v>1651</v>
      </c>
    </row>
    <row r="143" spans="1:65" s="2" customFormat="1" ht="6.95" customHeight="1" x14ac:dyDescent="0.2">
      <c r="A143" s="26"/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27"/>
      <c r="M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</sheetData>
  <autoFilter ref="C121:K14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3"/>
  <sheetViews>
    <sheetView showGridLines="0" topLeftCell="A119" zoomScaleNormal="100" workbookViewId="0">
      <selection activeCell="I129" sqref="I129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90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158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392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ROUND((SUM(BE126:BE152)),  2)</f>
        <v>0</v>
      </c>
      <c r="G35" s="26"/>
      <c r="H35" s="26"/>
      <c r="I35" s="100">
        <v>0.2</v>
      </c>
      <c r="J35" s="99">
        <f>ROUND(((SUM(BE126:BE152))*I35),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ROUND((SUM(BF126:BF152)),  2)</f>
        <v>0</v>
      </c>
      <c r="G36" s="26"/>
      <c r="H36" s="26"/>
      <c r="I36" s="100">
        <v>0.2</v>
      </c>
      <c r="J36" s="99">
        <f>ROUND(((SUM(BF126:BF152))*I36),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ROUND((SUM(BG126:BG152)),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ROUND((SUM(BH126:BH152)),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ROUND((SUM(BI126:BI152)),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158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102 - Stavebné úpravy obvodovej steny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 x14ac:dyDescent="0.2">
      <c r="B100" s="116"/>
      <c r="D100" s="117" t="s">
        <v>393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 x14ac:dyDescent="0.2">
      <c r="B101" s="116"/>
      <c r="D101" s="117" t="s">
        <v>394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10" customFormat="1" ht="19.899999999999999" customHeight="1" x14ac:dyDescent="0.2">
      <c r="B102" s="116"/>
      <c r="D102" s="117" t="s">
        <v>395</v>
      </c>
      <c r="E102" s="118"/>
      <c r="F102" s="118"/>
      <c r="G102" s="118"/>
      <c r="H102" s="118"/>
      <c r="I102" s="118"/>
      <c r="J102" s="119">
        <f>J140</f>
        <v>0</v>
      </c>
      <c r="L102" s="116"/>
    </row>
    <row r="103" spans="1:47" s="10" customFormat="1" ht="19.899999999999999" customHeight="1" x14ac:dyDescent="0.2">
      <c r="B103" s="116"/>
      <c r="D103" s="117" t="s">
        <v>167</v>
      </c>
      <c r="E103" s="118"/>
      <c r="F103" s="118"/>
      <c r="G103" s="118"/>
      <c r="H103" s="118"/>
      <c r="I103" s="118"/>
      <c r="J103" s="119">
        <f>J145</f>
        <v>0</v>
      </c>
      <c r="L103" s="116"/>
    </row>
    <row r="104" spans="1:47" s="10" customFormat="1" ht="19.899999999999999" customHeight="1" x14ac:dyDescent="0.2">
      <c r="B104" s="116"/>
      <c r="D104" s="117" t="s">
        <v>396</v>
      </c>
      <c r="E104" s="118"/>
      <c r="F104" s="118"/>
      <c r="G104" s="118"/>
      <c r="H104" s="118"/>
      <c r="I104" s="118"/>
      <c r="J104" s="119">
        <f>J151</f>
        <v>0</v>
      </c>
      <c r="L104" s="116"/>
    </row>
    <row r="105" spans="1:47" s="2" customFormat="1" ht="21.75" customHeight="1" x14ac:dyDescent="0.2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 x14ac:dyDescent="0.2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 x14ac:dyDescent="0.2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 x14ac:dyDescent="0.2">
      <c r="A111" s="26"/>
      <c r="B111" s="27"/>
      <c r="C111" s="18" t="s">
        <v>177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 x14ac:dyDescent="0.2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 x14ac:dyDescent="0.2">
      <c r="A114" s="26"/>
      <c r="B114" s="27"/>
      <c r="C114" s="26"/>
      <c r="D114" s="26"/>
      <c r="E114" s="211" t="str">
        <f>E7</f>
        <v>REKONŠTRUKCIA TELOCVIČNE ZŠ V OBCI KAMIENKA</v>
      </c>
      <c r="F114" s="212"/>
      <c r="G114" s="212"/>
      <c r="H114" s="212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 x14ac:dyDescent="0.2">
      <c r="B115" s="17"/>
      <c r="C115" s="23" t="s">
        <v>157</v>
      </c>
      <c r="L115" s="17"/>
    </row>
    <row r="116" spans="1:63" s="2" customFormat="1" ht="16.5" customHeight="1" x14ac:dyDescent="0.2">
      <c r="A116" s="26"/>
      <c r="B116" s="27"/>
      <c r="C116" s="26"/>
      <c r="D116" s="26"/>
      <c r="E116" s="211" t="s">
        <v>158</v>
      </c>
      <c r="F116" s="213"/>
      <c r="G116" s="213"/>
      <c r="H116" s="213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 x14ac:dyDescent="0.2">
      <c r="A117" s="26"/>
      <c r="B117" s="27"/>
      <c r="C117" s="23" t="s">
        <v>159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 x14ac:dyDescent="0.2">
      <c r="A118" s="26"/>
      <c r="B118" s="27"/>
      <c r="C118" s="26"/>
      <c r="D118" s="26"/>
      <c r="E118" s="180" t="str">
        <f>E11</f>
        <v>102 - Stavebné úpravy obvodovej steny</v>
      </c>
      <c r="F118" s="213"/>
      <c r="G118" s="213"/>
      <c r="H118" s="213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 x14ac:dyDescent="0.2">
      <c r="A120" s="26"/>
      <c r="B120" s="27"/>
      <c r="C120" s="23" t="s">
        <v>18</v>
      </c>
      <c r="D120" s="26"/>
      <c r="E120" s="26"/>
      <c r="F120" s="21" t="str">
        <f>F14</f>
        <v>Kamienka</v>
      </c>
      <c r="G120" s="26"/>
      <c r="H120" s="26"/>
      <c r="I120" s="23" t="s">
        <v>20</v>
      </c>
      <c r="J120" s="49" t="str">
        <f>IF(J14="","",J14)</f>
        <v>vyplní uchádzač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 x14ac:dyDescent="0.2">
      <c r="A122" s="26"/>
      <c r="B122" s="27"/>
      <c r="C122" s="23" t="s">
        <v>21</v>
      </c>
      <c r="D122" s="26"/>
      <c r="E122" s="26"/>
      <c r="F122" s="21" t="str">
        <f>E17</f>
        <v>Obec Kamienka</v>
      </c>
      <c r="G122" s="26"/>
      <c r="H122" s="26"/>
      <c r="I122" s="23" t="s">
        <v>27</v>
      </c>
      <c r="J122" s="24" t="str">
        <f>E23</f>
        <v>Ing. Vladislav Slosarčik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 x14ac:dyDescent="0.2">
      <c r="A123" s="26"/>
      <c r="B123" s="27"/>
      <c r="C123" s="23" t="s">
        <v>25</v>
      </c>
      <c r="D123" s="26"/>
      <c r="E123" s="26"/>
      <c r="F123" s="21" t="str">
        <f>IF(E20="","",E20)</f>
        <v>vyplní uchádzač</v>
      </c>
      <c r="G123" s="26"/>
      <c r="H123" s="26"/>
      <c r="I123" s="23" t="s">
        <v>30</v>
      </c>
      <c r="J123" s="24" t="str">
        <f>E26</f>
        <v>Ing. Slosarčik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 x14ac:dyDescent="0.2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 x14ac:dyDescent="0.2">
      <c r="A125" s="120"/>
      <c r="B125" s="121"/>
      <c r="C125" s="122" t="s">
        <v>178</v>
      </c>
      <c r="D125" s="123" t="s">
        <v>58</v>
      </c>
      <c r="E125" s="123" t="s">
        <v>54</v>
      </c>
      <c r="F125" s="123" t="s">
        <v>55</v>
      </c>
      <c r="G125" s="123" t="s">
        <v>179</v>
      </c>
      <c r="H125" s="123" t="s">
        <v>180</v>
      </c>
      <c r="I125" s="123" t="s">
        <v>181</v>
      </c>
      <c r="J125" s="124" t="s">
        <v>163</v>
      </c>
      <c r="K125" s="125" t="s">
        <v>182</v>
      </c>
      <c r="L125" s="126"/>
      <c r="M125" s="56" t="s">
        <v>1</v>
      </c>
      <c r="N125" s="57" t="s">
        <v>37</v>
      </c>
      <c r="O125" s="57" t="s">
        <v>183</v>
      </c>
      <c r="P125" s="57" t="s">
        <v>184</v>
      </c>
      <c r="Q125" s="57" t="s">
        <v>185</v>
      </c>
      <c r="R125" s="57" t="s">
        <v>186</v>
      </c>
      <c r="S125" s="57" t="s">
        <v>187</v>
      </c>
      <c r="T125" s="58" t="s">
        <v>188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 x14ac:dyDescent="0.25">
      <c r="A126" s="26"/>
      <c r="B126" s="27"/>
      <c r="C126" s="63" t="s">
        <v>164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</f>
        <v>111.19928</v>
      </c>
      <c r="Q126" s="60"/>
      <c r="R126" s="128">
        <f>R127</f>
        <v>30.1233</v>
      </c>
      <c r="S126" s="60"/>
      <c r="T126" s="129">
        <f>T127</f>
        <v>6.3360000000000003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72</v>
      </c>
      <c r="AU126" s="14" t="s">
        <v>165</v>
      </c>
      <c r="BK126" s="130">
        <f>BK127</f>
        <v>0</v>
      </c>
    </row>
    <row r="127" spans="1:63" s="12" customFormat="1" ht="25.9" customHeight="1" x14ac:dyDescent="0.2">
      <c r="B127" s="131"/>
      <c r="D127" s="132" t="s">
        <v>72</v>
      </c>
      <c r="E127" s="133" t="s">
        <v>189</v>
      </c>
      <c r="F127" s="133" t="s">
        <v>190</v>
      </c>
      <c r="J127" s="134">
        <f>BK127</f>
        <v>0</v>
      </c>
      <c r="L127" s="131"/>
      <c r="M127" s="135"/>
      <c r="N127" s="136"/>
      <c r="O127" s="136"/>
      <c r="P127" s="137">
        <f>P128+P134+P140+P145+P151</f>
        <v>111.19928</v>
      </c>
      <c r="Q127" s="136"/>
      <c r="R127" s="137">
        <f>R128+R134+R140+R145+R151</f>
        <v>30.1233</v>
      </c>
      <c r="S127" s="136"/>
      <c r="T127" s="138">
        <f>T128+T134+T140+T145+T151</f>
        <v>6.3360000000000003</v>
      </c>
      <c r="AR127" s="132" t="s">
        <v>80</v>
      </c>
      <c r="AT127" s="139" t="s">
        <v>72</v>
      </c>
      <c r="AU127" s="139" t="s">
        <v>73</v>
      </c>
      <c r="AY127" s="132" t="s">
        <v>191</v>
      </c>
      <c r="BK127" s="140">
        <f>BK128+BK134+BK140+BK145+BK151</f>
        <v>0</v>
      </c>
    </row>
    <row r="128" spans="1:63" s="12" customFormat="1" ht="22.9" customHeight="1" x14ac:dyDescent="0.2">
      <c r="B128" s="131"/>
      <c r="D128" s="132" t="s">
        <v>72</v>
      </c>
      <c r="E128" s="141" t="s">
        <v>80</v>
      </c>
      <c r="F128" s="141" t="s">
        <v>104</v>
      </c>
      <c r="J128" s="142">
        <f>BK128</f>
        <v>0</v>
      </c>
      <c r="L128" s="131"/>
      <c r="M128" s="135"/>
      <c r="N128" s="136"/>
      <c r="O128" s="136"/>
      <c r="P128" s="137">
        <f>SUM(P129:P133)</f>
        <v>18.074110000000001</v>
      </c>
      <c r="Q128" s="136"/>
      <c r="R128" s="137">
        <f>SUM(R129:R133)</f>
        <v>0</v>
      </c>
      <c r="S128" s="136"/>
      <c r="T128" s="138">
        <f>SUM(T129:T133)</f>
        <v>0</v>
      </c>
      <c r="AR128" s="132" t="s">
        <v>80</v>
      </c>
      <c r="AT128" s="139" t="s">
        <v>72</v>
      </c>
      <c r="AU128" s="139" t="s">
        <v>80</v>
      </c>
      <c r="AY128" s="132" t="s">
        <v>191</v>
      </c>
      <c r="BK128" s="140">
        <f>SUM(BK129:BK133)</f>
        <v>0</v>
      </c>
    </row>
    <row r="129" spans="1:65" s="2" customFormat="1" ht="16.5" customHeight="1" x14ac:dyDescent="0.2">
      <c r="A129" s="26"/>
      <c r="B129" s="143"/>
      <c r="C129" s="144" t="s">
        <v>80</v>
      </c>
      <c r="D129" s="144" t="s">
        <v>194</v>
      </c>
      <c r="E129" s="145" t="s">
        <v>397</v>
      </c>
      <c r="F129" s="146" t="s">
        <v>398</v>
      </c>
      <c r="G129" s="147" t="s">
        <v>197</v>
      </c>
      <c r="H129" s="148">
        <v>6.72</v>
      </c>
      <c r="I129" s="149">
        <v>0</v>
      </c>
      <c r="J129" s="149">
        <f>ROUND(I129*H129,2)</f>
        <v>0</v>
      </c>
      <c r="K129" s="150"/>
      <c r="L129" s="27"/>
      <c r="M129" s="151" t="s">
        <v>1</v>
      </c>
      <c r="N129" s="152" t="s">
        <v>39</v>
      </c>
      <c r="O129" s="153">
        <v>1.5089999999999999</v>
      </c>
      <c r="P129" s="153">
        <f>O129*H129</f>
        <v>10.14048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198</v>
      </c>
      <c r="AT129" s="155" t="s">
        <v>194</v>
      </c>
      <c r="AU129" s="155" t="s">
        <v>86</v>
      </c>
      <c r="AY129" s="14" t="s">
        <v>191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198</v>
      </c>
      <c r="BM129" s="155" t="s">
        <v>399</v>
      </c>
    </row>
    <row r="130" spans="1:65" s="2" customFormat="1" ht="36" x14ac:dyDescent="0.2">
      <c r="A130" s="26"/>
      <c r="B130" s="143"/>
      <c r="C130" s="144" t="s">
        <v>86</v>
      </c>
      <c r="D130" s="144" t="s">
        <v>194</v>
      </c>
      <c r="E130" s="145" t="s">
        <v>400</v>
      </c>
      <c r="F130" s="146" t="s">
        <v>401</v>
      </c>
      <c r="G130" s="147" t="s">
        <v>197</v>
      </c>
      <c r="H130" s="148">
        <v>6.72</v>
      </c>
      <c r="I130" s="149">
        <v>0</v>
      </c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0.08</v>
      </c>
      <c r="P130" s="153">
        <f>O130*H130</f>
        <v>0.53759999999999997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198</v>
      </c>
      <c r="AT130" s="155" t="s">
        <v>194</v>
      </c>
      <c r="AU130" s="155" t="s">
        <v>86</v>
      </c>
      <c r="AY130" s="14" t="s">
        <v>191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198</v>
      </c>
      <c r="BM130" s="155" t="s">
        <v>402</v>
      </c>
    </row>
    <row r="131" spans="1:65" s="2" customFormat="1" ht="24" x14ac:dyDescent="0.2">
      <c r="A131" s="26"/>
      <c r="B131" s="143"/>
      <c r="C131" s="144" t="s">
        <v>203</v>
      </c>
      <c r="D131" s="144" t="s">
        <v>194</v>
      </c>
      <c r="E131" s="145" t="s">
        <v>403</v>
      </c>
      <c r="F131" s="146" t="s">
        <v>404</v>
      </c>
      <c r="G131" s="147" t="s">
        <v>197</v>
      </c>
      <c r="H131" s="148">
        <v>6.72</v>
      </c>
      <c r="I131" s="149">
        <v>0</v>
      </c>
      <c r="J131" s="149">
        <f>ROUND(I131*H131,2)</f>
        <v>0</v>
      </c>
      <c r="K131" s="150"/>
      <c r="L131" s="27"/>
      <c r="M131" s="151" t="s">
        <v>1</v>
      </c>
      <c r="N131" s="152" t="s">
        <v>39</v>
      </c>
      <c r="O131" s="153">
        <v>0.97399999999999998</v>
      </c>
      <c r="P131" s="153">
        <f>O131*H131</f>
        <v>6.54528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198</v>
      </c>
      <c r="AT131" s="155" t="s">
        <v>194</v>
      </c>
      <c r="AU131" s="155" t="s">
        <v>86</v>
      </c>
      <c r="AY131" s="14" t="s">
        <v>191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86</v>
      </c>
      <c r="BK131" s="156">
        <f>ROUND(I131*H131,2)</f>
        <v>0</v>
      </c>
      <c r="BL131" s="14" t="s">
        <v>198</v>
      </c>
      <c r="BM131" s="155" t="s">
        <v>405</v>
      </c>
    </row>
    <row r="132" spans="1:65" s="2" customFormat="1" ht="24" x14ac:dyDescent="0.2">
      <c r="A132" s="26"/>
      <c r="B132" s="143"/>
      <c r="C132" s="144" t="s">
        <v>198</v>
      </c>
      <c r="D132" s="144" t="s">
        <v>194</v>
      </c>
      <c r="E132" s="145" t="s">
        <v>406</v>
      </c>
      <c r="F132" s="146" t="s">
        <v>407</v>
      </c>
      <c r="G132" s="147" t="s">
        <v>197</v>
      </c>
      <c r="H132" s="148">
        <v>6.72</v>
      </c>
      <c r="I132" s="149">
        <v>0</v>
      </c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8.1000000000000003E-2</v>
      </c>
      <c r="P132" s="153">
        <f>O132*H132</f>
        <v>0.54432000000000003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198</v>
      </c>
      <c r="AT132" s="155" t="s">
        <v>194</v>
      </c>
      <c r="AU132" s="155" t="s">
        <v>86</v>
      </c>
      <c r="AY132" s="14" t="s">
        <v>191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198</v>
      </c>
      <c r="BM132" s="155" t="s">
        <v>408</v>
      </c>
    </row>
    <row r="133" spans="1:65" s="2" customFormat="1" ht="36" x14ac:dyDescent="0.2">
      <c r="A133" s="26"/>
      <c r="B133" s="143"/>
      <c r="C133" s="144" t="s">
        <v>212</v>
      </c>
      <c r="D133" s="144" t="s">
        <v>194</v>
      </c>
      <c r="E133" s="145" t="s">
        <v>409</v>
      </c>
      <c r="F133" s="146" t="s">
        <v>410</v>
      </c>
      <c r="G133" s="147" t="s">
        <v>197</v>
      </c>
      <c r="H133" s="148">
        <v>6.72</v>
      </c>
      <c r="I133" s="149">
        <v>0</v>
      </c>
      <c r="J133" s="149">
        <f>ROUND(I133*H133,2)</f>
        <v>0</v>
      </c>
      <c r="K133" s="150"/>
      <c r="L133" s="27"/>
      <c r="M133" s="151" t="s">
        <v>1</v>
      </c>
      <c r="N133" s="152" t="s">
        <v>39</v>
      </c>
      <c r="O133" s="153">
        <v>4.5600000000000002E-2</v>
      </c>
      <c r="P133" s="153">
        <f>O133*H133</f>
        <v>0.30642999999999998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198</v>
      </c>
      <c r="AT133" s="155" t="s">
        <v>194</v>
      </c>
      <c r="AU133" s="155" t="s">
        <v>86</v>
      </c>
      <c r="AY133" s="14" t="s">
        <v>191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86</v>
      </c>
      <c r="BK133" s="156">
        <f>ROUND(I133*H133,2)</f>
        <v>0</v>
      </c>
      <c r="BL133" s="14" t="s">
        <v>198</v>
      </c>
      <c r="BM133" s="155" t="s">
        <v>411</v>
      </c>
    </row>
    <row r="134" spans="1:65" s="12" customFormat="1" ht="22.9" customHeight="1" x14ac:dyDescent="0.2">
      <c r="B134" s="131"/>
      <c r="D134" s="132" t="s">
        <v>72</v>
      </c>
      <c r="E134" s="141" t="s">
        <v>86</v>
      </c>
      <c r="F134" s="141" t="s">
        <v>412</v>
      </c>
      <c r="J134" s="142">
        <f>BK134</f>
        <v>0</v>
      </c>
      <c r="L134" s="131"/>
      <c r="M134" s="135"/>
      <c r="N134" s="136"/>
      <c r="O134" s="136"/>
      <c r="P134" s="137">
        <f>SUM(P135:P139)</f>
        <v>7.91655</v>
      </c>
      <c r="Q134" s="136"/>
      <c r="R134" s="137">
        <f>SUM(R135:R139)</f>
        <v>21.20421</v>
      </c>
      <c r="S134" s="136"/>
      <c r="T134" s="138">
        <f>SUM(T135:T139)</f>
        <v>0</v>
      </c>
      <c r="AR134" s="132" t="s">
        <v>80</v>
      </c>
      <c r="AT134" s="139" t="s">
        <v>72</v>
      </c>
      <c r="AU134" s="139" t="s">
        <v>80</v>
      </c>
      <c r="AY134" s="132" t="s">
        <v>191</v>
      </c>
      <c r="BK134" s="140">
        <f>SUM(BK135:BK139)</f>
        <v>0</v>
      </c>
    </row>
    <row r="135" spans="1:65" s="2" customFormat="1" ht="36" x14ac:dyDescent="0.2">
      <c r="A135" s="26"/>
      <c r="B135" s="143"/>
      <c r="C135" s="144" t="s">
        <v>216</v>
      </c>
      <c r="D135" s="144" t="s">
        <v>194</v>
      </c>
      <c r="E135" s="145" t="s">
        <v>413</v>
      </c>
      <c r="F135" s="146" t="s">
        <v>414</v>
      </c>
      <c r="G135" s="147" t="s">
        <v>234</v>
      </c>
      <c r="H135" s="148">
        <v>7.4</v>
      </c>
      <c r="I135" s="149">
        <v>0</v>
      </c>
      <c r="J135" s="149">
        <f>ROUND(I135*H135,2)</f>
        <v>0</v>
      </c>
      <c r="K135" s="150"/>
      <c r="L135" s="27"/>
      <c r="M135" s="151" t="s">
        <v>1</v>
      </c>
      <c r="N135" s="152" t="s">
        <v>39</v>
      </c>
      <c r="O135" s="153">
        <v>4.0000000000000001E-3</v>
      </c>
      <c r="P135" s="153">
        <f>O135*H135</f>
        <v>2.9600000000000001E-2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198</v>
      </c>
      <c r="AT135" s="155" t="s">
        <v>194</v>
      </c>
      <c r="AU135" s="155" t="s">
        <v>86</v>
      </c>
      <c r="AY135" s="14" t="s">
        <v>191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86</v>
      </c>
      <c r="BK135" s="156">
        <f>ROUND(I135*H135,2)</f>
        <v>0</v>
      </c>
      <c r="BL135" s="14" t="s">
        <v>198</v>
      </c>
      <c r="BM135" s="155" t="s">
        <v>415</v>
      </c>
    </row>
    <row r="136" spans="1:65" s="2" customFormat="1" ht="24" x14ac:dyDescent="0.2">
      <c r="A136" s="26"/>
      <c r="B136" s="143"/>
      <c r="C136" s="144" t="s">
        <v>220</v>
      </c>
      <c r="D136" s="144" t="s">
        <v>194</v>
      </c>
      <c r="E136" s="145" t="s">
        <v>416</v>
      </c>
      <c r="F136" s="146" t="s">
        <v>417</v>
      </c>
      <c r="G136" s="147" t="s">
        <v>197</v>
      </c>
      <c r="H136" s="148">
        <v>0.74</v>
      </c>
      <c r="I136" s="149">
        <v>0</v>
      </c>
      <c r="J136" s="149">
        <f>ROUND(I136*H136,2)</f>
        <v>0</v>
      </c>
      <c r="K136" s="150"/>
      <c r="L136" s="27"/>
      <c r="M136" s="151" t="s">
        <v>1</v>
      </c>
      <c r="N136" s="152" t="s">
        <v>39</v>
      </c>
      <c r="O136" s="153">
        <v>1.097</v>
      </c>
      <c r="P136" s="153">
        <f>O136*H136</f>
        <v>0.81177999999999995</v>
      </c>
      <c r="Q136" s="153">
        <v>2.0699999999999998</v>
      </c>
      <c r="R136" s="153">
        <f>Q136*H136</f>
        <v>1.5318000000000001</v>
      </c>
      <c r="S136" s="153">
        <v>0</v>
      </c>
      <c r="T136" s="154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198</v>
      </c>
      <c r="AT136" s="155" t="s">
        <v>194</v>
      </c>
      <c r="AU136" s="155" t="s">
        <v>86</v>
      </c>
      <c r="AY136" s="14" t="s">
        <v>191</v>
      </c>
      <c r="BE136" s="156">
        <f>IF(N136="základná",J136,0)</f>
        <v>0</v>
      </c>
      <c r="BF136" s="156">
        <f>IF(N136="znížená",J136,0)</f>
        <v>0</v>
      </c>
      <c r="BG136" s="156">
        <f>IF(N136="zákl. prenesená",J136,0)</f>
        <v>0</v>
      </c>
      <c r="BH136" s="156">
        <f>IF(N136="zníž. prenesená",J136,0)</f>
        <v>0</v>
      </c>
      <c r="BI136" s="156">
        <f>IF(N136="nulová",J136,0)</f>
        <v>0</v>
      </c>
      <c r="BJ136" s="14" t="s">
        <v>86</v>
      </c>
      <c r="BK136" s="156">
        <f>ROUND(I136*H136,2)</f>
        <v>0</v>
      </c>
      <c r="BL136" s="14" t="s">
        <v>198</v>
      </c>
      <c r="BM136" s="155" t="s">
        <v>418</v>
      </c>
    </row>
    <row r="137" spans="1:65" s="2" customFormat="1" ht="24" x14ac:dyDescent="0.2">
      <c r="A137" s="26"/>
      <c r="B137" s="143"/>
      <c r="C137" s="144" t="s">
        <v>224</v>
      </c>
      <c r="D137" s="144" t="s">
        <v>194</v>
      </c>
      <c r="E137" s="145" t="s">
        <v>419</v>
      </c>
      <c r="F137" s="146" t="s">
        <v>420</v>
      </c>
      <c r="G137" s="147" t="s">
        <v>197</v>
      </c>
      <c r="H137" s="148">
        <v>8.8800000000000008</v>
      </c>
      <c r="I137" s="149">
        <v>0</v>
      </c>
      <c r="J137" s="149">
        <f>ROUND(I137*H137,2)</f>
        <v>0</v>
      </c>
      <c r="K137" s="150"/>
      <c r="L137" s="27"/>
      <c r="M137" s="151" t="s">
        <v>1</v>
      </c>
      <c r="N137" s="152" t="s">
        <v>39</v>
      </c>
      <c r="O137" s="153">
        <v>0.60355999999999999</v>
      </c>
      <c r="P137" s="153">
        <f>O137*H137</f>
        <v>5.35961</v>
      </c>
      <c r="Q137" s="153">
        <v>2.2151299999999998</v>
      </c>
      <c r="R137" s="153">
        <f>Q137*H137</f>
        <v>19.670349999999999</v>
      </c>
      <c r="S137" s="153">
        <v>0</v>
      </c>
      <c r="T137" s="154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198</v>
      </c>
      <c r="AT137" s="155" t="s">
        <v>194</v>
      </c>
      <c r="AU137" s="155" t="s">
        <v>86</v>
      </c>
      <c r="AY137" s="14" t="s">
        <v>191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4" t="s">
        <v>86</v>
      </c>
      <c r="BK137" s="156">
        <f>ROUND(I137*H137,2)</f>
        <v>0</v>
      </c>
      <c r="BL137" s="14" t="s">
        <v>198</v>
      </c>
      <c r="BM137" s="155" t="s">
        <v>421</v>
      </c>
    </row>
    <row r="138" spans="1:65" s="2" customFormat="1" ht="16.5" customHeight="1" x14ac:dyDescent="0.2">
      <c r="A138" s="26"/>
      <c r="B138" s="143"/>
      <c r="C138" s="144" t="s">
        <v>192</v>
      </c>
      <c r="D138" s="144" t="s">
        <v>194</v>
      </c>
      <c r="E138" s="145" t="s">
        <v>422</v>
      </c>
      <c r="F138" s="146" t="s">
        <v>423</v>
      </c>
      <c r="G138" s="147" t="s">
        <v>234</v>
      </c>
      <c r="H138" s="148">
        <v>3.08</v>
      </c>
      <c r="I138" s="149">
        <v>0</v>
      </c>
      <c r="J138" s="149">
        <f>ROUND(I138*H138,2)</f>
        <v>0</v>
      </c>
      <c r="K138" s="150"/>
      <c r="L138" s="27"/>
      <c r="M138" s="151" t="s">
        <v>1</v>
      </c>
      <c r="N138" s="152" t="s">
        <v>39</v>
      </c>
      <c r="O138" s="153">
        <v>0.35799999999999998</v>
      </c>
      <c r="P138" s="153">
        <f>O138*H138</f>
        <v>1.1026400000000001</v>
      </c>
      <c r="Q138" s="153">
        <v>6.7000000000000002E-4</v>
      </c>
      <c r="R138" s="153">
        <f>Q138*H138</f>
        <v>2.0600000000000002E-3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198</v>
      </c>
      <c r="AT138" s="155" t="s">
        <v>194</v>
      </c>
      <c r="AU138" s="155" t="s">
        <v>86</v>
      </c>
      <c r="AY138" s="14" t="s">
        <v>191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ROUND(I138*H138,2)</f>
        <v>0</v>
      </c>
      <c r="BL138" s="14" t="s">
        <v>198</v>
      </c>
      <c r="BM138" s="155" t="s">
        <v>424</v>
      </c>
    </row>
    <row r="139" spans="1:65" s="2" customFormat="1" ht="16.5" customHeight="1" x14ac:dyDescent="0.2">
      <c r="A139" s="26"/>
      <c r="B139" s="143"/>
      <c r="C139" s="144" t="s">
        <v>231</v>
      </c>
      <c r="D139" s="144" t="s">
        <v>194</v>
      </c>
      <c r="E139" s="145" t="s">
        <v>425</v>
      </c>
      <c r="F139" s="146" t="s">
        <v>426</v>
      </c>
      <c r="G139" s="147" t="s">
        <v>234</v>
      </c>
      <c r="H139" s="148">
        <v>3.08</v>
      </c>
      <c r="I139" s="149">
        <v>0</v>
      </c>
      <c r="J139" s="149">
        <f>ROUND(I139*H139,2)</f>
        <v>0</v>
      </c>
      <c r="K139" s="150"/>
      <c r="L139" s="27"/>
      <c r="M139" s="151" t="s">
        <v>1</v>
      </c>
      <c r="N139" s="152" t="s">
        <v>39</v>
      </c>
      <c r="O139" s="153">
        <v>0.19900000000000001</v>
      </c>
      <c r="P139" s="153">
        <f>O139*H139</f>
        <v>0.61292000000000002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198</v>
      </c>
      <c r="AT139" s="155" t="s">
        <v>194</v>
      </c>
      <c r="AU139" s="155" t="s">
        <v>86</v>
      </c>
      <c r="AY139" s="14" t="s">
        <v>191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4" t="s">
        <v>86</v>
      </c>
      <c r="BK139" s="156">
        <f>ROUND(I139*H139,2)</f>
        <v>0</v>
      </c>
      <c r="BL139" s="14" t="s">
        <v>198</v>
      </c>
      <c r="BM139" s="155" t="s">
        <v>427</v>
      </c>
    </row>
    <row r="140" spans="1:65" s="12" customFormat="1" ht="22.9" customHeight="1" x14ac:dyDescent="0.2">
      <c r="B140" s="131"/>
      <c r="D140" s="132" t="s">
        <v>72</v>
      </c>
      <c r="E140" s="141" t="s">
        <v>203</v>
      </c>
      <c r="F140" s="141" t="s">
        <v>428</v>
      </c>
      <c r="J140" s="142">
        <f>BK140</f>
        <v>0</v>
      </c>
      <c r="L140" s="131"/>
      <c r="M140" s="135"/>
      <c r="N140" s="136"/>
      <c r="O140" s="136"/>
      <c r="P140" s="137">
        <f>SUM(P141:P144)</f>
        <v>33.934489999999997</v>
      </c>
      <c r="Q140" s="136"/>
      <c r="R140" s="137">
        <f>SUM(R141:R144)</f>
        <v>8.9190900000000006</v>
      </c>
      <c r="S140" s="136"/>
      <c r="T140" s="138">
        <f>SUM(T141:T144)</f>
        <v>0</v>
      </c>
      <c r="AR140" s="132" t="s">
        <v>80</v>
      </c>
      <c r="AT140" s="139" t="s">
        <v>72</v>
      </c>
      <c r="AU140" s="139" t="s">
        <v>80</v>
      </c>
      <c r="AY140" s="132" t="s">
        <v>191</v>
      </c>
      <c r="BK140" s="140">
        <f>SUM(BK141:BK144)</f>
        <v>0</v>
      </c>
    </row>
    <row r="141" spans="1:65" s="2" customFormat="1" ht="24" x14ac:dyDescent="0.2">
      <c r="A141" s="26"/>
      <c r="B141" s="143"/>
      <c r="C141" s="144" t="s">
        <v>236</v>
      </c>
      <c r="D141" s="144" t="s">
        <v>194</v>
      </c>
      <c r="E141" s="145" t="s">
        <v>429</v>
      </c>
      <c r="F141" s="146" t="s">
        <v>430</v>
      </c>
      <c r="G141" s="147" t="s">
        <v>197</v>
      </c>
      <c r="H141" s="148">
        <v>3.8260000000000001</v>
      </c>
      <c r="I141" s="149">
        <v>0</v>
      </c>
      <c r="J141" s="149">
        <f>ROUND(I141*H141,2)</f>
        <v>0</v>
      </c>
      <c r="K141" s="150"/>
      <c r="L141" s="27"/>
      <c r="M141" s="151" t="s">
        <v>1</v>
      </c>
      <c r="N141" s="152" t="s">
        <v>39</v>
      </c>
      <c r="O141" s="153">
        <v>0.99778999999999995</v>
      </c>
      <c r="P141" s="153">
        <f>O141*H141</f>
        <v>3.8175400000000002</v>
      </c>
      <c r="Q141" s="153">
        <v>2.2119</v>
      </c>
      <c r="R141" s="153">
        <f>Q141*H141</f>
        <v>8.4627300000000005</v>
      </c>
      <c r="S141" s="153">
        <v>0</v>
      </c>
      <c r="T141" s="15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198</v>
      </c>
      <c r="AT141" s="155" t="s">
        <v>194</v>
      </c>
      <c r="AU141" s="155" t="s">
        <v>86</v>
      </c>
      <c r="AY141" s="14" t="s">
        <v>191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4" t="s">
        <v>86</v>
      </c>
      <c r="BK141" s="156">
        <f>ROUND(I141*H141,2)</f>
        <v>0</v>
      </c>
      <c r="BL141" s="14" t="s">
        <v>198</v>
      </c>
      <c r="BM141" s="155" t="s">
        <v>431</v>
      </c>
    </row>
    <row r="142" spans="1:65" s="2" customFormat="1" ht="24" x14ac:dyDescent="0.2">
      <c r="A142" s="26"/>
      <c r="B142" s="143"/>
      <c r="C142" s="144" t="s">
        <v>241</v>
      </c>
      <c r="D142" s="144" t="s">
        <v>194</v>
      </c>
      <c r="E142" s="145" t="s">
        <v>432</v>
      </c>
      <c r="F142" s="146" t="s">
        <v>433</v>
      </c>
      <c r="G142" s="147" t="s">
        <v>234</v>
      </c>
      <c r="H142" s="148">
        <v>20.826000000000001</v>
      </c>
      <c r="I142" s="149">
        <v>0</v>
      </c>
      <c r="J142" s="149">
        <f>ROUND(I142*H142,2)</f>
        <v>0</v>
      </c>
      <c r="K142" s="150"/>
      <c r="L142" s="27"/>
      <c r="M142" s="151" t="s">
        <v>1</v>
      </c>
      <c r="N142" s="152" t="s">
        <v>39</v>
      </c>
      <c r="O142" s="153">
        <v>0.45676</v>
      </c>
      <c r="P142" s="153">
        <f>O142*H142</f>
        <v>9.51248</v>
      </c>
      <c r="Q142" s="153">
        <v>3.3400000000000001E-3</v>
      </c>
      <c r="R142" s="153">
        <f>Q142*H142</f>
        <v>6.9559999999999997E-2</v>
      </c>
      <c r="S142" s="153">
        <v>0</v>
      </c>
      <c r="T142" s="15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198</v>
      </c>
      <c r="AT142" s="155" t="s">
        <v>194</v>
      </c>
      <c r="AU142" s="155" t="s">
        <v>86</v>
      </c>
      <c r="AY142" s="14" t="s">
        <v>191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4" t="s">
        <v>86</v>
      </c>
      <c r="BK142" s="156">
        <f>ROUND(I142*H142,2)</f>
        <v>0</v>
      </c>
      <c r="BL142" s="14" t="s">
        <v>198</v>
      </c>
      <c r="BM142" s="155" t="s">
        <v>434</v>
      </c>
    </row>
    <row r="143" spans="1:65" s="2" customFormat="1" ht="24" x14ac:dyDescent="0.2">
      <c r="A143" s="26"/>
      <c r="B143" s="143"/>
      <c r="C143" s="144" t="s">
        <v>245</v>
      </c>
      <c r="D143" s="144" t="s">
        <v>194</v>
      </c>
      <c r="E143" s="145" t="s">
        <v>435</v>
      </c>
      <c r="F143" s="146" t="s">
        <v>436</v>
      </c>
      <c r="G143" s="147" t="s">
        <v>234</v>
      </c>
      <c r="H143" s="148">
        <v>20.826000000000001</v>
      </c>
      <c r="I143" s="149">
        <v>0</v>
      </c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0.33444000000000002</v>
      </c>
      <c r="P143" s="153">
        <f>O143*H143</f>
        <v>6.9650499999999997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198</v>
      </c>
      <c r="AT143" s="155" t="s">
        <v>194</v>
      </c>
      <c r="AU143" s="155" t="s">
        <v>86</v>
      </c>
      <c r="AY143" s="14" t="s">
        <v>191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198</v>
      </c>
      <c r="BM143" s="155" t="s">
        <v>437</v>
      </c>
    </row>
    <row r="144" spans="1:65" s="2" customFormat="1" ht="16.5" customHeight="1" x14ac:dyDescent="0.2">
      <c r="A144" s="26"/>
      <c r="B144" s="143"/>
      <c r="C144" s="144" t="s">
        <v>249</v>
      </c>
      <c r="D144" s="144" t="s">
        <v>194</v>
      </c>
      <c r="E144" s="145" t="s">
        <v>438</v>
      </c>
      <c r="F144" s="146" t="s">
        <v>439</v>
      </c>
      <c r="G144" s="147" t="s">
        <v>239</v>
      </c>
      <c r="H144" s="148">
        <v>0.38100000000000001</v>
      </c>
      <c r="I144" s="149">
        <v>0</v>
      </c>
      <c r="J144" s="149">
        <f>ROUND(I144*H144,2)</f>
        <v>0</v>
      </c>
      <c r="K144" s="150"/>
      <c r="L144" s="27"/>
      <c r="M144" s="151" t="s">
        <v>1</v>
      </c>
      <c r="N144" s="152" t="s">
        <v>39</v>
      </c>
      <c r="O144" s="153">
        <v>35.798999999999999</v>
      </c>
      <c r="P144" s="153">
        <f>O144*H144</f>
        <v>13.639419999999999</v>
      </c>
      <c r="Q144" s="153">
        <v>1.0152099999999999</v>
      </c>
      <c r="R144" s="153">
        <f>Q144*H144</f>
        <v>0.38679999999999998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198</v>
      </c>
      <c r="AT144" s="155" t="s">
        <v>194</v>
      </c>
      <c r="AU144" s="155" t="s">
        <v>86</v>
      </c>
      <c r="AY144" s="14" t="s">
        <v>191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198</v>
      </c>
      <c r="BM144" s="155" t="s">
        <v>440</v>
      </c>
    </row>
    <row r="145" spans="1:65" s="12" customFormat="1" ht="22.9" customHeight="1" x14ac:dyDescent="0.2">
      <c r="B145" s="131"/>
      <c r="D145" s="132" t="s">
        <v>72</v>
      </c>
      <c r="E145" s="141" t="s">
        <v>192</v>
      </c>
      <c r="F145" s="141" t="s">
        <v>193</v>
      </c>
      <c r="J145" s="142">
        <f>BK145</f>
        <v>0</v>
      </c>
      <c r="L145" s="131"/>
      <c r="M145" s="135"/>
      <c r="N145" s="136"/>
      <c r="O145" s="136"/>
      <c r="P145" s="137">
        <f>SUM(P146:P150)</f>
        <v>24.223680000000002</v>
      </c>
      <c r="Q145" s="136"/>
      <c r="R145" s="137">
        <f>SUM(R146:R150)</f>
        <v>0</v>
      </c>
      <c r="S145" s="136"/>
      <c r="T145" s="138">
        <f>SUM(T146:T150)</f>
        <v>6.3360000000000003</v>
      </c>
      <c r="AR145" s="132" t="s">
        <v>80</v>
      </c>
      <c r="AT145" s="139" t="s">
        <v>72</v>
      </c>
      <c r="AU145" s="139" t="s">
        <v>80</v>
      </c>
      <c r="AY145" s="132" t="s">
        <v>191</v>
      </c>
      <c r="BK145" s="140">
        <f>SUM(BK146:BK150)</f>
        <v>0</v>
      </c>
    </row>
    <row r="146" spans="1:65" s="2" customFormat="1" ht="36" x14ac:dyDescent="0.2">
      <c r="A146" s="26"/>
      <c r="B146" s="143"/>
      <c r="C146" s="144" t="s">
        <v>257</v>
      </c>
      <c r="D146" s="144" t="s">
        <v>194</v>
      </c>
      <c r="E146" s="145" t="s">
        <v>441</v>
      </c>
      <c r="F146" s="146" t="s">
        <v>442</v>
      </c>
      <c r="G146" s="147" t="s">
        <v>197</v>
      </c>
      <c r="H146" s="148">
        <v>2.88</v>
      </c>
      <c r="I146" s="149">
        <v>0</v>
      </c>
      <c r="J146" s="149">
        <f>ROUND(I146*H146,2)</f>
        <v>0</v>
      </c>
      <c r="K146" s="150"/>
      <c r="L146" s="27"/>
      <c r="M146" s="151" t="s">
        <v>1</v>
      </c>
      <c r="N146" s="152" t="s">
        <v>39</v>
      </c>
      <c r="O146" s="153">
        <v>5.1219999999999999</v>
      </c>
      <c r="P146" s="153">
        <f>O146*H146</f>
        <v>14.75136</v>
      </c>
      <c r="Q146" s="153">
        <v>0</v>
      </c>
      <c r="R146" s="153">
        <f>Q146*H146</f>
        <v>0</v>
      </c>
      <c r="S146" s="153">
        <v>2.2000000000000002</v>
      </c>
      <c r="T146" s="154">
        <f>S146*H146</f>
        <v>6.3360000000000003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198</v>
      </c>
      <c r="AT146" s="155" t="s">
        <v>194</v>
      </c>
      <c r="AU146" s="155" t="s">
        <v>86</v>
      </c>
      <c r="AY146" s="14" t="s">
        <v>191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86</v>
      </c>
      <c r="BK146" s="156">
        <f>ROUND(I146*H146,2)</f>
        <v>0</v>
      </c>
      <c r="BL146" s="14" t="s">
        <v>198</v>
      </c>
      <c r="BM146" s="155" t="s">
        <v>443</v>
      </c>
    </row>
    <row r="147" spans="1:65" s="2" customFormat="1" ht="16.5" customHeight="1" x14ac:dyDescent="0.2">
      <c r="A147" s="26"/>
      <c r="B147" s="143"/>
      <c r="C147" s="144" t="s">
        <v>260</v>
      </c>
      <c r="D147" s="144" t="s">
        <v>194</v>
      </c>
      <c r="E147" s="145" t="s">
        <v>237</v>
      </c>
      <c r="F147" s="146" t="s">
        <v>238</v>
      </c>
      <c r="G147" s="147" t="s">
        <v>239</v>
      </c>
      <c r="H147" s="148">
        <v>6.3360000000000003</v>
      </c>
      <c r="I147" s="149">
        <v>0</v>
      </c>
      <c r="J147" s="149">
        <f>ROUND(I147*H147,2)</f>
        <v>0</v>
      </c>
      <c r="K147" s="150"/>
      <c r="L147" s="27"/>
      <c r="M147" s="151" t="s">
        <v>1</v>
      </c>
      <c r="N147" s="152" t="s">
        <v>39</v>
      </c>
      <c r="O147" s="153">
        <v>0.59799999999999998</v>
      </c>
      <c r="P147" s="153">
        <f>O147*H147</f>
        <v>3.7889300000000001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198</v>
      </c>
      <c r="AT147" s="155" t="s">
        <v>194</v>
      </c>
      <c r="AU147" s="155" t="s">
        <v>86</v>
      </c>
      <c r="AY147" s="14" t="s">
        <v>191</v>
      </c>
      <c r="BE147" s="156">
        <f>IF(N147="základná",J147,0)</f>
        <v>0</v>
      </c>
      <c r="BF147" s="156">
        <f>IF(N147="znížená",J147,0)</f>
        <v>0</v>
      </c>
      <c r="BG147" s="156">
        <f>IF(N147="zákl. prenesená",J147,0)</f>
        <v>0</v>
      </c>
      <c r="BH147" s="156">
        <f>IF(N147="zníž. prenesená",J147,0)</f>
        <v>0</v>
      </c>
      <c r="BI147" s="156">
        <f>IF(N147="nulová",J147,0)</f>
        <v>0</v>
      </c>
      <c r="BJ147" s="14" t="s">
        <v>86</v>
      </c>
      <c r="BK147" s="156">
        <f>ROUND(I147*H147,2)</f>
        <v>0</v>
      </c>
      <c r="BL147" s="14" t="s">
        <v>198</v>
      </c>
      <c r="BM147" s="155" t="s">
        <v>444</v>
      </c>
    </row>
    <row r="148" spans="1:65" s="2" customFormat="1" ht="27" customHeight="1" x14ac:dyDescent="0.2">
      <c r="A148" s="26"/>
      <c r="B148" s="143"/>
      <c r="C148" s="144" t="s">
        <v>267</v>
      </c>
      <c r="D148" s="144" t="s">
        <v>194</v>
      </c>
      <c r="E148" s="145" t="s">
        <v>242</v>
      </c>
      <c r="F148" s="146" t="s">
        <v>243</v>
      </c>
      <c r="G148" s="147" t="s">
        <v>239</v>
      </c>
      <c r="H148" s="148">
        <v>6.3360000000000003</v>
      </c>
      <c r="I148" s="149">
        <v>0</v>
      </c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7.0000000000000001E-3</v>
      </c>
      <c r="P148" s="153">
        <f>O148*H148</f>
        <v>4.4350000000000001E-2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198</v>
      </c>
      <c r="AT148" s="155" t="s">
        <v>194</v>
      </c>
      <c r="AU148" s="155" t="s">
        <v>86</v>
      </c>
      <c r="AY148" s="14" t="s">
        <v>191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86</v>
      </c>
      <c r="BK148" s="156">
        <f>ROUND(I148*H148,2)</f>
        <v>0</v>
      </c>
      <c r="BL148" s="14" t="s">
        <v>198</v>
      </c>
      <c r="BM148" s="155" t="s">
        <v>445</v>
      </c>
    </row>
    <row r="149" spans="1:65" s="2" customFormat="1" ht="24" x14ac:dyDescent="0.2">
      <c r="A149" s="26"/>
      <c r="B149" s="143"/>
      <c r="C149" s="144" t="s">
        <v>271</v>
      </c>
      <c r="D149" s="144" t="s">
        <v>194</v>
      </c>
      <c r="E149" s="145" t="s">
        <v>246</v>
      </c>
      <c r="F149" s="146" t="s">
        <v>247</v>
      </c>
      <c r="G149" s="147" t="s">
        <v>239</v>
      </c>
      <c r="H149" s="148">
        <v>6.3360000000000003</v>
      </c>
      <c r="I149" s="149">
        <v>0</v>
      </c>
      <c r="J149" s="149">
        <f>ROUND(I149*H149,2)</f>
        <v>0</v>
      </c>
      <c r="K149" s="150"/>
      <c r="L149" s="27"/>
      <c r="M149" s="151" t="s">
        <v>1</v>
      </c>
      <c r="N149" s="152" t="s">
        <v>39</v>
      </c>
      <c r="O149" s="153">
        <v>0.89</v>
      </c>
      <c r="P149" s="153">
        <f>O149*H149</f>
        <v>5.6390399999999996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198</v>
      </c>
      <c r="AT149" s="155" t="s">
        <v>194</v>
      </c>
      <c r="AU149" s="155" t="s">
        <v>86</v>
      </c>
      <c r="AY149" s="14" t="s">
        <v>191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4" t="s">
        <v>86</v>
      </c>
      <c r="BK149" s="156">
        <f>ROUND(I149*H149,2)</f>
        <v>0</v>
      </c>
      <c r="BL149" s="14" t="s">
        <v>198</v>
      </c>
      <c r="BM149" s="155" t="s">
        <v>446</v>
      </c>
    </row>
    <row r="150" spans="1:65" s="2" customFormat="1" ht="24" x14ac:dyDescent="0.2">
      <c r="A150" s="26"/>
      <c r="B150" s="143"/>
      <c r="C150" s="144" t="s">
        <v>275</v>
      </c>
      <c r="D150" s="144" t="s">
        <v>194</v>
      </c>
      <c r="E150" s="145" t="s">
        <v>250</v>
      </c>
      <c r="F150" s="146" t="s">
        <v>251</v>
      </c>
      <c r="G150" s="147" t="s">
        <v>239</v>
      </c>
      <c r="H150" s="148">
        <v>6.3360000000000003</v>
      </c>
      <c r="I150" s="149">
        <v>0</v>
      </c>
      <c r="J150" s="149">
        <f>ROUND(I150*H150,2)</f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198</v>
      </c>
      <c r="AT150" s="155" t="s">
        <v>194</v>
      </c>
      <c r="AU150" s="155" t="s">
        <v>86</v>
      </c>
      <c r="AY150" s="14" t="s">
        <v>191</v>
      </c>
      <c r="BE150" s="156">
        <f>IF(N150="základná",J150,0)</f>
        <v>0</v>
      </c>
      <c r="BF150" s="156">
        <f>IF(N150="znížená",J150,0)</f>
        <v>0</v>
      </c>
      <c r="BG150" s="156">
        <f>IF(N150="zákl. prenesená",J150,0)</f>
        <v>0</v>
      </c>
      <c r="BH150" s="156">
        <f>IF(N150="zníž. prenesená",J150,0)</f>
        <v>0</v>
      </c>
      <c r="BI150" s="156">
        <f>IF(N150="nulová",J150,0)</f>
        <v>0</v>
      </c>
      <c r="BJ150" s="14" t="s">
        <v>86</v>
      </c>
      <c r="BK150" s="156">
        <f>ROUND(I150*H150,2)</f>
        <v>0</v>
      </c>
      <c r="BL150" s="14" t="s">
        <v>198</v>
      </c>
      <c r="BM150" s="155" t="s">
        <v>447</v>
      </c>
    </row>
    <row r="151" spans="1:65" s="12" customFormat="1" ht="22.9" customHeight="1" x14ac:dyDescent="0.2">
      <c r="B151" s="131"/>
      <c r="D151" s="132" t="s">
        <v>72</v>
      </c>
      <c r="E151" s="141" t="s">
        <v>448</v>
      </c>
      <c r="F151" s="141" t="s">
        <v>449</v>
      </c>
      <c r="J151" s="142">
        <f>BK151</f>
        <v>0</v>
      </c>
      <c r="L151" s="131"/>
      <c r="M151" s="135"/>
      <c r="N151" s="136"/>
      <c r="O151" s="136"/>
      <c r="P151" s="137">
        <f>P152</f>
        <v>27.050450000000001</v>
      </c>
      <c r="Q151" s="136"/>
      <c r="R151" s="137">
        <f>R152</f>
        <v>0</v>
      </c>
      <c r="S151" s="136"/>
      <c r="T151" s="138">
        <f>T152</f>
        <v>0</v>
      </c>
      <c r="AR151" s="132" t="s">
        <v>80</v>
      </c>
      <c r="AT151" s="139" t="s">
        <v>72</v>
      </c>
      <c r="AU151" s="139" t="s">
        <v>80</v>
      </c>
      <c r="AY151" s="132" t="s">
        <v>191</v>
      </c>
      <c r="BK151" s="140">
        <f>BK152</f>
        <v>0</v>
      </c>
    </row>
    <row r="152" spans="1:65" s="2" customFormat="1" ht="24" x14ac:dyDescent="0.2">
      <c r="A152" s="26"/>
      <c r="B152" s="143"/>
      <c r="C152" s="144" t="s">
        <v>7</v>
      </c>
      <c r="D152" s="144" t="s">
        <v>194</v>
      </c>
      <c r="E152" s="145" t="s">
        <v>450</v>
      </c>
      <c r="F152" s="146" t="s">
        <v>451</v>
      </c>
      <c r="G152" s="147" t="s">
        <v>239</v>
      </c>
      <c r="H152" s="148">
        <v>30.123000000000001</v>
      </c>
      <c r="I152" s="149">
        <v>0</v>
      </c>
      <c r="J152" s="149">
        <f>ROUND(I152*H152,2)</f>
        <v>0</v>
      </c>
      <c r="K152" s="150"/>
      <c r="L152" s="27"/>
      <c r="M152" s="167" t="s">
        <v>1</v>
      </c>
      <c r="N152" s="168" t="s">
        <v>39</v>
      </c>
      <c r="O152" s="169">
        <v>0.89800000000000002</v>
      </c>
      <c r="P152" s="169">
        <f>O152*H152</f>
        <v>27.050450000000001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198</v>
      </c>
      <c r="AT152" s="155" t="s">
        <v>194</v>
      </c>
      <c r="AU152" s="155" t="s">
        <v>86</v>
      </c>
      <c r="AY152" s="14" t="s">
        <v>191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4" t="s">
        <v>86</v>
      </c>
      <c r="BK152" s="156">
        <f>ROUND(I152*H152,2)</f>
        <v>0</v>
      </c>
      <c r="BL152" s="14" t="s">
        <v>198</v>
      </c>
      <c r="BM152" s="155" t="s">
        <v>452</v>
      </c>
    </row>
    <row r="153" spans="1:65" s="2" customFormat="1" ht="6.95" customHeight="1" x14ac:dyDescent="0.2">
      <c r="A153" s="26"/>
      <c r="B153" s="41"/>
      <c r="C153" s="42"/>
      <c r="D153" s="42"/>
      <c r="E153" s="42"/>
      <c r="F153" s="42"/>
      <c r="G153" s="42"/>
      <c r="H153" s="42"/>
      <c r="I153" s="42"/>
      <c r="J153" s="42"/>
      <c r="K153" s="42"/>
      <c r="L153" s="27"/>
      <c r="M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</row>
  </sheetData>
  <autoFilter ref="C125:K15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3"/>
  <sheetViews>
    <sheetView showGridLines="0" topLeftCell="A120" zoomScale="98" zoomScaleNormal="98" workbookViewId="0">
      <selection activeCell="I127" sqref="I127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93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158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453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ROUND(J124,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ROUND((SUM(BE124:BE132)),  2)</f>
        <v>0</v>
      </c>
      <c r="G35" s="26"/>
      <c r="H35" s="26"/>
      <c r="I35" s="100">
        <v>0.2</v>
      </c>
      <c r="J35" s="99">
        <f>ROUND(((SUM(BE124:BE132))*I35),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ROUND((SUM(BF124:BF132)),  2)</f>
        <v>0</v>
      </c>
      <c r="G36" s="26"/>
      <c r="H36" s="26"/>
      <c r="I36" s="100">
        <v>0.2</v>
      </c>
      <c r="J36" s="99">
        <f>ROUND(((SUM(BF124:BF132))*I36),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ROUND((SUM(BG124:BG132)),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ROUND((SUM(BH124:BH132)),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ROUND((SUM(BI124:BI132)),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158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103 - Nosník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J124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168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1:47" s="10" customFormat="1" ht="19.899999999999999" customHeight="1" x14ac:dyDescent="0.2">
      <c r="B100" s="116"/>
      <c r="D100" s="117" t="s">
        <v>454</v>
      </c>
      <c r="E100" s="118"/>
      <c r="F100" s="118"/>
      <c r="G100" s="118"/>
      <c r="H100" s="118"/>
      <c r="I100" s="118"/>
      <c r="J100" s="119">
        <f>J126</f>
        <v>0</v>
      </c>
      <c r="L100" s="116"/>
    </row>
    <row r="101" spans="1:47" s="9" customFormat="1" ht="24.95" customHeight="1" x14ac:dyDescent="0.2">
      <c r="B101" s="112"/>
      <c r="D101" s="113" t="s">
        <v>175</v>
      </c>
      <c r="E101" s="114"/>
      <c r="F101" s="114"/>
      <c r="G101" s="114"/>
      <c r="H101" s="114"/>
      <c r="I101" s="114"/>
      <c r="J101" s="115">
        <f>J128</f>
        <v>0</v>
      </c>
      <c r="L101" s="112"/>
    </row>
    <row r="102" spans="1:47" s="10" customFormat="1" ht="19.899999999999999" customHeight="1" x14ac:dyDescent="0.2">
      <c r="B102" s="116"/>
      <c r="D102" s="117" t="s">
        <v>455</v>
      </c>
      <c r="E102" s="118"/>
      <c r="F102" s="118"/>
      <c r="G102" s="118"/>
      <c r="H102" s="118"/>
      <c r="I102" s="118"/>
      <c r="J102" s="119">
        <f>J129</f>
        <v>0</v>
      </c>
      <c r="L102" s="116"/>
    </row>
    <row r="103" spans="1:47" s="2" customFormat="1" ht="21.75" customHeight="1" x14ac:dyDescent="0.2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 x14ac:dyDescent="0.2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 x14ac:dyDescent="0.2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 x14ac:dyDescent="0.2">
      <c r="A109" s="26"/>
      <c r="B109" s="27"/>
      <c r="C109" s="18" t="s">
        <v>177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 x14ac:dyDescent="0.2">
      <c r="A111" s="26"/>
      <c r="B111" s="27"/>
      <c r="C111" s="23" t="s">
        <v>14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6.5" customHeight="1" x14ac:dyDescent="0.2">
      <c r="A112" s="26"/>
      <c r="B112" s="27"/>
      <c r="C112" s="26"/>
      <c r="D112" s="26"/>
      <c r="E112" s="211" t="str">
        <f>E7</f>
        <v>REKONŠTRUKCIA TELOCVIČNE ZŠ V OBCI KAMIENKA</v>
      </c>
      <c r="F112" s="212"/>
      <c r="G112" s="212"/>
      <c r="H112" s="21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 x14ac:dyDescent="0.2">
      <c r="B113" s="17"/>
      <c r="C113" s="23" t="s">
        <v>157</v>
      </c>
      <c r="L113" s="17"/>
    </row>
    <row r="114" spans="1:65" s="2" customFormat="1" ht="16.5" customHeight="1" x14ac:dyDescent="0.2">
      <c r="A114" s="26"/>
      <c r="B114" s="27"/>
      <c r="C114" s="26"/>
      <c r="D114" s="26"/>
      <c r="E114" s="211" t="s">
        <v>158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 x14ac:dyDescent="0.2">
      <c r="A115" s="26"/>
      <c r="B115" s="27"/>
      <c r="C115" s="23" t="s">
        <v>159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 x14ac:dyDescent="0.2">
      <c r="A116" s="26"/>
      <c r="B116" s="27"/>
      <c r="C116" s="26"/>
      <c r="D116" s="26"/>
      <c r="E116" s="180" t="str">
        <f>E11</f>
        <v>103 - Nosník</v>
      </c>
      <c r="F116" s="213"/>
      <c r="G116" s="213"/>
      <c r="H116" s="213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 x14ac:dyDescent="0.2">
      <c r="A118" s="26"/>
      <c r="B118" s="27"/>
      <c r="C118" s="23" t="s">
        <v>18</v>
      </c>
      <c r="D118" s="26"/>
      <c r="E118" s="26"/>
      <c r="F118" s="21" t="str">
        <f>F14</f>
        <v>Kamienka</v>
      </c>
      <c r="G118" s="26"/>
      <c r="H118" s="26"/>
      <c r="I118" s="23" t="s">
        <v>20</v>
      </c>
      <c r="J118" s="49" t="str">
        <f>IF(J14="","",J14)</f>
        <v>vyplní uchádzač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25.7" customHeight="1" x14ac:dyDescent="0.2">
      <c r="A120" s="26"/>
      <c r="B120" s="27"/>
      <c r="C120" s="23" t="s">
        <v>21</v>
      </c>
      <c r="D120" s="26"/>
      <c r="E120" s="26"/>
      <c r="F120" s="21" t="str">
        <f>E17</f>
        <v>Obec Kamienka</v>
      </c>
      <c r="G120" s="26"/>
      <c r="H120" s="26"/>
      <c r="I120" s="23" t="s">
        <v>27</v>
      </c>
      <c r="J120" s="24" t="str">
        <f>E23</f>
        <v>Ing. Vladislav Slosarčik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 x14ac:dyDescent="0.2">
      <c r="A121" s="26"/>
      <c r="B121" s="27"/>
      <c r="C121" s="23" t="s">
        <v>25</v>
      </c>
      <c r="D121" s="26"/>
      <c r="E121" s="26"/>
      <c r="F121" s="21" t="str">
        <f>IF(E20="","",E20)</f>
        <v>vyplní uchádzač</v>
      </c>
      <c r="G121" s="26"/>
      <c r="H121" s="26"/>
      <c r="I121" s="23" t="s">
        <v>30</v>
      </c>
      <c r="J121" s="24" t="str">
        <f>E26</f>
        <v>Ing. Slosarčik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 x14ac:dyDescent="0.2">
      <c r="A123" s="120"/>
      <c r="B123" s="121"/>
      <c r="C123" s="122" t="s">
        <v>178</v>
      </c>
      <c r="D123" s="123" t="s">
        <v>58</v>
      </c>
      <c r="E123" s="123" t="s">
        <v>54</v>
      </c>
      <c r="F123" s="123" t="s">
        <v>55</v>
      </c>
      <c r="G123" s="123" t="s">
        <v>179</v>
      </c>
      <c r="H123" s="123" t="s">
        <v>180</v>
      </c>
      <c r="I123" s="123" t="s">
        <v>181</v>
      </c>
      <c r="J123" s="124" t="s">
        <v>163</v>
      </c>
      <c r="K123" s="125" t="s">
        <v>182</v>
      </c>
      <c r="L123" s="126"/>
      <c r="M123" s="56" t="s">
        <v>1</v>
      </c>
      <c r="N123" s="57" t="s">
        <v>37</v>
      </c>
      <c r="O123" s="57" t="s">
        <v>183</v>
      </c>
      <c r="P123" s="57" t="s">
        <v>184</v>
      </c>
      <c r="Q123" s="57" t="s">
        <v>185</v>
      </c>
      <c r="R123" s="57" t="s">
        <v>186</v>
      </c>
      <c r="S123" s="57" t="s">
        <v>187</v>
      </c>
      <c r="T123" s="58" t="s">
        <v>188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 x14ac:dyDescent="0.25">
      <c r="A124" s="26"/>
      <c r="B124" s="27"/>
      <c r="C124" s="63" t="s">
        <v>164</v>
      </c>
      <c r="D124" s="26"/>
      <c r="E124" s="26"/>
      <c r="F124" s="26"/>
      <c r="G124" s="26"/>
      <c r="H124" s="26"/>
      <c r="I124" s="26"/>
      <c r="J124" s="127">
        <f>BK124</f>
        <v>0</v>
      </c>
      <c r="K124" s="26"/>
      <c r="L124" s="27"/>
      <c r="M124" s="59"/>
      <c r="N124" s="50"/>
      <c r="O124" s="60"/>
      <c r="P124" s="128">
        <f>P125+P128</f>
        <v>420.16455999999999</v>
      </c>
      <c r="Q124" s="60"/>
      <c r="R124" s="128">
        <f>R125+R128</f>
        <v>6.99369</v>
      </c>
      <c r="S124" s="60"/>
      <c r="T124" s="129">
        <f>T125+T128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165</v>
      </c>
      <c r="BK124" s="130">
        <f>BK125+BK128</f>
        <v>0</v>
      </c>
    </row>
    <row r="125" spans="1:65" s="12" customFormat="1" ht="25.9" customHeight="1" x14ac:dyDescent="0.2">
      <c r="B125" s="131"/>
      <c r="D125" s="132" t="s">
        <v>72</v>
      </c>
      <c r="E125" s="133" t="s">
        <v>253</v>
      </c>
      <c r="F125" s="133" t="s">
        <v>254</v>
      </c>
      <c r="J125" s="134">
        <f>BK125</f>
        <v>0</v>
      </c>
      <c r="L125" s="131"/>
      <c r="M125" s="135"/>
      <c r="N125" s="136"/>
      <c r="O125" s="136"/>
      <c r="P125" s="137">
        <f>P126</f>
        <v>17.544799999999999</v>
      </c>
      <c r="Q125" s="136"/>
      <c r="R125" s="137">
        <f>R126</f>
        <v>5.169E-2</v>
      </c>
      <c r="S125" s="136"/>
      <c r="T125" s="138">
        <f>T126</f>
        <v>0</v>
      </c>
      <c r="AR125" s="132" t="s">
        <v>86</v>
      </c>
      <c r="AT125" s="139" t="s">
        <v>72</v>
      </c>
      <c r="AU125" s="139" t="s">
        <v>73</v>
      </c>
      <c r="AY125" s="132" t="s">
        <v>191</v>
      </c>
      <c r="BK125" s="140">
        <f>BK126</f>
        <v>0</v>
      </c>
    </row>
    <row r="126" spans="1:65" s="12" customFormat="1" ht="22.9" customHeight="1" x14ac:dyDescent="0.2">
      <c r="B126" s="131"/>
      <c r="D126" s="132" t="s">
        <v>72</v>
      </c>
      <c r="E126" s="141" t="s">
        <v>456</v>
      </c>
      <c r="F126" s="141" t="s">
        <v>457</v>
      </c>
      <c r="J126" s="142">
        <f>BK126</f>
        <v>0</v>
      </c>
      <c r="L126" s="131"/>
      <c r="M126" s="135"/>
      <c r="N126" s="136"/>
      <c r="O126" s="136"/>
      <c r="P126" s="137">
        <f>P127</f>
        <v>17.544799999999999</v>
      </c>
      <c r="Q126" s="136"/>
      <c r="R126" s="137">
        <f>R127</f>
        <v>5.169E-2</v>
      </c>
      <c r="S126" s="136"/>
      <c r="T126" s="138">
        <f>T127</f>
        <v>0</v>
      </c>
      <c r="AR126" s="132" t="s">
        <v>86</v>
      </c>
      <c r="AT126" s="139" t="s">
        <v>72</v>
      </c>
      <c r="AU126" s="139" t="s">
        <v>80</v>
      </c>
      <c r="AY126" s="132" t="s">
        <v>191</v>
      </c>
      <c r="BK126" s="140">
        <f>BK127</f>
        <v>0</v>
      </c>
    </row>
    <row r="127" spans="1:65" s="2" customFormat="1" ht="24" x14ac:dyDescent="0.2">
      <c r="A127" s="26"/>
      <c r="B127" s="143"/>
      <c r="C127" s="144" t="s">
        <v>80</v>
      </c>
      <c r="D127" s="144" t="s">
        <v>194</v>
      </c>
      <c r="E127" s="145" t="s">
        <v>458</v>
      </c>
      <c r="F127" s="146" t="s">
        <v>459</v>
      </c>
      <c r="G127" s="147" t="s">
        <v>234</v>
      </c>
      <c r="H127" s="148">
        <v>72.8</v>
      </c>
      <c r="I127" s="149">
        <v>0</v>
      </c>
      <c r="J127" s="149">
        <f>ROUND(I127*H127,2)</f>
        <v>0</v>
      </c>
      <c r="K127" s="150"/>
      <c r="L127" s="27"/>
      <c r="M127" s="151" t="s">
        <v>1</v>
      </c>
      <c r="N127" s="152" t="s">
        <v>39</v>
      </c>
      <c r="O127" s="153">
        <v>0.24099999999999999</v>
      </c>
      <c r="P127" s="153">
        <f>O127*H127</f>
        <v>17.544799999999999</v>
      </c>
      <c r="Q127" s="153">
        <v>7.1000000000000002E-4</v>
      </c>
      <c r="R127" s="153">
        <f>Q127*H127</f>
        <v>5.169E-2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260</v>
      </c>
      <c r="AT127" s="155" t="s">
        <v>194</v>
      </c>
      <c r="AU127" s="155" t="s">
        <v>86</v>
      </c>
      <c r="AY127" s="14" t="s">
        <v>191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86</v>
      </c>
      <c r="BK127" s="156">
        <f>ROUND(I127*H127,2)</f>
        <v>0</v>
      </c>
      <c r="BL127" s="14" t="s">
        <v>260</v>
      </c>
      <c r="BM127" s="155" t="s">
        <v>460</v>
      </c>
    </row>
    <row r="128" spans="1:65" s="12" customFormat="1" ht="25.9" customHeight="1" x14ac:dyDescent="0.2">
      <c r="B128" s="131"/>
      <c r="D128" s="132" t="s">
        <v>72</v>
      </c>
      <c r="E128" s="133" t="s">
        <v>262</v>
      </c>
      <c r="F128" s="133" t="s">
        <v>348</v>
      </c>
      <c r="J128" s="134">
        <f>BK128</f>
        <v>0</v>
      </c>
      <c r="L128" s="131"/>
      <c r="M128" s="135"/>
      <c r="N128" s="136"/>
      <c r="O128" s="136"/>
      <c r="P128" s="137">
        <f>P129</f>
        <v>402.61975999999999</v>
      </c>
      <c r="Q128" s="136"/>
      <c r="R128" s="137">
        <f>R129</f>
        <v>6.9420000000000002</v>
      </c>
      <c r="S128" s="136"/>
      <c r="T128" s="138">
        <f>T129</f>
        <v>0</v>
      </c>
      <c r="AR128" s="132" t="s">
        <v>203</v>
      </c>
      <c r="AT128" s="139" t="s">
        <v>72</v>
      </c>
      <c r="AU128" s="139" t="s">
        <v>73</v>
      </c>
      <c r="AY128" s="132" t="s">
        <v>191</v>
      </c>
      <c r="BK128" s="140">
        <f>BK129</f>
        <v>0</v>
      </c>
    </row>
    <row r="129" spans="1:65" s="12" customFormat="1" ht="22.9" customHeight="1" x14ac:dyDescent="0.2">
      <c r="B129" s="131"/>
      <c r="D129" s="132" t="s">
        <v>72</v>
      </c>
      <c r="E129" s="141" t="s">
        <v>461</v>
      </c>
      <c r="F129" s="141" t="s">
        <v>462</v>
      </c>
      <c r="J129" s="142">
        <f>BK129</f>
        <v>0</v>
      </c>
      <c r="L129" s="131"/>
      <c r="M129" s="135"/>
      <c r="N129" s="136"/>
      <c r="O129" s="136"/>
      <c r="P129" s="137">
        <f>SUM(P130:P132)</f>
        <v>402.61975999999999</v>
      </c>
      <c r="Q129" s="136"/>
      <c r="R129" s="137">
        <f>SUM(R130:R132)</f>
        <v>6.9420000000000002</v>
      </c>
      <c r="S129" s="136"/>
      <c r="T129" s="138">
        <f>SUM(T130:T132)</f>
        <v>0</v>
      </c>
      <c r="AR129" s="132" t="s">
        <v>203</v>
      </c>
      <c r="AT129" s="139" t="s">
        <v>72</v>
      </c>
      <c r="AU129" s="139" t="s">
        <v>80</v>
      </c>
      <c r="AY129" s="132" t="s">
        <v>191</v>
      </c>
      <c r="BK129" s="140">
        <f>SUM(BK130:BK132)</f>
        <v>0</v>
      </c>
    </row>
    <row r="130" spans="1:65" s="2" customFormat="1" ht="24" x14ac:dyDescent="0.2">
      <c r="A130" s="26"/>
      <c r="B130" s="143"/>
      <c r="C130" s="144" t="s">
        <v>86</v>
      </c>
      <c r="D130" s="144" t="s">
        <v>194</v>
      </c>
      <c r="E130" s="145" t="s">
        <v>463</v>
      </c>
      <c r="F130" s="146" t="s">
        <v>464</v>
      </c>
      <c r="G130" s="147" t="s">
        <v>334</v>
      </c>
      <c r="H130" s="148">
        <v>6941.72</v>
      </c>
      <c r="I130" s="149">
        <v>0</v>
      </c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1.4E-2</v>
      </c>
      <c r="P130" s="153">
        <f>O130*H130</f>
        <v>97.184079999999994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354</v>
      </c>
      <c r="AT130" s="155" t="s">
        <v>194</v>
      </c>
      <c r="AU130" s="155" t="s">
        <v>86</v>
      </c>
      <c r="AY130" s="14" t="s">
        <v>191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354</v>
      </c>
      <c r="BM130" s="155" t="s">
        <v>465</v>
      </c>
    </row>
    <row r="131" spans="1:65" s="2" customFormat="1" ht="24" x14ac:dyDescent="0.2">
      <c r="A131" s="26"/>
      <c r="B131" s="143"/>
      <c r="C131" s="157" t="s">
        <v>203</v>
      </c>
      <c r="D131" s="157" t="s">
        <v>262</v>
      </c>
      <c r="E131" s="158" t="s">
        <v>466</v>
      </c>
      <c r="F131" s="159" t="s">
        <v>467</v>
      </c>
      <c r="G131" s="160" t="s">
        <v>239</v>
      </c>
      <c r="H131" s="161">
        <v>6.9420000000000002</v>
      </c>
      <c r="I131" s="162">
        <v>0</v>
      </c>
      <c r="J131" s="162">
        <f>ROUND(I131*H131,2)</f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>O131*H131</f>
        <v>0</v>
      </c>
      <c r="Q131" s="153">
        <v>1</v>
      </c>
      <c r="R131" s="153">
        <f>Q131*H131</f>
        <v>6.9420000000000002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468</v>
      </c>
      <c r="AT131" s="155" t="s">
        <v>262</v>
      </c>
      <c r="AU131" s="155" t="s">
        <v>86</v>
      </c>
      <c r="AY131" s="14" t="s">
        <v>191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86</v>
      </c>
      <c r="BK131" s="156">
        <f>ROUND(I131*H131,2)</f>
        <v>0</v>
      </c>
      <c r="BL131" s="14" t="s">
        <v>468</v>
      </c>
      <c r="BM131" s="155" t="s">
        <v>469</v>
      </c>
    </row>
    <row r="132" spans="1:65" s="2" customFormat="1" ht="36" x14ac:dyDescent="0.2">
      <c r="A132" s="26"/>
      <c r="B132" s="143"/>
      <c r="C132" s="144" t="s">
        <v>198</v>
      </c>
      <c r="D132" s="144" t="s">
        <v>194</v>
      </c>
      <c r="E132" s="145" t="s">
        <v>470</v>
      </c>
      <c r="F132" s="146" t="s">
        <v>471</v>
      </c>
      <c r="G132" s="147" t="s">
        <v>334</v>
      </c>
      <c r="H132" s="148">
        <v>6941.72</v>
      </c>
      <c r="I132" s="149">
        <v>0</v>
      </c>
      <c r="J132" s="149">
        <f>ROUND(I132*H132,2)</f>
        <v>0</v>
      </c>
      <c r="K132" s="150"/>
      <c r="L132" s="27"/>
      <c r="M132" s="167" t="s">
        <v>1</v>
      </c>
      <c r="N132" s="168" t="s">
        <v>39</v>
      </c>
      <c r="O132" s="169">
        <v>4.3999999999999997E-2</v>
      </c>
      <c r="P132" s="169">
        <f>O132*H132</f>
        <v>305.43567999999999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354</v>
      </c>
      <c r="AT132" s="155" t="s">
        <v>194</v>
      </c>
      <c r="AU132" s="155" t="s">
        <v>86</v>
      </c>
      <c r="AY132" s="14" t="s">
        <v>191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354</v>
      </c>
      <c r="BM132" s="155" t="s">
        <v>472</v>
      </c>
    </row>
    <row r="133" spans="1:65" s="2" customFormat="1" ht="6.95" customHeight="1" x14ac:dyDescent="0.2">
      <c r="A133" s="26"/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27"/>
      <c r="M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</sheetData>
  <autoFilter ref="C123:K132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1"/>
  <sheetViews>
    <sheetView showGridLines="0" topLeftCell="A119" workbookViewId="0">
      <selection activeCell="I125" sqref="I125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96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158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473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ROUND((SUM(BE122:BE130)),  2)</f>
        <v>0</v>
      </c>
      <c r="G35" s="26"/>
      <c r="H35" s="26"/>
      <c r="I35" s="100">
        <v>0.2</v>
      </c>
      <c r="J35" s="99">
        <f>ROUND(((SUM(BE122:BE130))*I35),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ROUND((SUM(BF122:BF130)),  2)</f>
        <v>0</v>
      </c>
      <c r="G36" s="26"/>
      <c r="H36" s="26"/>
      <c r="I36" s="100">
        <v>0.2</v>
      </c>
      <c r="J36" s="99">
        <f>ROUND(((SUM(BF122:BF130))*I36),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ROUND((SUM(BG122:BG130)),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ROUND((SUM(BH122:BH130)),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ROUND((SUM(BI122:BI130)),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158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104 - Zateplenie stropu telocvične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168</v>
      </c>
      <c r="E99" s="114"/>
      <c r="F99" s="114"/>
      <c r="G99" s="114"/>
      <c r="H99" s="114"/>
      <c r="I99" s="114"/>
      <c r="J99" s="115">
        <f>J123</f>
        <v>0</v>
      </c>
      <c r="L99" s="112"/>
    </row>
    <row r="100" spans="1:47" s="10" customFormat="1" ht="19.899999999999999" customHeight="1" x14ac:dyDescent="0.2">
      <c r="B100" s="116"/>
      <c r="D100" s="117" t="s">
        <v>474</v>
      </c>
      <c r="E100" s="118"/>
      <c r="F100" s="118"/>
      <c r="G100" s="118"/>
      <c r="H100" s="118"/>
      <c r="I100" s="118"/>
      <c r="J100" s="119">
        <f>J124</f>
        <v>0</v>
      </c>
      <c r="L100" s="116"/>
    </row>
    <row r="101" spans="1:47" s="2" customFormat="1" ht="21.75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 x14ac:dyDescent="0.2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 x14ac:dyDescent="0.2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 x14ac:dyDescent="0.2">
      <c r="A107" s="26"/>
      <c r="B107" s="27"/>
      <c r="C107" s="18" t="s">
        <v>177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 x14ac:dyDescent="0.2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 x14ac:dyDescent="0.2">
      <c r="A110" s="26"/>
      <c r="B110" s="27"/>
      <c r="C110" s="26"/>
      <c r="D110" s="26"/>
      <c r="E110" s="211" t="str">
        <f>E7</f>
        <v>REKONŠTRUKCIA TELOCVIČNE ZŠ V OBCI KAMIENKA</v>
      </c>
      <c r="F110" s="212"/>
      <c r="G110" s="212"/>
      <c r="H110" s="21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 x14ac:dyDescent="0.2">
      <c r="B111" s="17"/>
      <c r="C111" s="23" t="s">
        <v>157</v>
      </c>
      <c r="L111" s="17"/>
    </row>
    <row r="112" spans="1:47" s="2" customFormat="1" ht="16.5" customHeight="1" x14ac:dyDescent="0.2">
      <c r="A112" s="26"/>
      <c r="B112" s="27"/>
      <c r="C112" s="26"/>
      <c r="D112" s="26"/>
      <c r="E112" s="211" t="s">
        <v>158</v>
      </c>
      <c r="F112" s="213"/>
      <c r="G112" s="213"/>
      <c r="H112" s="213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159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180" t="str">
        <f>E11</f>
        <v>104 - Zateplenie stropu telocvične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18</v>
      </c>
      <c r="D116" s="26"/>
      <c r="E116" s="26"/>
      <c r="F116" s="21" t="str">
        <f>F14</f>
        <v>Kamienka</v>
      </c>
      <c r="G116" s="26"/>
      <c r="H116" s="26"/>
      <c r="I116" s="23" t="s">
        <v>20</v>
      </c>
      <c r="J116" s="49" t="str">
        <f>IF(J14="","",J14)</f>
        <v>vyplní uchádzač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7" customHeight="1" x14ac:dyDescent="0.2">
      <c r="A118" s="26"/>
      <c r="B118" s="27"/>
      <c r="C118" s="23" t="s">
        <v>21</v>
      </c>
      <c r="D118" s="26"/>
      <c r="E118" s="26"/>
      <c r="F118" s="21" t="str">
        <f>E17</f>
        <v>Obec Kamienka</v>
      </c>
      <c r="G118" s="26"/>
      <c r="H118" s="26"/>
      <c r="I118" s="23" t="s">
        <v>27</v>
      </c>
      <c r="J118" s="24" t="str">
        <f>E23</f>
        <v>Ing. Vladislav Slosarčik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25</v>
      </c>
      <c r="D119" s="26"/>
      <c r="E119" s="26"/>
      <c r="F119" s="21" t="str">
        <f>IF(E20="","",E20)</f>
        <v>vyplní uchádzač</v>
      </c>
      <c r="G119" s="26"/>
      <c r="H119" s="26"/>
      <c r="I119" s="23" t="s">
        <v>30</v>
      </c>
      <c r="J119" s="24" t="str">
        <f>E26</f>
        <v>Ing.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20"/>
      <c r="B121" s="121"/>
      <c r="C121" s="122" t="s">
        <v>178</v>
      </c>
      <c r="D121" s="123" t="s">
        <v>58</v>
      </c>
      <c r="E121" s="123" t="s">
        <v>54</v>
      </c>
      <c r="F121" s="123" t="s">
        <v>55</v>
      </c>
      <c r="G121" s="123" t="s">
        <v>179</v>
      </c>
      <c r="H121" s="123" t="s">
        <v>180</v>
      </c>
      <c r="I121" s="123" t="s">
        <v>181</v>
      </c>
      <c r="J121" s="124" t="s">
        <v>163</v>
      </c>
      <c r="K121" s="125" t="s">
        <v>182</v>
      </c>
      <c r="L121" s="126"/>
      <c r="M121" s="56" t="s">
        <v>1</v>
      </c>
      <c r="N121" s="57" t="s">
        <v>37</v>
      </c>
      <c r="O121" s="57" t="s">
        <v>183</v>
      </c>
      <c r="P121" s="57" t="s">
        <v>184</v>
      </c>
      <c r="Q121" s="57" t="s">
        <v>185</v>
      </c>
      <c r="R121" s="57" t="s">
        <v>186</v>
      </c>
      <c r="S121" s="57" t="s">
        <v>187</v>
      </c>
      <c r="T121" s="58" t="s">
        <v>188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9" customHeight="1" x14ac:dyDescent="0.25">
      <c r="A122" s="26"/>
      <c r="B122" s="27"/>
      <c r="C122" s="63" t="s">
        <v>164</v>
      </c>
      <c r="D122" s="26"/>
      <c r="E122" s="26"/>
      <c r="F122" s="26"/>
      <c r="G122" s="26"/>
      <c r="H122" s="26"/>
      <c r="I122" s="26"/>
      <c r="J122" s="127">
        <f>BK122</f>
        <v>0</v>
      </c>
      <c r="K122" s="26"/>
      <c r="L122" s="27"/>
      <c r="M122" s="59"/>
      <c r="N122" s="50"/>
      <c r="O122" s="60"/>
      <c r="P122" s="128">
        <f>P123</f>
        <v>60.631340000000002</v>
      </c>
      <c r="Q122" s="60"/>
      <c r="R122" s="128">
        <f>R123</f>
        <v>2.1587299999999998</v>
      </c>
      <c r="S122" s="60"/>
      <c r="T122" s="129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165</v>
      </c>
      <c r="BK122" s="130">
        <f>BK123</f>
        <v>0</v>
      </c>
    </row>
    <row r="123" spans="1:65" s="12" customFormat="1" ht="25.9" customHeight="1" x14ac:dyDescent="0.2">
      <c r="B123" s="131"/>
      <c r="D123" s="132" t="s">
        <v>72</v>
      </c>
      <c r="E123" s="133" t="s">
        <v>253</v>
      </c>
      <c r="F123" s="133" t="s">
        <v>254</v>
      </c>
      <c r="J123" s="134">
        <f>BK123</f>
        <v>0</v>
      </c>
      <c r="L123" s="131"/>
      <c r="M123" s="135"/>
      <c r="N123" s="136"/>
      <c r="O123" s="136"/>
      <c r="P123" s="137">
        <f>P124</f>
        <v>60.631340000000002</v>
      </c>
      <c r="Q123" s="136"/>
      <c r="R123" s="137">
        <f>R124</f>
        <v>2.1587299999999998</v>
      </c>
      <c r="S123" s="136"/>
      <c r="T123" s="138">
        <f>T124</f>
        <v>0</v>
      </c>
      <c r="AR123" s="132" t="s">
        <v>86</v>
      </c>
      <c r="AT123" s="139" t="s">
        <v>72</v>
      </c>
      <c r="AU123" s="139" t="s">
        <v>73</v>
      </c>
      <c r="AY123" s="132" t="s">
        <v>191</v>
      </c>
      <c r="BK123" s="140">
        <f>BK124</f>
        <v>0</v>
      </c>
    </row>
    <row r="124" spans="1:65" s="12" customFormat="1" ht="22.9" customHeight="1" x14ac:dyDescent="0.2">
      <c r="B124" s="131"/>
      <c r="D124" s="132" t="s">
        <v>72</v>
      </c>
      <c r="E124" s="141" t="s">
        <v>475</v>
      </c>
      <c r="F124" s="141" t="s">
        <v>476</v>
      </c>
      <c r="J124" s="142">
        <f>BK124</f>
        <v>0</v>
      </c>
      <c r="L124" s="131"/>
      <c r="M124" s="135"/>
      <c r="N124" s="136"/>
      <c r="O124" s="136"/>
      <c r="P124" s="137">
        <f>SUM(P125:P130)</f>
        <v>60.631340000000002</v>
      </c>
      <c r="Q124" s="136"/>
      <c r="R124" s="137">
        <f>SUM(R125:R130)</f>
        <v>2.1587299999999998</v>
      </c>
      <c r="S124" s="136"/>
      <c r="T124" s="138">
        <f>SUM(T125:T130)</f>
        <v>0</v>
      </c>
      <c r="AR124" s="132" t="s">
        <v>86</v>
      </c>
      <c r="AT124" s="139" t="s">
        <v>72</v>
      </c>
      <c r="AU124" s="139" t="s">
        <v>80</v>
      </c>
      <c r="AY124" s="132" t="s">
        <v>191</v>
      </c>
      <c r="BK124" s="140">
        <f>SUM(BK125:BK130)</f>
        <v>0</v>
      </c>
    </row>
    <row r="125" spans="1:65" s="2" customFormat="1" ht="24" x14ac:dyDescent="0.2">
      <c r="A125" s="26"/>
      <c r="B125" s="143"/>
      <c r="C125" s="144" t="s">
        <v>80</v>
      </c>
      <c r="D125" s="144" t="s">
        <v>194</v>
      </c>
      <c r="E125" s="145" t="s">
        <v>477</v>
      </c>
      <c r="F125" s="146" t="s">
        <v>478</v>
      </c>
      <c r="G125" s="147" t="s">
        <v>234</v>
      </c>
      <c r="H125" s="148">
        <v>312</v>
      </c>
      <c r="I125" s="149">
        <v>0</v>
      </c>
      <c r="J125" s="149">
        <f t="shared" ref="J125:J130" si="0">ROUND(I125*H125,2)</f>
        <v>0</v>
      </c>
      <c r="K125" s="150"/>
      <c r="L125" s="27"/>
      <c r="M125" s="151" t="s">
        <v>1</v>
      </c>
      <c r="N125" s="152" t="s">
        <v>39</v>
      </c>
      <c r="O125" s="153">
        <v>9.1999999999999998E-2</v>
      </c>
      <c r="P125" s="153">
        <f t="shared" ref="P125:P130" si="1">O125*H125</f>
        <v>28.704000000000001</v>
      </c>
      <c r="Q125" s="153">
        <v>0</v>
      </c>
      <c r="R125" s="153">
        <f t="shared" ref="R125:R130" si="2">Q125*H125</f>
        <v>0</v>
      </c>
      <c r="S125" s="153">
        <v>0</v>
      </c>
      <c r="T125" s="154">
        <f t="shared" ref="T125:T130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260</v>
      </c>
      <c r="AT125" s="155" t="s">
        <v>194</v>
      </c>
      <c r="AU125" s="155" t="s">
        <v>86</v>
      </c>
      <c r="AY125" s="14" t="s">
        <v>191</v>
      </c>
      <c r="BE125" s="156">
        <f t="shared" ref="BE125:BE130" si="4">IF(N125="základná",J125,0)</f>
        <v>0</v>
      </c>
      <c r="BF125" s="156">
        <f t="shared" ref="BF125:BF130" si="5">IF(N125="znížená",J125,0)</f>
        <v>0</v>
      </c>
      <c r="BG125" s="156">
        <f t="shared" ref="BG125:BG130" si="6">IF(N125="zákl. prenesená",J125,0)</f>
        <v>0</v>
      </c>
      <c r="BH125" s="156">
        <f t="shared" ref="BH125:BH130" si="7">IF(N125="zníž. prenesená",J125,0)</f>
        <v>0</v>
      </c>
      <c r="BI125" s="156">
        <f t="shared" ref="BI125:BI130" si="8">IF(N125="nulová",J125,0)</f>
        <v>0</v>
      </c>
      <c r="BJ125" s="14" t="s">
        <v>86</v>
      </c>
      <c r="BK125" s="156">
        <f t="shared" ref="BK125:BK130" si="9">ROUND(I125*H125,2)</f>
        <v>0</v>
      </c>
      <c r="BL125" s="14" t="s">
        <v>260</v>
      </c>
      <c r="BM125" s="155" t="s">
        <v>479</v>
      </c>
    </row>
    <row r="126" spans="1:65" s="2" customFormat="1" ht="36" x14ac:dyDescent="0.2">
      <c r="A126" s="26"/>
      <c r="B126" s="143"/>
      <c r="C126" s="157" t="s">
        <v>86</v>
      </c>
      <c r="D126" s="157" t="s">
        <v>262</v>
      </c>
      <c r="E126" s="158" t="s">
        <v>480</v>
      </c>
      <c r="F126" s="159" t="s">
        <v>481</v>
      </c>
      <c r="G126" s="160" t="s">
        <v>234</v>
      </c>
      <c r="H126" s="161">
        <v>318.24</v>
      </c>
      <c r="I126" s="162">
        <v>0</v>
      </c>
      <c r="J126" s="162">
        <f t="shared" si="0"/>
        <v>0</v>
      </c>
      <c r="K126" s="163"/>
      <c r="L126" s="164"/>
      <c r="M126" s="165" t="s">
        <v>1</v>
      </c>
      <c r="N126" s="166" t="s">
        <v>39</v>
      </c>
      <c r="O126" s="153">
        <v>0</v>
      </c>
      <c r="P126" s="153">
        <f t="shared" si="1"/>
        <v>0</v>
      </c>
      <c r="Q126" s="153">
        <v>6.4000000000000003E-3</v>
      </c>
      <c r="R126" s="153">
        <f t="shared" si="2"/>
        <v>2.03674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265</v>
      </c>
      <c r="AT126" s="155" t="s">
        <v>262</v>
      </c>
      <c r="AU126" s="155" t="s">
        <v>86</v>
      </c>
      <c r="AY126" s="14" t="s">
        <v>191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86</v>
      </c>
      <c r="BK126" s="156">
        <f t="shared" si="9"/>
        <v>0</v>
      </c>
      <c r="BL126" s="14" t="s">
        <v>260</v>
      </c>
      <c r="BM126" s="155" t="s">
        <v>482</v>
      </c>
    </row>
    <row r="127" spans="1:65" s="2" customFormat="1" ht="16.5" customHeight="1" x14ac:dyDescent="0.2">
      <c r="A127" s="26"/>
      <c r="B127" s="143"/>
      <c r="C127" s="144" t="s">
        <v>203</v>
      </c>
      <c r="D127" s="144" t="s">
        <v>194</v>
      </c>
      <c r="E127" s="145" t="s">
        <v>483</v>
      </c>
      <c r="F127" s="146" t="s">
        <v>484</v>
      </c>
      <c r="G127" s="147" t="s">
        <v>234</v>
      </c>
      <c r="H127" s="148">
        <v>624</v>
      </c>
      <c r="I127" s="149">
        <v>0</v>
      </c>
      <c r="J127" s="149">
        <f t="shared" si="0"/>
        <v>0</v>
      </c>
      <c r="K127" s="150"/>
      <c r="L127" s="27"/>
      <c r="M127" s="151" t="s">
        <v>1</v>
      </c>
      <c r="N127" s="152" t="s">
        <v>39</v>
      </c>
      <c r="O127" s="153">
        <v>4.4999999999999998E-2</v>
      </c>
      <c r="P127" s="153">
        <f t="shared" si="1"/>
        <v>28.08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260</v>
      </c>
      <c r="AT127" s="155" t="s">
        <v>194</v>
      </c>
      <c r="AU127" s="155" t="s">
        <v>86</v>
      </c>
      <c r="AY127" s="14" t="s">
        <v>191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86</v>
      </c>
      <c r="BK127" s="156">
        <f t="shared" si="9"/>
        <v>0</v>
      </c>
      <c r="BL127" s="14" t="s">
        <v>260</v>
      </c>
      <c r="BM127" s="155" t="s">
        <v>485</v>
      </c>
    </row>
    <row r="128" spans="1:65" s="2" customFormat="1" ht="60" x14ac:dyDescent="0.2">
      <c r="A128" s="26"/>
      <c r="B128" s="143"/>
      <c r="C128" s="157" t="s">
        <v>198</v>
      </c>
      <c r="D128" s="157" t="s">
        <v>262</v>
      </c>
      <c r="E128" s="158" t="s">
        <v>486</v>
      </c>
      <c r="F128" s="159" t="s">
        <v>487</v>
      </c>
      <c r="G128" s="160" t="s">
        <v>234</v>
      </c>
      <c r="H128" s="161">
        <v>358.8</v>
      </c>
      <c r="I128" s="162">
        <v>0</v>
      </c>
      <c r="J128" s="162">
        <f t="shared" si="0"/>
        <v>0</v>
      </c>
      <c r="K128" s="163"/>
      <c r="L128" s="164"/>
      <c r="M128" s="165" t="s">
        <v>1</v>
      </c>
      <c r="N128" s="166" t="s">
        <v>39</v>
      </c>
      <c r="O128" s="153">
        <v>0</v>
      </c>
      <c r="P128" s="153">
        <f t="shared" si="1"/>
        <v>0</v>
      </c>
      <c r="Q128" s="153">
        <v>1.9000000000000001E-4</v>
      </c>
      <c r="R128" s="153">
        <f t="shared" si="2"/>
        <v>6.8169999999999994E-2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265</v>
      </c>
      <c r="AT128" s="155" t="s">
        <v>262</v>
      </c>
      <c r="AU128" s="155" t="s">
        <v>86</v>
      </c>
      <c r="AY128" s="14" t="s">
        <v>191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86</v>
      </c>
      <c r="BK128" s="156">
        <f t="shared" si="9"/>
        <v>0</v>
      </c>
      <c r="BL128" s="14" t="s">
        <v>260</v>
      </c>
      <c r="BM128" s="155" t="s">
        <v>488</v>
      </c>
    </row>
    <row r="129" spans="1:65" s="2" customFormat="1" ht="36" x14ac:dyDescent="0.2">
      <c r="A129" s="26"/>
      <c r="B129" s="143"/>
      <c r="C129" s="157" t="s">
        <v>212</v>
      </c>
      <c r="D129" s="157" t="s">
        <v>262</v>
      </c>
      <c r="E129" s="158" t="s">
        <v>489</v>
      </c>
      <c r="F129" s="159" t="s">
        <v>490</v>
      </c>
      <c r="G129" s="160" t="s">
        <v>234</v>
      </c>
      <c r="H129" s="161">
        <v>358.8</v>
      </c>
      <c r="I129" s="162">
        <v>0</v>
      </c>
      <c r="J129" s="162">
        <f t="shared" si="0"/>
        <v>0</v>
      </c>
      <c r="K129" s="163"/>
      <c r="L129" s="164"/>
      <c r="M129" s="165" t="s">
        <v>1</v>
      </c>
      <c r="N129" s="166" t="s">
        <v>39</v>
      </c>
      <c r="O129" s="153">
        <v>0</v>
      </c>
      <c r="P129" s="153">
        <f t="shared" si="1"/>
        <v>0</v>
      </c>
      <c r="Q129" s="153">
        <v>1.4999999999999999E-4</v>
      </c>
      <c r="R129" s="153">
        <f t="shared" si="2"/>
        <v>5.382E-2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265</v>
      </c>
      <c r="AT129" s="155" t="s">
        <v>262</v>
      </c>
      <c r="AU129" s="155" t="s">
        <v>86</v>
      </c>
      <c r="AY129" s="14" t="s">
        <v>191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86</v>
      </c>
      <c r="BK129" s="156">
        <f t="shared" si="9"/>
        <v>0</v>
      </c>
      <c r="BL129" s="14" t="s">
        <v>260</v>
      </c>
      <c r="BM129" s="155" t="s">
        <v>491</v>
      </c>
    </row>
    <row r="130" spans="1:65" s="2" customFormat="1" ht="24" x14ac:dyDescent="0.2">
      <c r="A130" s="26"/>
      <c r="B130" s="143"/>
      <c r="C130" s="144" t="s">
        <v>216</v>
      </c>
      <c r="D130" s="144" t="s">
        <v>194</v>
      </c>
      <c r="E130" s="145" t="s">
        <v>492</v>
      </c>
      <c r="F130" s="146" t="s">
        <v>493</v>
      </c>
      <c r="G130" s="147" t="s">
        <v>239</v>
      </c>
      <c r="H130" s="148">
        <v>2.1589999999999998</v>
      </c>
      <c r="I130" s="149">
        <v>0</v>
      </c>
      <c r="J130" s="149">
        <f t="shared" si="0"/>
        <v>0</v>
      </c>
      <c r="K130" s="150"/>
      <c r="L130" s="27"/>
      <c r="M130" s="167" t="s">
        <v>1</v>
      </c>
      <c r="N130" s="168" t="s">
        <v>39</v>
      </c>
      <c r="O130" s="169">
        <v>1.782</v>
      </c>
      <c r="P130" s="169">
        <f t="shared" si="1"/>
        <v>3.84734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260</v>
      </c>
      <c r="AT130" s="155" t="s">
        <v>194</v>
      </c>
      <c r="AU130" s="155" t="s">
        <v>86</v>
      </c>
      <c r="AY130" s="14" t="s">
        <v>191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86</v>
      </c>
      <c r="BK130" s="156">
        <f t="shared" si="9"/>
        <v>0</v>
      </c>
      <c r="BL130" s="14" t="s">
        <v>260</v>
      </c>
      <c r="BM130" s="155" t="s">
        <v>494</v>
      </c>
    </row>
    <row r="131" spans="1:65" s="2" customFormat="1" ht="6.95" customHeight="1" x14ac:dyDescent="0.2">
      <c r="A131" s="26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27"/>
      <c r="M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</sheetData>
  <autoFilter ref="C121:K13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8"/>
  <sheetViews>
    <sheetView showGridLines="0" topLeftCell="A119" workbookViewId="0">
      <selection activeCell="I125" sqref="I125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99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158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495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ROUND((SUM(BE122:BE127)),  2)</f>
        <v>0</v>
      </c>
      <c r="G35" s="26"/>
      <c r="H35" s="26"/>
      <c r="I35" s="100">
        <v>0.2</v>
      </c>
      <c r="J35" s="99">
        <f>ROUND(((SUM(BE122:BE127))*I35),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ROUND((SUM(BF122:BF127)),  2)</f>
        <v>0</v>
      </c>
      <c r="G36" s="26"/>
      <c r="H36" s="26"/>
      <c r="I36" s="100">
        <v>0.2</v>
      </c>
      <c r="J36" s="99">
        <f>ROUND(((SUM(BF122:BF127))*I36),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ROUND((SUM(BG122:BG127)),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ROUND((SUM(BH122:BH127)),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ROUND((SUM(BI122:BI127)),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158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105 - Lešenie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J123</f>
        <v>0</v>
      </c>
      <c r="L99" s="112"/>
    </row>
    <row r="100" spans="1:47" s="10" customFormat="1" ht="19.899999999999999" customHeight="1" x14ac:dyDescent="0.2">
      <c r="B100" s="116"/>
      <c r="D100" s="117" t="s">
        <v>167</v>
      </c>
      <c r="E100" s="118"/>
      <c r="F100" s="118"/>
      <c r="G100" s="118"/>
      <c r="H100" s="118"/>
      <c r="I100" s="118"/>
      <c r="J100" s="119">
        <f>J124</f>
        <v>0</v>
      </c>
      <c r="L100" s="116"/>
    </row>
    <row r="101" spans="1:47" s="2" customFormat="1" ht="21.75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 x14ac:dyDescent="0.2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 x14ac:dyDescent="0.2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 x14ac:dyDescent="0.2">
      <c r="A107" s="26"/>
      <c r="B107" s="27"/>
      <c r="C107" s="18" t="s">
        <v>177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 x14ac:dyDescent="0.2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 x14ac:dyDescent="0.2">
      <c r="A110" s="26"/>
      <c r="B110" s="27"/>
      <c r="C110" s="26"/>
      <c r="D110" s="26"/>
      <c r="E110" s="211" t="str">
        <f>E7</f>
        <v>REKONŠTRUKCIA TELOCVIČNE ZŠ V OBCI KAMIENKA</v>
      </c>
      <c r="F110" s="212"/>
      <c r="G110" s="212"/>
      <c r="H110" s="21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 x14ac:dyDescent="0.2">
      <c r="B111" s="17"/>
      <c r="C111" s="23" t="s">
        <v>157</v>
      </c>
      <c r="L111" s="17"/>
    </row>
    <row r="112" spans="1:47" s="2" customFormat="1" ht="16.5" customHeight="1" x14ac:dyDescent="0.2">
      <c r="A112" s="26"/>
      <c r="B112" s="27"/>
      <c r="C112" s="26"/>
      <c r="D112" s="26"/>
      <c r="E112" s="211" t="s">
        <v>158</v>
      </c>
      <c r="F112" s="213"/>
      <c r="G112" s="213"/>
      <c r="H112" s="213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159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180" t="str">
        <f>E11</f>
        <v>105 - Lešenie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18</v>
      </c>
      <c r="D116" s="26"/>
      <c r="E116" s="26"/>
      <c r="F116" s="21" t="str">
        <f>F14</f>
        <v>Kamienka</v>
      </c>
      <c r="G116" s="26"/>
      <c r="H116" s="26"/>
      <c r="I116" s="23" t="s">
        <v>20</v>
      </c>
      <c r="J116" s="49" t="str">
        <f>IF(J14="","",J14)</f>
        <v>vyplní uchádzač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7" customHeight="1" x14ac:dyDescent="0.2">
      <c r="A118" s="26"/>
      <c r="B118" s="27"/>
      <c r="C118" s="23" t="s">
        <v>21</v>
      </c>
      <c r="D118" s="26"/>
      <c r="E118" s="26"/>
      <c r="F118" s="21" t="str">
        <f>E17</f>
        <v>Obec Kamienka</v>
      </c>
      <c r="G118" s="26"/>
      <c r="H118" s="26"/>
      <c r="I118" s="23" t="s">
        <v>27</v>
      </c>
      <c r="J118" s="24" t="str">
        <f>E23</f>
        <v>Ing. Vladislav Slosarčik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25</v>
      </c>
      <c r="D119" s="26"/>
      <c r="E119" s="26"/>
      <c r="F119" s="21" t="str">
        <f>IF(E20="","",E20)</f>
        <v>vyplní uchádzač</v>
      </c>
      <c r="G119" s="26"/>
      <c r="H119" s="26"/>
      <c r="I119" s="23" t="s">
        <v>30</v>
      </c>
      <c r="J119" s="24" t="str">
        <f>E26</f>
        <v>Ing.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20"/>
      <c r="B121" s="121"/>
      <c r="C121" s="122" t="s">
        <v>178</v>
      </c>
      <c r="D121" s="123" t="s">
        <v>58</v>
      </c>
      <c r="E121" s="123" t="s">
        <v>54</v>
      </c>
      <c r="F121" s="123" t="s">
        <v>55</v>
      </c>
      <c r="G121" s="123" t="s">
        <v>179</v>
      </c>
      <c r="H121" s="123" t="s">
        <v>180</v>
      </c>
      <c r="I121" s="123" t="s">
        <v>181</v>
      </c>
      <c r="J121" s="124" t="s">
        <v>163</v>
      </c>
      <c r="K121" s="125" t="s">
        <v>182</v>
      </c>
      <c r="L121" s="126"/>
      <c r="M121" s="56" t="s">
        <v>1</v>
      </c>
      <c r="N121" s="57" t="s">
        <v>37</v>
      </c>
      <c r="O121" s="57" t="s">
        <v>183</v>
      </c>
      <c r="P121" s="57" t="s">
        <v>184</v>
      </c>
      <c r="Q121" s="57" t="s">
        <v>185</v>
      </c>
      <c r="R121" s="57" t="s">
        <v>186</v>
      </c>
      <c r="S121" s="57" t="s">
        <v>187</v>
      </c>
      <c r="T121" s="58" t="s">
        <v>188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9" customHeight="1" x14ac:dyDescent="0.25">
      <c r="A122" s="26"/>
      <c r="B122" s="27"/>
      <c r="C122" s="63" t="s">
        <v>164</v>
      </c>
      <c r="D122" s="26"/>
      <c r="E122" s="26"/>
      <c r="F122" s="26"/>
      <c r="G122" s="26"/>
      <c r="H122" s="26"/>
      <c r="I122" s="26"/>
      <c r="J122" s="127">
        <f>BK122</f>
        <v>0</v>
      </c>
      <c r="K122" s="26"/>
      <c r="L122" s="27"/>
      <c r="M122" s="59"/>
      <c r="N122" s="50"/>
      <c r="O122" s="60"/>
      <c r="P122" s="128">
        <f>P123</f>
        <v>14.72</v>
      </c>
      <c r="Q122" s="60"/>
      <c r="R122" s="128">
        <f>R123</f>
        <v>3.29216</v>
      </c>
      <c r="S122" s="60"/>
      <c r="T122" s="129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165</v>
      </c>
      <c r="BK122" s="130">
        <f>BK123</f>
        <v>0</v>
      </c>
    </row>
    <row r="123" spans="1:65" s="12" customFormat="1" ht="25.9" customHeight="1" x14ac:dyDescent="0.2">
      <c r="B123" s="131"/>
      <c r="D123" s="132" t="s">
        <v>72</v>
      </c>
      <c r="E123" s="133" t="s">
        <v>189</v>
      </c>
      <c r="F123" s="133" t="s">
        <v>190</v>
      </c>
      <c r="J123" s="134">
        <f>BK123</f>
        <v>0</v>
      </c>
      <c r="L123" s="131"/>
      <c r="M123" s="135"/>
      <c r="N123" s="136"/>
      <c r="O123" s="136"/>
      <c r="P123" s="137">
        <f>P124</f>
        <v>14.72</v>
      </c>
      <c r="Q123" s="136"/>
      <c r="R123" s="137">
        <f>R124</f>
        <v>3.29216</v>
      </c>
      <c r="S123" s="136"/>
      <c r="T123" s="138">
        <f>T124</f>
        <v>0</v>
      </c>
      <c r="AR123" s="132" t="s">
        <v>80</v>
      </c>
      <c r="AT123" s="139" t="s">
        <v>72</v>
      </c>
      <c r="AU123" s="139" t="s">
        <v>73</v>
      </c>
      <c r="AY123" s="132" t="s">
        <v>191</v>
      </c>
      <c r="BK123" s="140">
        <f>BK124</f>
        <v>0</v>
      </c>
    </row>
    <row r="124" spans="1:65" s="12" customFormat="1" ht="22.9" customHeight="1" x14ac:dyDescent="0.2">
      <c r="B124" s="131"/>
      <c r="D124" s="132" t="s">
        <v>72</v>
      </c>
      <c r="E124" s="141" t="s">
        <v>192</v>
      </c>
      <c r="F124" s="141" t="s">
        <v>193</v>
      </c>
      <c r="J124" s="142">
        <f>BK124</f>
        <v>0</v>
      </c>
      <c r="L124" s="131"/>
      <c r="M124" s="135"/>
      <c r="N124" s="136"/>
      <c r="O124" s="136"/>
      <c r="P124" s="137">
        <f>SUM(P125:P127)</f>
        <v>14.72</v>
      </c>
      <c r="Q124" s="136"/>
      <c r="R124" s="137">
        <f>SUM(R125:R127)</f>
        <v>3.29216</v>
      </c>
      <c r="S124" s="136"/>
      <c r="T124" s="138">
        <f>SUM(T125:T127)</f>
        <v>0</v>
      </c>
      <c r="AR124" s="132" t="s">
        <v>80</v>
      </c>
      <c r="AT124" s="139" t="s">
        <v>72</v>
      </c>
      <c r="AU124" s="139" t="s">
        <v>80</v>
      </c>
      <c r="AY124" s="132" t="s">
        <v>191</v>
      </c>
      <c r="BK124" s="140">
        <f>SUM(BK125:BK127)</f>
        <v>0</v>
      </c>
    </row>
    <row r="125" spans="1:65" s="2" customFormat="1" ht="24" x14ac:dyDescent="0.2">
      <c r="A125" s="26"/>
      <c r="B125" s="143"/>
      <c r="C125" s="144" t="s">
        <v>80</v>
      </c>
      <c r="D125" s="144" t="s">
        <v>194</v>
      </c>
      <c r="E125" s="145" t="s">
        <v>496</v>
      </c>
      <c r="F125" s="146" t="s">
        <v>497</v>
      </c>
      <c r="G125" s="147" t="s">
        <v>234</v>
      </c>
      <c r="H125" s="148">
        <v>64</v>
      </c>
      <c r="I125" s="149">
        <v>0</v>
      </c>
      <c r="J125" s="149">
        <f>ROUND(I125*H125,2)</f>
        <v>0</v>
      </c>
      <c r="K125" s="150"/>
      <c r="L125" s="27"/>
      <c r="M125" s="151" t="s">
        <v>1</v>
      </c>
      <c r="N125" s="152" t="s">
        <v>39</v>
      </c>
      <c r="O125" s="153">
        <v>0.13200000000000001</v>
      </c>
      <c r="P125" s="153">
        <f>O125*H125</f>
        <v>8.4480000000000004</v>
      </c>
      <c r="Q125" s="153">
        <v>2.572E-2</v>
      </c>
      <c r="R125" s="153">
        <f>Q125*H125</f>
        <v>1.64608</v>
      </c>
      <c r="S125" s="153">
        <v>0</v>
      </c>
      <c r="T125" s="154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198</v>
      </c>
      <c r="AT125" s="155" t="s">
        <v>194</v>
      </c>
      <c r="AU125" s="155" t="s">
        <v>86</v>
      </c>
      <c r="AY125" s="14" t="s">
        <v>191</v>
      </c>
      <c r="BE125" s="156">
        <f>IF(N125="základná",J125,0)</f>
        <v>0</v>
      </c>
      <c r="BF125" s="156">
        <f>IF(N125="znížená",J125,0)</f>
        <v>0</v>
      </c>
      <c r="BG125" s="156">
        <f>IF(N125="zákl. prenesená",J125,0)</f>
        <v>0</v>
      </c>
      <c r="BH125" s="156">
        <f>IF(N125="zníž. prenesená",J125,0)</f>
        <v>0</v>
      </c>
      <c r="BI125" s="156">
        <f>IF(N125="nulová",J125,0)</f>
        <v>0</v>
      </c>
      <c r="BJ125" s="14" t="s">
        <v>86</v>
      </c>
      <c r="BK125" s="156">
        <f>ROUND(I125*H125,2)</f>
        <v>0</v>
      </c>
      <c r="BL125" s="14" t="s">
        <v>198</v>
      </c>
      <c r="BM125" s="155" t="s">
        <v>498</v>
      </c>
    </row>
    <row r="126" spans="1:65" s="2" customFormat="1" ht="36" x14ac:dyDescent="0.2">
      <c r="A126" s="26"/>
      <c r="B126" s="143"/>
      <c r="C126" s="144" t="s">
        <v>86</v>
      </c>
      <c r="D126" s="144" t="s">
        <v>194</v>
      </c>
      <c r="E126" s="145" t="s">
        <v>499</v>
      </c>
      <c r="F126" s="146" t="s">
        <v>500</v>
      </c>
      <c r="G126" s="147" t="s">
        <v>234</v>
      </c>
      <c r="H126" s="148">
        <v>64</v>
      </c>
      <c r="I126" s="149">
        <v>0</v>
      </c>
      <c r="J126" s="149">
        <f>ROUND(I126*H126,2)</f>
        <v>0</v>
      </c>
      <c r="K126" s="150"/>
      <c r="L126" s="27"/>
      <c r="M126" s="151" t="s">
        <v>1</v>
      </c>
      <c r="N126" s="152" t="s">
        <v>39</v>
      </c>
      <c r="O126" s="153">
        <v>6.0000000000000001E-3</v>
      </c>
      <c r="P126" s="153">
        <f>O126*H126</f>
        <v>0.38400000000000001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198</v>
      </c>
      <c r="AT126" s="155" t="s">
        <v>194</v>
      </c>
      <c r="AU126" s="155" t="s">
        <v>86</v>
      </c>
      <c r="AY126" s="14" t="s">
        <v>191</v>
      </c>
      <c r="BE126" s="156">
        <f>IF(N126="základná",J126,0)</f>
        <v>0</v>
      </c>
      <c r="BF126" s="156">
        <f>IF(N126="znížená",J126,0)</f>
        <v>0</v>
      </c>
      <c r="BG126" s="156">
        <f>IF(N126="zákl. prenesená",J126,0)</f>
        <v>0</v>
      </c>
      <c r="BH126" s="156">
        <f>IF(N126="zníž. prenesená",J126,0)</f>
        <v>0</v>
      </c>
      <c r="BI126" s="156">
        <f>IF(N126="nulová",J126,0)</f>
        <v>0</v>
      </c>
      <c r="BJ126" s="14" t="s">
        <v>86</v>
      </c>
      <c r="BK126" s="156">
        <f>ROUND(I126*H126,2)</f>
        <v>0</v>
      </c>
      <c r="BL126" s="14" t="s">
        <v>198</v>
      </c>
      <c r="BM126" s="155" t="s">
        <v>501</v>
      </c>
    </row>
    <row r="127" spans="1:65" s="2" customFormat="1" ht="24" x14ac:dyDescent="0.2">
      <c r="A127" s="26"/>
      <c r="B127" s="143"/>
      <c r="C127" s="144" t="s">
        <v>203</v>
      </c>
      <c r="D127" s="144" t="s">
        <v>194</v>
      </c>
      <c r="E127" s="145" t="s">
        <v>502</v>
      </c>
      <c r="F127" s="146" t="s">
        <v>503</v>
      </c>
      <c r="G127" s="147" t="s">
        <v>234</v>
      </c>
      <c r="H127" s="148">
        <v>64</v>
      </c>
      <c r="I127" s="149">
        <v>0</v>
      </c>
      <c r="J127" s="149">
        <f>ROUND(I127*H127,2)</f>
        <v>0</v>
      </c>
      <c r="K127" s="150"/>
      <c r="L127" s="27"/>
      <c r="M127" s="167" t="s">
        <v>1</v>
      </c>
      <c r="N127" s="168" t="s">
        <v>39</v>
      </c>
      <c r="O127" s="169">
        <v>9.1999999999999998E-2</v>
      </c>
      <c r="P127" s="169">
        <f>O127*H127</f>
        <v>5.8879999999999999</v>
      </c>
      <c r="Q127" s="169">
        <v>2.572E-2</v>
      </c>
      <c r="R127" s="169">
        <f>Q127*H127</f>
        <v>1.64608</v>
      </c>
      <c r="S127" s="169">
        <v>0</v>
      </c>
      <c r="T127" s="170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198</v>
      </c>
      <c r="AT127" s="155" t="s">
        <v>194</v>
      </c>
      <c r="AU127" s="155" t="s">
        <v>86</v>
      </c>
      <c r="AY127" s="14" t="s">
        <v>191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86</v>
      </c>
      <c r="BK127" s="156">
        <f>ROUND(I127*H127,2)</f>
        <v>0</v>
      </c>
      <c r="BL127" s="14" t="s">
        <v>198</v>
      </c>
      <c r="BM127" s="155" t="s">
        <v>504</v>
      </c>
    </row>
    <row r="128" spans="1:65" s="2" customFormat="1" ht="6.95" customHeight="1" x14ac:dyDescent="0.2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7"/>
      <c r="M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</sheetData>
  <autoFilter ref="C121:K127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4"/>
  <sheetViews>
    <sheetView showGridLines="0" topLeftCell="A122" workbookViewId="0">
      <selection activeCell="I129" sqref="I129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105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506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ROUND((SUM(BE126:BE143)),  2)</f>
        <v>0</v>
      </c>
      <c r="G35" s="26"/>
      <c r="H35" s="26"/>
      <c r="I35" s="100">
        <v>0.2</v>
      </c>
      <c r="J35" s="99">
        <f>ROUND(((SUM(BE126:BE143))*I35),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ROUND((SUM(BF126:BF143)),  2)</f>
        <v>0</v>
      </c>
      <c r="G36" s="26"/>
      <c r="H36" s="26"/>
      <c r="I36" s="100">
        <v>0.2</v>
      </c>
      <c r="J36" s="99">
        <f>ROUND(((SUM(BF126:BF143))*I36),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ROUND((SUM(BG126:BG143)),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ROUND((SUM(BH126:BH143)),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ROUND((SUM(BI126:BI143)),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201 - Zemné práce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 x14ac:dyDescent="0.2">
      <c r="B100" s="116"/>
      <c r="D100" s="117" t="s">
        <v>393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 x14ac:dyDescent="0.2">
      <c r="B101" s="116"/>
      <c r="D101" s="117" t="s">
        <v>394</v>
      </c>
      <c r="E101" s="118"/>
      <c r="F101" s="118"/>
      <c r="G101" s="118"/>
      <c r="H101" s="118"/>
      <c r="I101" s="118"/>
      <c r="J101" s="119">
        <f>J137</f>
        <v>0</v>
      </c>
      <c r="L101" s="116"/>
    </row>
    <row r="102" spans="1:47" s="10" customFormat="1" ht="19.899999999999999" customHeight="1" x14ac:dyDescent="0.2">
      <c r="B102" s="116"/>
      <c r="D102" s="117" t="s">
        <v>395</v>
      </c>
      <c r="E102" s="118"/>
      <c r="F102" s="118"/>
      <c r="G102" s="118"/>
      <c r="H102" s="118"/>
      <c r="I102" s="118"/>
      <c r="J102" s="119">
        <f>J139</f>
        <v>0</v>
      </c>
      <c r="L102" s="116"/>
    </row>
    <row r="103" spans="1:47" s="9" customFormat="1" ht="24.95" customHeight="1" x14ac:dyDescent="0.2">
      <c r="B103" s="112"/>
      <c r="D103" s="113" t="s">
        <v>175</v>
      </c>
      <c r="E103" s="114"/>
      <c r="F103" s="114"/>
      <c r="G103" s="114"/>
      <c r="H103" s="114"/>
      <c r="I103" s="114"/>
      <c r="J103" s="115">
        <f>J141</f>
        <v>0</v>
      </c>
      <c r="L103" s="112"/>
    </row>
    <row r="104" spans="1:47" s="10" customFormat="1" ht="19.899999999999999" customHeight="1" x14ac:dyDescent="0.2">
      <c r="B104" s="116"/>
      <c r="D104" s="117" t="s">
        <v>176</v>
      </c>
      <c r="E104" s="118"/>
      <c r="F104" s="118"/>
      <c r="G104" s="118"/>
      <c r="H104" s="118"/>
      <c r="I104" s="118"/>
      <c r="J104" s="119">
        <f>J142</f>
        <v>0</v>
      </c>
      <c r="L104" s="116"/>
    </row>
    <row r="105" spans="1:47" s="2" customFormat="1" ht="21.75" customHeight="1" x14ac:dyDescent="0.2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 x14ac:dyDescent="0.2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 x14ac:dyDescent="0.2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 x14ac:dyDescent="0.2">
      <c r="A111" s="26"/>
      <c r="B111" s="27"/>
      <c r="C111" s="18" t="s">
        <v>177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 x14ac:dyDescent="0.2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 x14ac:dyDescent="0.2">
      <c r="A114" s="26"/>
      <c r="B114" s="27"/>
      <c r="C114" s="26"/>
      <c r="D114" s="26"/>
      <c r="E114" s="211" t="str">
        <f>E7</f>
        <v>REKONŠTRUKCIA TELOCVIČNE ZŠ V OBCI KAMIENKA</v>
      </c>
      <c r="F114" s="212"/>
      <c r="G114" s="212"/>
      <c r="H114" s="212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 x14ac:dyDescent="0.2">
      <c r="B115" s="17"/>
      <c r="C115" s="23" t="s">
        <v>157</v>
      </c>
      <c r="L115" s="17"/>
    </row>
    <row r="116" spans="1:63" s="2" customFormat="1" ht="16.5" customHeight="1" x14ac:dyDescent="0.2">
      <c r="A116" s="26"/>
      <c r="B116" s="27"/>
      <c r="C116" s="26"/>
      <c r="D116" s="26"/>
      <c r="E116" s="211" t="s">
        <v>505</v>
      </c>
      <c r="F116" s="213"/>
      <c r="G116" s="213"/>
      <c r="H116" s="213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 x14ac:dyDescent="0.2">
      <c r="A117" s="26"/>
      <c r="B117" s="27"/>
      <c r="C117" s="23" t="s">
        <v>159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 x14ac:dyDescent="0.2">
      <c r="A118" s="26"/>
      <c r="B118" s="27"/>
      <c r="C118" s="26"/>
      <c r="D118" s="26"/>
      <c r="E118" s="180" t="str">
        <f>E11</f>
        <v>201 - Zemné práce</v>
      </c>
      <c r="F118" s="213"/>
      <c r="G118" s="213"/>
      <c r="H118" s="213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 x14ac:dyDescent="0.2">
      <c r="A120" s="26"/>
      <c r="B120" s="27"/>
      <c r="C120" s="23" t="s">
        <v>18</v>
      </c>
      <c r="D120" s="26"/>
      <c r="E120" s="26"/>
      <c r="F120" s="21" t="str">
        <f>F14</f>
        <v>Kamienka</v>
      </c>
      <c r="G120" s="26"/>
      <c r="H120" s="26"/>
      <c r="I120" s="23" t="s">
        <v>20</v>
      </c>
      <c r="J120" s="49" t="str">
        <f>IF(J14="","",J14)</f>
        <v>vyplní uchádzač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 x14ac:dyDescent="0.2">
      <c r="A122" s="26"/>
      <c r="B122" s="27"/>
      <c r="C122" s="23" t="s">
        <v>21</v>
      </c>
      <c r="D122" s="26"/>
      <c r="E122" s="26"/>
      <c r="F122" s="21" t="str">
        <f>E17</f>
        <v>Obec Kamienka</v>
      </c>
      <c r="G122" s="26"/>
      <c r="H122" s="26"/>
      <c r="I122" s="23" t="s">
        <v>27</v>
      </c>
      <c r="J122" s="24" t="str">
        <f>E23</f>
        <v>Ing. Vladislav Slosarčik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 x14ac:dyDescent="0.2">
      <c r="A123" s="26"/>
      <c r="B123" s="27"/>
      <c r="C123" s="23" t="s">
        <v>25</v>
      </c>
      <c r="D123" s="26"/>
      <c r="E123" s="26"/>
      <c r="F123" s="21" t="str">
        <f>IF(E20="","",E20)</f>
        <v>vyplní uchádzač</v>
      </c>
      <c r="G123" s="26"/>
      <c r="H123" s="26"/>
      <c r="I123" s="23" t="s">
        <v>30</v>
      </c>
      <c r="J123" s="24" t="str">
        <f>E26</f>
        <v>Ing. Slosarčik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 x14ac:dyDescent="0.2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 x14ac:dyDescent="0.2">
      <c r="A125" s="120"/>
      <c r="B125" s="121"/>
      <c r="C125" s="122" t="s">
        <v>178</v>
      </c>
      <c r="D125" s="123" t="s">
        <v>58</v>
      </c>
      <c r="E125" s="123" t="s">
        <v>54</v>
      </c>
      <c r="F125" s="123" t="s">
        <v>55</v>
      </c>
      <c r="G125" s="123" t="s">
        <v>179</v>
      </c>
      <c r="H125" s="123" t="s">
        <v>180</v>
      </c>
      <c r="I125" s="123" t="s">
        <v>181</v>
      </c>
      <c r="J125" s="124" t="s">
        <v>163</v>
      </c>
      <c r="K125" s="125" t="s">
        <v>182</v>
      </c>
      <c r="L125" s="126"/>
      <c r="M125" s="56" t="s">
        <v>1</v>
      </c>
      <c r="N125" s="57" t="s">
        <v>37</v>
      </c>
      <c r="O125" s="57" t="s">
        <v>183</v>
      </c>
      <c r="P125" s="57" t="s">
        <v>184</v>
      </c>
      <c r="Q125" s="57" t="s">
        <v>185</v>
      </c>
      <c r="R125" s="57" t="s">
        <v>186</v>
      </c>
      <c r="S125" s="57" t="s">
        <v>187</v>
      </c>
      <c r="T125" s="58" t="s">
        <v>188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 x14ac:dyDescent="0.25">
      <c r="A126" s="26"/>
      <c r="B126" s="27"/>
      <c r="C126" s="63" t="s">
        <v>164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P127+P141</f>
        <v>188.13808</v>
      </c>
      <c r="Q126" s="60"/>
      <c r="R126" s="128">
        <f>R127+R141</f>
        <v>3.5089600000000001</v>
      </c>
      <c r="S126" s="60"/>
      <c r="T126" s="129">
        <f>T127+T141</f>
        <v>3.3963800000000002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72</v>
      </c>
      <c r="AU126" s="14" t="s">
        <v>165</v>
      </c>
      <c r="BK126" s="130">
        <f>BK127+BK141</f>
        <v>0</v>
      </c>
    </row>
    <row r="127" spans="1:63" s="12" customFormat="1" ht="25.9" customHeight="1" x14ac:dyDescent="0.2">
      <c r="B127" s="131"/>
      <c r="D127" s="132" t="s">
        <v>72</v>
      </c>
      <c r="E127" s="133" t="s">
        <v>189</v>
      </c>
      <c r="F127" s="133" t="s">
        <v>190</v>
      </c>
      <c r="J127" s="134">
        <f>BK127</f>
        <v>0</v>
      </c>
      <c r="L127" s="131"/>
      <c r="M127" s="135"/>
      <c r="N127" s="136"/>
      <c r="O127" s="136"/>
      <c r="P127" s="137">
        <f>P128+P137+P139</f>
        <v>186.18808000000001</v>
      </c>
      <c r="Q127" s="136"/>
      <c r="R127" s="137">
        <f>R128+R137+R139</f>
        <v>3.5089600000000001</v>
      </c>
      <c r="S127" s="136"/>
      <c r="T127" s="138">
        <f>T128+T137+T139</f>
        <v>3.38</v>
      </c>
      <c r="AR127" s="132" t="s">
        <v>80</v>
      </c>
      <c r="AT127" s="139" t="s">
        <v>72</v>
      </c>
      <c r="AU127" s="139" t="s">
        <v>73</v>
      </c>
      <c r="AY127" s="132" t="s">
        <v>191</v>
      </c>
      <c r="BK127" s="140">
        <f>BK128+BK137+BK139</f>
        <v>0</v>
      </c>
    </row>
    <row r="128" spans="1:63" s="12" customFormat="1" ht="22.9" customHeight="1" x14ac:dyDescent="0.2">
      <c r="B128" s="131"/>
      <c r="D128" s="132" t="s">
        <v>72</v>
      </c>
      <c r="E128" s="141" t="s">
        <v>80</v>
      </c>
      <c r="F128" s="141" t="s">
        <v>104</v>
      </c>
      <c r="J128" s="142">
        <f>BK128</f>
        <v>0</v>
      </c>
      <c r="L128" s="131"/>
      <c r="M128" s="135"/>
      <c r="N128" s="136"/>
      <c r="O128" s="136"/>
      <c r="P128" s="137">
        <f>SUM(P129:P136)</f>
        <v>176.28623999999999</v>
      </c>
      <c r="Q128" s="136"/>
      <c r="R128" s="137">
        <f>SUM(R129:R136)</f>
        <v>1.5480400000000001</v>
      </c>
      <c r="S128" s="136"/>
      <c r="T128" s="138">
        <f>SUM(T129:T136)</f>
        <v>3.38</v>
      </c>
      <c r="AR128" s="132" t="s">
        <v>80</v>
      </c>
      <c r="AT128" s="139" t="s">
        <v>72</v>
      </c>
      <c r="AU128" s="139" t="s">
        <v>80</v>
      </c>
      <c r="AY128" s="132" t="s">
        <v>191</v>
      </c>
      <c r="BK128" s="140">
        <f>SUM(BK129:BK136)</f>
        <v>0</v>
      </c>
    </row>
    <row r="129" spans="1:65" s="2" customFormat="1" ht="24" x14ac:dyDescent="0.2">
      <c r="A129" s="26"/>
      <c r="B129" s="143"/>
      <c r="C129" s="144" t="s">
        <v>80</v>
      </c>
      <c r="D129" s="144" t="s">
        <v>194</v>
      </c>
      <c r="E129" s="145" t="s">
        <v>507</v>
      </c>
      <c r="F129" s="146" t="s">
        <v>508</v>
      </c>
      <c r="G129" s="147" t="s">
        <v>234</v>
      </c>
      <c r="H129" s="148">
        <v>13</v>
      </c>
      <c r="I129" s="149">
        <v>0</v>
      </c>
      <c r="J129" s="149">
        <f t="shared" ref="J129:J136" si="0">ROUND(I129*H129,2)</f>
        <v>0</v>
      </c>
      <c r="K129" s="150"/>
      <c r="L129" s="27"/>
      <c r="M129" s="151" t="s">
        <v>1</v>
      </c>
      <c r="N129" s="152" t="s">
        <v>39</v>
      </c>
      <c r="O129" s="153">
        <v>0.23599999999999999</v>
      </c>
      <c r="P129" s="153">
        <f t="shared" ref="P129:P136" si="1">O129*H129</f>
        <v>3.0680000000000001</v>
      </c>
      <c r="Q129" s="153">
        <v>0</v>
      </c>
      <c r="R129" s="153">
        <f t="shared" ref="R129:R136" si="2">Q129*H129</f>
        <v>0</v>
      </c>
      <c r="S129" s="153">
        <v>0.26</v>
      </c>
      <c r="T129" s="154">
        <f t="shared" ref="T129:T136" si="3">S129*H129</f>
        <v>3.38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198</v>
      </c>
      <c r="AT129" s="155" t="s">
        <v>194</v>
      </c>
      <c r="AU129" s="155" t="s">
        <v>86</v>
      </c>
      <c r="AY129" s="14" t="s">
        <v>191</v>
      </c>
      <c r="BE129" s="156">
        <f t="shared" ref="BE129:BE136" si="4">IF(N129="základná",J129,0)</f>
        <v>0</v>
      </c>
      <c r="BF129" s="156">
        <f t="shared" ref="BF129:BF136" si="5">IF(N129="znížená",J129,0)</f>
        <v>0</v>
      </c>
      <c r="BG129" s="156">
        <f t="shared" ref="BG129:BG136" si="6">IF(N129="zákl. prenesená",J129,0)</f>
        <v>0</v>
      </c>
      <c r="BH129" s="156">
        <f t="shared" ref="BH129:BH136" si="7">IF(N129="zníž. prenesená",J129,0)</f>
        <v>0</v>
      </c>
      <c r="BI129" s="156">
        <f t="shared" ref="BI129:BI136" si="8">IF(N129="nulová",J129,0)</f>
        <v>0</v>
      </c>
      <c r="BJ129" s="14" t="s">
        <v>86</v>
      </c>
      <c r="BK129" s="156">
        <f t="shared" ref="BK129:BK136" si="9">ROUND(I129*H129,2)</f>
        <v>0</v>
      </c>
      <c r="BL129" s="14" t="s">
        <v>198</v>
      </c>
      <c r="BM129" s="155" t="s">
        <v>509</v>
      </c>
    </row>
    <row r="130" spans="1:65" s="2" customFormat="1" ht="16.5" customHeight="1" x14ac:dyDescent="0.2">
      <c r="A130" s="26"/>
      <c r="B130" s="143"/>
      <c r="C130" s="144" t="s">
        <v>86</v>
      </c>
      <c r="D130" s="144" t="s">
        <v>194</v>
      </c>
      <c r="E130" s="145" t="s">
        <v>510</v>
      </c>
      <c r="F130" s="146" t="s">
        <v>511</v>
      </c>
      <c r="G130" s="147" t="s">
        <v>210</v>
      </c>
      <c r="H130" s="148">
        <v>26</v>
      </c>
      <c r="I130" s="149">
        <v>0</v>
      </c>
      <c r="J130" s="149">
        <f t="shared" si="0"/>
        <v>0</v>
      </c>
      <c r="K130" s="150"/>
      <c r="L130" s="27"/>
      <c r="M130" s="151" t="s">
        <v>1</v>
      </c>
      <c r="N130" s="152" t="s">
        <v>39</v>
      </c>
      <c r="O130" s="153">
        <v>0.61499999999999999</v>
      </c>
      <c r="P130" s="153">
        <f t="shared" si="1"/>
        <v>15.99</v>
      </c>
      <c r="Q130" s="153">
        <v>5.9540000000000003E-2</v>
      </c>
      <c r="R130" s="153">
        <f t="shared" si="2"/>
        <v>1.5480400000000001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198</v>
      </c>
      <c r="AT130" s="155" t="s">
        <v>194</v>
      </c>
      <c r="AU130" s="155" t="s">
        <v>86</v>
      </c>
      <c r="AY130" s="14" t="s">
        <v>191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86</v>
      </c>
      <c r="BK130" s="156">
        <f t="shared" si="9"/>
        <v>0</v>
      </c>
      <c r="BL130" s="14" t="s">
        <v>198</v>
      </c>
      <c r="BM130" s="155" t="s">
        <v>512</v>
      </c>
    </row>
    <row r="131" spans="1:65" s="2" customFormat="1" ht="24" x14ac:dyDescent="0.2">
      <c r="A131" s="26"/>
      <c r="B131" s="143"/>
      <c r="C131" s="144" t="s">
        <v>203</v>
      </c>
      <c r="D131" s="144" t="s">
        <v>194</v>
      </c>
      <c r="E131" s="145" t="s">
        <v>513</v>
      </c>
      <c r="F131" s="146" t="s">
        <v>514</v>
      </c>
      <c r="G131" s="147" t="s">
        <v>197</v>
      </c>
      <c r="H131" s="148">
        <v>170.57300000000001</v>
      </c>
      <c r="I131" s="149">
        <v>0</v>
      </c>
      <c r="J131" s="149">
        <f t="shared" si="0"/>
        <v>0</v>
      </c>
      <c r="K131" s="150"/>
      <c r="L131" s="27"/>
      <c r="M131" s="151" t="s">
        <v>1</v>
      </c>
      <c r="N131" s="152" t="s">
        <v>39</v>
      </c>
      <c r="O131" s="153">
        <v>0.24299999999999999</v>
      </c>
      <c r="P131" s="153">
        <f t="shared" si="1"/>
        <v>41.449240000000003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198</v>
      </c>
      <c r="AT131" s="155" t="s">
        <v>194</v>
      </c>
      <c r="AU131" s="155" t="s">
        <v>86</v>
      </c>
      <c r="AY131" s="14" t="s">
        <v>191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198</v>
      </c>
      <c r="BM131" s="155" t="s">
        <v>515</v>
      </c>
    </row>
    <row r="132" spans="1:65" s="2" customFormat="1" ht="24" x14ac:dyDescent="0.2">
      <c r="A132" s="26"/>
      <c r="B132" s="143"/>
      <c r="C132" s="144" t="s">
        <v>198</v>
      </c>
      <c r="D132" s="144" t="s">
        <v>194</v>
      </c>
      <c r="E132" s="145" t="s">
        <v>516</v>
      </c>
      <c r="F132" s="146" t="s">
        <v>517</v>
      </c>
      <c r="G132" s="147" t="s">
        <v>197</v>
      </c>
      <c r="H132" s="148">
        <v>85.287000000000006</v>
      </c>
      <c r="I132" s="149">
        <v>0</v>
      </c>
      <c r="J132" s="149">
        <f t="shared" si="0"/>
        <v>0</v>
      </c>
      <c r="K132" s="150"/>
      <c r="L132" s="27"/>
      <c r="M132" s="151" t="s">
        <v>1</v>
      </c>
      <c r="N132" s="152" t="s">
        <v>39</v>
      </c>
      <c r="O132" s="153">
        <v>5.6000000000000001E-2</v>
      </c>
      <c r="P132" s="153">
        <f t="shared" si="1"/>
        <v>4.7760699999999998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198</v>
      </c>
      <c r="AT132" s="155" t="s">
        <v>194</v>
      </c>
      <c r="AU132" s="155" t="s">
        <v>86</v>
      </c>
      <c r="AY132" s="14" t="s">
        <v>191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198</v>
      </c>
      <c r="BM132" s="155" t="s">
        <v>518</v>
      </c>
    </row>
    <row r="133" spans="1:65" s="2" customFormat="1" ht="16.5" customHeight="1" x14ac:dyDescent="0.2">
      <c r="A133" s="26"/>
      <c r="B133" s="143"/>
      <c r="C133" s="144" t="s">
        <v>212</v>
      </c>
      <c r="D133" s="144" t="s">
        <v>194</v>
      </c>
      <c r="E133" s="145" t="s">
        <v>397</v>
      </c>
      <c r="F133" s="146" t="s">
        <v>398</v>
      </c>
      <c r="G133" s="147" t="s">
        <v>197</v>
      </c>
      <c r="H133" s="148">
        <v>51.720999999999997</v>
      </c>
      <c r="I133" s="149">
        <v>0</v>
      </c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1.5089999999999999</v>
      </c>
      <c r="P133" s="153">
        <f t="shared" si="1"/>
        <v>78.046989999999994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198</v>
      </c>
      <c r="AT133" s="155" t="s">
        <v>194</v>
      </c>
      <c r="AU133" s="155" t="s">
        <v>86</v>
      </c>
      <c r="AY133" s="14" t="s">
        <v>191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198</v>
      </c>
      <c r="BM133" s="155" t="s">
        <v>519</v>
      </c>
    </row>
    <row r="134" spans="1:65" s="2" customFormat="1" ht="36" x14ac:dyDescent="0.2">
      <c r="A134" s="26"/>
      <c r="B134" s="143"/>
      <c r="C134" s="144" t="s">
        <v>216</v>
      </c>
      <c r="D134" s="144" t="s">
        <v>194</v>
      </c>
      <c r="E134" s="145" t="s">
        <v>400</v>
      </c>
      <c r="F134" s="146" t="s">
        <v>401</v>
      </c>
      <c r="G134" s="147" t="s">
        <v>197</v>
      </c>
      <c r="H134" s="148">
        <v>60.168999999999997</v>
      </c>
      <c r="I134" s="149">
        <v>0</v>
      </c>
      <c r="J134" s="149">
        <f t="shared" si="0"/>
        <v>0</v>
      </c>
      <c r="K134" s="150"/>
      <c r="L134" s="27"/>
      <c r="M134" s="151" t="s">
        <v>1</v>
      </c>
      <c r="N134" s="152" t="s">
        <v>39</v>
      </c>
      <c r="O134" s="153">
        <v>0.08</v>
      </c>
      <c r="P134" s="153">
        <f t="shared" si="1"/>
        <v>4.8135199999999996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198</v>
      </c>
      <c r="AT134" s="155" t="s">
        <v>194</v>
      </c>
      <c r="AU134" s="155" t="s">
        <v>86</v>
      </c>
      <c r="AY134" s="14" t="s">
        <v>191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198</v>
      </c>
      <c r="BM134" s="155" t="s">
        <v>520</v>
      </c>
    </row>
    <row r="135" spans="1:65" s="2" customFormat="1" ht="24" x14ac:dyDescent="0.2">
      <c r="A135" s="26"/>
      <c r="B135" s="143"/>
      <c r="C135" s="144" t="s">
        <v>220</v>
      </c>
      <c r="D135" s="144" t="s">
        <v>194</v>
      </c>
      <c r="E135" s="145" t="s">
        <v>406</v>
      </c>
      <c r="F135" s="146" t="s">
        <v>407</v>
      </c>
      <c r="G135" s="147" t="s">
        <v>197</v>
      </c>
      <c r="H135" s="148">
        <v>222.29400000000001</v>
      </c>
      <c r="I135" s="149">
        <v>0</v>
      </c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8.1000000000000003E-2</v>
      </c>
      <c r="P135" s="153">
        <f t="shared" si="1"/>
        <v>18.00581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198</v>
      </c>
      <c r="AT135" s="155" t="s">
        <v>194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198</v>
      </c>
      <c r="BM135" s="155" t="s">
        <v>521</v>
      </c>
    </row>
    <row r="136" spans="1:65" s="2" customFormat="1" ht="36" x14ac:dyDescent="0.2">
      <c r="A136" s="26"/>
      <c r="B136" s="143"/>
      <c r="C136" s="144" t="s">
        <v>224</v>
      </c>
      <c r="D136" s="144" t="s">
        <v>194</v>
      </c>
      <c r="E136" s="145" t="s">
        <v>409</v>
      </c>
      <c r="F136" s="146" t="s">
        <v>410</v>
      </c>
      <c r="G136" s="147" t="s">
        <v>197</v>
      </c>
      <c r="H136" s="148">
        <v>222.29400000000001</v>
      </c>
      <c r="I136" s="149">
        <v>0</v>
      </c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4.5600000000000002E-2</v>
      </c>
      <c r="P136" s="153">
        <f t="shared" si="1"/>
        <v>10.136609999999999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198</v>
      </c>
      <c r="AT136" s="155" t="s">
        <v>194</v>
      </c>
      <c r="AU136" s="155" t="s">
        <v>86</v>
      </c>
      <c r="AY136" s="14" t="s">
        <v>191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198</v>
      </c>
      <c r="BM136" s="155" t="s">
        <v>522</v>
      </c>
    </row>
    <row r="137" spans="1:65" s="12" customFormat="1" ht="22.9" customHeight="1" x14ac:dyDescent="0.2">
      <c r="B137" s="131"/>
      <c r="D137" s="132" t="s">
        <v>72</v>
      </c>
      <c r="E137" s="141" t="s">
        <v>86</v>
      </c>
      <c r="F137" s="141" t="s">
        <v>412</v>
      </c>
      <c r="J137" s="142">
        <f>BK137</f>
        <v>0</v>
      </c>
      <c r="L137" s="131"/>
      <c r="M137" s="135"/>
      <c r="N137" s="136"/>
      <c r="O137" s="136"/>
      <c r="P137" s="137">
        <f>P138</f>
        <v>0.69784000000000002</v>
      </c>
      <c r="Q137" s="136"/>
      <c r="R137" s="137">
        <f>R138</f>
        <v>0</v>
      </c>
      <c r="S137" s="136"/>
      <c r="T137" s="138">
        <f>T138</f>
        <v>0</v>
      </c>
      <c r="AR137" s="132" t="s">
        <v>80</v>
      </c>
      <c r="AT137" s="139" t="s">
        <v>72</v>
      </c>
      <c r="AU137" s="139" t="s">
        <v>80</v>
      </c>
      <c r="AY137" s="132" t="s">
        <v>191</v>
      </c>
      <c r="BK137" s="140">
        <f>BK138</f>
        <v>0</v>
      </c>
    </row>
    <row r="138" spans="1:65" s="2" customFormat="1" ht="36" x14ac:dyDescent="0.2">
      <c r="A138" s="26"/>
      <c r="B138" s="143"/>
      <c r="C138" s="144" t="s">
        <v>192</v>
      </c>
      <c r="D138" s="144" t="s">
        <v>194</v>
      </c>
      <c r="E138" s="145" t="s">
        <v>413</v>
      </c>
      <c r="F138" s="146" t="s">
        <v>414</v>
      </c>
      <c r="G138" s="147" t="s">
        <v>234</v>
      </c>
      <c r="H138" s="148">
        <v>174.46</v>
      </c>
      <c r="I138" s="149">
        <v>0</v>
      </c>
      <c r="J138" s="149">
        <f>ROUND(I138*H138,2)</f>
        <v>0</v>
      </c>
      <c r="K138" s="150"/>
      <c r="L138" s="27"/>
      <c r="M138" s="151" t="s">
        <v>1</v>
      </c>
      <c r="N138" s="152" t="s">
        <v>39</v>
      </c>
      <c r="O138" s="153">
        <v>4.0000000000000001E-3</v>
      </c>
      <c r="P138" s="153">
        <f>O138*H138</f>
        <v>0.69784000000000002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198</v>
      </c>
      <c r="AT138" s="155" t="s">
        <v>194</v>
      </c>
      <c r="AU138" s="155" t="s">
        <v>86</v>
      </c>
      <c r="AY138" s="14" t="s">
        <v>191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ROUND(I138*H138,2)</f>
        <v>0</v>
      </c>
      <c r="BL138" s="14" t="s">
        <v>198</v>
      </c>
      <c r="BM138" s="155" t="s">
        <v>523</v>
      </c>
    </row>
    <row r="139" spans="1:65" s="12" customFormat="1" ht="22.9" customHeight="1" x14ac:dyDescent="0.2">
      <c r="B139" s="131"/>
      <c r="D139" s="132" t="s">
        <v>72</v>
      </c>
      <c r="E139" s="141" t="s">
        <v>203</v>
      </c>
      <c r="F139" s="141" t="s">
        <v>428</v>
      </c>
      <c r="J139" s="142">
        <f>BK139</f>
        <v>0</v>
      </c>
      <c r="L139" s="131"/>
      <c r="M139" s="135"/>
      <c r="N139" s="136"/>
      <c r="O139" s="136"/>
      <c r="P139" s="137">
        <f>P140</f>
        <v>9.2040000000000006</v>
      </c>
      <c r="Q139" s="136"/>
      <c r="R139" s="137">
        <f>R140</f>
        <v>1.96092</v>
      </c>
      <c r="S139" s="136"/>
      <c r="T139" s="138">
        <f>T140</f>
        <v>0</v>
      </c>
      <c r="AR139" s="132" t="s">
        <v>80</v>
      </c>
      <c r="AT139" s="139" t="s">
        <v>72</v>
      </c>
      <c r="AU139" s="139" t="s">
        <v>80</v>
      </c>
      <c r="AY139" s="132" t="s">
        <v>191</v>
      </c>
      <c r="BK139" s="140">
        <f>BK140</f>
        <v>0</v>
      </c>
    </row>
    <row r="140" spans="1:65" s="2" customFormat="1" ht="24" x14ac:dyDescent="0.2">
      <c r="A140" s="26"/>
      <c r="B140" s="143"/>
      <c r="C140" s="144" t="s">
        <v>231</v>
      </c>
      <c r="D140" s="144" t="s">
        <v>194</v>
      </c>
      <c r="E140" s="145" t="s">
        <v>524</v>
      </c>
      <c r="F140" s="146" t="s">
        <v>525</v>
      </c>
      <c r="G140" s="147" t="s">
        <v>210</v>
      </c>
      <c r="H140" s="148">
        <v>26</v>
      </c>
      <c r="I140" s="149">
        <v>0</v>
      </c>
      <c r="J140" s="149">
        <f>ROUND(I140*H140,2)</f>
        <v>0</v>
      </c>
      <c r="K140" s="150"/>
      <c r="L140" s="27"/>
      <c r="M140" s="151" t="s">
        <v>1</v>
      </c>
      <c r="N140" s="152" t="s">
        <v>39</v>
      </c>
      <c r="O140" s="153">
        <v>0.35399999999999998</v>
      </c>
      <c r="P140" s="153">
        <f>O140*H140</f>
        <v>9.2040000000000006</v>
      </c>
      <c r="Q140" s="153">
        <v>7.5420000000000001E-2</v>
      </c>
      <c r="R140" s="153">
        <f>Q140*H140</f>
        <v>1.96092</v>
      </c>
      <c r="S140" s="153">
        <v>0</v>
      </c>
      <c r="T140" s="154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198</v>
      </c>
      <c r="AT140" s="155" t="s">
        <v>194</v>
      </c>
      <c r="AU140" s="155" t="s">
        <v>86</v>
      </c>
      <c r="AY140" s="14" t="s">
        <v>191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4" t="s">
        <v>86</v>
      </c>
      <c r="BK140" s="156">
        <f>ROUND(I140*H140,2)</f>
        <v>0</v>
      </c>
      <c r="BL140" s="14" t="s">
        <v>198</v>
      </c>
      <c r="BM140" s="155" t="s">
        <v>526</v>
      </c>
    </row>
    <row r="141" spans="1:65" s="12" customFormat="1" ht="25.9" customHeight="1" x14ac:dyDescent="0.2">
      <c r="B141" s="131"/>
      <c r="D141" s="132" t="s">
        <v>72</v>
      </c>
      <c r="E141" s="133" t="s">
        <v>262</v>
      </c>
      <c r="F141" s="133" t="s">
        <v>348</v>
      </c>
      <c r="J141" s="134">
        <f>BK141</f>
        <v>0</v>
      </c>
      <c r="L141" s="131"/>
      <c r="M141" s="135"/>
      <c r="N141" s="136"/>
      <c r="O141" s="136"/>
      <c r="P141" s="137">
        <f>P142</f>
        <v>1.95</v>
      </c>
      <c r="Q141" s="136"/>
      <c r="R141" s="137">
        <f>R142</f>
        <v>0</v>
      </c>
      <c r="S141" s="136"/>
      <c r="T141" s="138">
        <f>T142</f>
        <v>1.6379999999999999E-2</v>
      </c>
      <c r="AR141" s="132" t="s">
        <v>203</v>
      </c>
      <c r="AT141" s="139" t="s">
        <v>72</v>
      </c>
      <c r="AU141" s="139" t="s">
        <v>73</v>
      </c>
      <c r="AY141" s="132" t="s">
        <v>191</v>
      </c>
      <c r="BK141" s="140">
        <f>BK142</f>
        <v>0</v>
      </c>
    </row>
    <row r="142" spans="1:65" s="12" customFormat="1" ht="22.9" customHeight="1" x14ac:dyDescent="0.2">
      <c r="B142" s="131"/>
      <c r="D142" s="132" t="s">
        <v>72</v>
      </c>
      <c r="E142" s="141" t="s">
        <v>349</v>
      </c>
      <c r="F142" s="141" t="s">
        <v>350</v>
      </c>
      <c r="J142" s="142">
        <f>BK142</f>
        <v>0</v>
      </c>
      <c r="L142" s="131"/>
      <c r="M142" s="135"/>
      <c r="N142" s="136"/>
      <c r="O142" s="136"/>
      <c r="P142" s="137">
        <f>P143</f>
        <v>1.95</v>
      </c>
      <c r="Q142" s="136"/>
      <c r="R142" s="137">
        <f>R143</f>
        <v>0</v>
      </c>
      <c r="S142" s="136"/>
      <c r="T142" s="138">
        <f>T143</f>
        <v>1.6379999999999999E-2</v>
      </c>
      <c r="AR142" s="132" t="s">
        <v>203</v>
      </c>
      <c r="AT142" s="139" t="s">
        <v>72</v>
      </c>
      <c r="AU142" s="139" t="s">
        <v>80</v>
      </c>
      <c r="AY142" s="132" t="s">
        <v>191</v>
      </c>
      <c r="BK142" s="140">
        <f>BK143</f>
        <v>0</v>
      </c>
    </row>
    <row r="143" spans="1:65" s="2" customFormat="1" ht="24" x14ac:dyDescent="0.2">
      <c r="A143" s="26"/>
      <c r="B143" s="143"/>
      <c r="C143" s="144" t="s">
        <v>236</v>
      </c>
      <c r="D143" s="144" t="s">
        <v>194</v>
      </c>
      <c r="E143" s="145" t="s">
        <v>357</v>
      </c>
      <c r="F143" s="146" t="s">
        <v>358</v>
      </c>
      <c r="G143" s="147" t="s">
        <v>210</v>
      </c>
      <c r="H143" s="148">
        <v>26</v>
      </c>
      <c r="I143" s="149">
        <v>0</v>
      </c>
      <c r="J143" s="149">
        <f>ROUND(I143*H143,2)</f>
        <v>0</v>
      </c>
      <c r="K143" s="150"/>
      <c r="L143" s="27"/>
      <c r="M143" s="167" t="s">
        <v>1</v>
      </c>
      <c r="N143" s="168" t="s">
        <v>39</v>
      </c>
      <c r="O143" s="169">
        <v>7.4999999999999997E-2</v>
      </c>
      <c r="P143" s="169">
        <f>O143*H143</f>
        <v>1.95</v>
      </c>
      <c r="Q143" s="169">
        <v>0</v>
      </c>
      <c r="R143" s="169">
        <f>Q143*H143</f>
        <v>0</v>
      </c>
      <c r="S143" s="169">
        <v>6.3000000000000003E-4</v>
      </c>
      <c r="T143" s="170">
        <f>S143*H143</f>
        <v>1.6379999999999999E-2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354</v>
      </c>
      <c r="AT143" s="155" t="s">
        <v>194</v>
      </c>
      <c r="AU143" s="155" t="s">
        <v>86</v>
      </c>
      <c r="AY143" s="14" t="s">
        <v>191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354</v>
      </c>
      <c r="BM143" s="155" t="s">
        <v>527</v>
      </c>
    </row>
    <row r="144" spans="1:65" s="2" customFormat="1" ht="6.95" customHeight="1" x14ac:dyDescent="0.2">
      <c r="A144" s="26"/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27"/>
      <c r="M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</sheetData>
  <autoFilter ref="C125:K14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8"/>
  <sheetViews>
    <sheetView showGridLines="0" topLeftCell="A121" workbookViewId="0">
      <selection activeCell="I129" sqref="I129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108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528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ROUND((SUM(BE126:BE147)),  2)</f>
        <v>0</v>
      </c>
      <c r="G35" s="26"/>
      <c r="H35" s="26"/>
      <c r="I35" s="100">
        <v>0.2</v>
      </c>
      <c r="J35" s="99">
        <f>ROUND(((SUM(BE126:BE147))*I35),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ROUND((SUM(BF126:BF147)),  2)</f>
        <v>0</v>
      </c>
      <c r="G36" s="26"/>
      <c r="H36" s="26"/>
      <c r="I36" s="100">
        <v>0.2</v>
      </c>
      <c r="J36" s="99">
        <f>ROUND(((SUM(BF126:BF147))*I36),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ROUND((SUM(BG126:BG147)),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ROUND((SUM(BH126:BH147)),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ROUND((SUM(BI126:BI147)),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202 - Základy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166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 x14ac:dyDescent="0.2">
      <c r="B100" s="116"/>
      <c r="D100" s="117" t="s">
        <v>393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 x14ac:dyDescent="0.2">
      <c r="B101" s="116"/>
      <c r="D101" s="117" t="s">
        <v>394</v>
      </c>
      <c r="E101" s="118"/>
      <c r="F101" s="118"/>
      <c r="G101" s="118"/>
      <c r="H101" s="118"/>
      <c r="I101" s="118"/>
      <c r="J101" s="119">
        <f>J130</f>
        <v>0</v>
      </c>
      <c r="L101" s="116"/>
    </row>
    <row r="102" spans="1:47" s="10" customFormat="1" ht="19.899999999999999" customHeight="1" x14ac:dyDescent="0.2">
      <c r="B102" s="116"/>
      <c r="D102" s="117" t="s">
        <v>395</v>
      </c>
      <c r="E102" s="118"/>
      <c r="F102" s="118"/>
      <c r="G102" s="118"/>
      <c r="H102" s="118"/>
      <c r="I102" s="118"/>
      <c r="J102" s="119">
        <f>J139</f>
        <v>0</v>
      </c>
      <c r="L102" s="116"/>
    </row>
    <row r="103" spans="1:47" s="10" customFormat="1" ht="19.899999999999999" customHeight="1" x14ac:dyDescent="0.2">
      <c r="B103" s="116"/>
      <c r="D103" s="117" t="s">
        <v>529</v>
      </c>
      <c r="E103" s="118"/>
      <c r="F103" s="118"/>
      <c r="G103" s="118"/>
      <c r="H103" s="118"/>
      <c r="I103" s="118"/>
      <c r="J103" s="119">
        <f>J144</f>
        <v>0</v>
      </c>
      <c r="L103" s="116"/>
    </row>
    <row r="104" spans="1:47" s="10" customFormat="1" ht="19.899999999999999" customHeight="1" x14ac:dyDescent="0.2">
      <c r="B104" s="116"/>
      <c r="D104" s="117" t="s">
        <v>396</v>
      </c>
      <c r="E104" s="118"/>
      <c r="F104" s="118"/>
      <c r="G104" s="118"/>
      <c r="H104" s="118"/>
      <c r="I104" s="118"/>
      <c r="J104" s="119">
        <f>J146</f>
        <v>0</v>
      </c>
      <c r="L104" s="116"/>
    </row>
    <row r="105" spans="1:47" s="2" customFormat="1" ht="21.75" customHeight="1" x14ac:dyDescent="0.2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 x14ac:dyDescent="0.2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 x14ac:dyDescent="0.2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 x14ac:dyDescent="0.2">
      <c r="A111" s="26"/>
      <c r="B111" s="27"/>
      <c r="C111" s="18" t="s">
        <v>177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 x14ac:dyDescent="0.2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 x14ac:dyDescent="0.2">
      <c r="A114" s="26"/>
      <c r="B114" s="27"/>
      <c r="C114" s="26"/>
      <c r="D114" s="26"/>
      <c r="E114" s="211" t="str">
        <f>E7</f>
        <v>REKONŠTRUKCIA TELOCVIČNE ZŠ V OBCI KAMIENKA</v>
      </c>
      <c r="F114" s="212"/>
      <c r="G114" s="212"/>
      <c r="H114" s="212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 x14ac:dyDescent="0.2">
      <c r="B115" s="17"/>
      <c r="C115" s="23" t="s">
        <v>157</v>
      </c>
      <c r="L115" s="17"/>
    </row>
    <row r="116" spans="1:63" s="2" customFormat="1" ht="16.5" customHeight="1" x14ac:dyDescent="0.2">
      <c r="A116" s="26"/>
      <c r="B116" s="27"/>
      <c r="C116" s="26"/>
      <c r="D116" s="26"/>
      <c r="E116" s="211" t="s">
        <v>505</v>
      </c>
      <c r="F116" s="213"/>
      <c r="G116" s="213"/>
      <c r="H116" s="213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 x14ac:dyDescent="0.2">
      <c r="A117" s="26"/>
      <c r="B117" s="27"/>
      <c r="C117" s="23" t="s">
        <v>159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 x14ac:dyDescent="0.2">
      <c r="A118" s="26"/>
      <c r="B118" s="27"/>
      <c r="C118" s="26"/>
      <c r="D118" s="26"/>
      <c r="E118" s="180" t="str">
        <f>E11</f>
        <v>202 - Základy</v>
      </c>
      <c r="F118" s="213"/>
      <c r="G118" s="213"/>
      <c r="H118" s="213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 x14ac:dyDescent="0.2">
      <c r="A120" s="26"/>
      <c r="B120" s="27"/>
      <c r="C120" s="23" t="s">
        <v>18</v>
      </c>
      <c r="D120" s="26"/>
      <c r="E120" s="26"/>
      <c r="F120" s="21" t="str">
        <f>F14</f>
        <v>Kamienka</v>
      </c>
      <c r="G120" s="26"/>
      <c r="H120" s="26"/>
      <c r="I120" s="23" t="s">
        <v>20</v>
      </c>
      <c r="J120" s="49" t="str">
        <f>IF(J14="","",J14)</f>
        <v>vyplní uchádzač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 x14ac:dyDescent="0.2">
      <c r="A122" s="26"/>
      <c r="B122" s="27"/>
      <c r="C122" s="23" t="s">
        <v>21</v>
      </c>
      <c r="D122" s="26"/>
      <c r="E122" s="26"/>
      <c r="F122" s="21" t="str">
        <f>E17</f>
        <v>Obec Kamienka</v>
      </c>
      <c r="G122" s="26"/>
      <c r="H122" s="26"/>
      <c r="I122" s="23" t="s">
        <v>27</v>
      </c>
      <c r="J122" s="24" t="str">
        <f>E23</f>
        <v>Ing. Vladislav Slosarčik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 x14ac:dyDescent="0.2">
      <c r="A123" s="26"/>
      <c r="B123" s="27"/>
      <c r="C123" s="23" t="s">
        <v>25</v>
      </c>
      <c r="D123" s="26"/>
      <c r="E123" s="26"/>
      <c r="F123" s="21" t="str">
        <f>IF(E20="","",E20)</f>
        <v>vyplní uchádzač</v>
      </c>
      <c r="G123" s="26"/>
      <c r="H123" s="26"/>
      <c r="I123" s="23" t="s">
        <v>30</v>
      </c>
      <c r="J123" s="24" t="str">
        <f>E26</f>
        <v>Ing. Slosarčik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 x14ac:dyDescent="0.2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 x14ac:dyDescent="0.2">
      <c r="A125" s="120"/>
      <c r="B125" s="121"/>
      <c r="C125" s="122" t="s">
        <v>178</v>
      </c>
      <c r="D125" s="123" t="s">
        <v>58</v>
      </c>
      <c r="E125" s="123" t="s">
        <v>54</v>
      </c>
      <c r="F125" s="123" t="s">
        <v>55</v>
      </c>
      <c r="G125" s="123" t="s">
        <v>179</v>
      </c>
      <c r="H125" s="123" t="s">
        <v>180</v>
      </c>
      <c r="I125" s="123" t="s">
        <v>181</v>
      </c>
      <c r="J125" s="124" t="s">
        <v>163</v>
      </c>
      <c r="K125" s="125" t="s">
        <v>182</v>
      </c>
      <c r="L125" s="126"/>
      <c r="M125" s="56" t="s">
        <v>1</v>
      </c>
      <c r="N125" s="57" t="s">
        <v>37</v>
      </c>
      <c r="O125" s="57" t="s">
        <v>183</v>
      </c>
      <c r="P125" s="57" t="s">
        <v>184</v>
      </c>
      <c r="Q125" s="57" t="s">
        <v>185</v>
      </c>
      <c r="R125" s="57" t="s">
        <v>186</v>
      </c>
      <c r="S125" s="57" t="s">
        <v>187</v>
      </c>
      <c r="T125" s="58" t="s">
        <v>188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 x14ac:dyDescent="0.25">
      <c r="A126" s="26"/>
      <c r="B126" s="27"/>
      <c r="C126" s="63" t="s">
        <v>164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</f>
        <v>629.83015</v>
      </c>
      <c r="Q126" s="60"/>
      <c r="R126" s="128">
        <f>R127</f>
        <v>266.68463000000003</v>
      </c>
      <c r="S126" s="60"/>
      <c r="T126" s="129">
        <f>T127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72</v>
      </c>
      <c r="AU126" s="14" t="s">
        <v>165</v>
      </c>
      <c r="BK126" s="130">
        <f>BK127</f>
        <v>0</v>
      </c>
    </row>
    <row r="127" spans="1:63" s="12" customFormat="1" ht="25.9" customHeight="1" x14ac:dyDescent="0.2">
      <c r="B127" s="131"/>
      <c r="D127" s="132" t="s">
        <v>72</v>
      </c>
      <c r="E127" s="133" t="s">
        <v>189</v>
      </c>
      <c r="F127" s="133" t="s">
        <v>190</v>
      </c>
      <c r="J127" s="134">
        <f>BK127</f>
        <v>0</v>
      </c>
      <c r="L127" s="131"/>
      <c r="M127" s="135"/>
      <c r="N127" s="136"/>
      <c r="O127" s="136"/>
      <c r="P127" s="137">
        <f>P128+P130+P139+P144+P146</f>
        <v>629.83015</v>
      </c>
      <c r="Q127" s="136"/>
      <c r="R127" s="137">
        <f>R128+R130+R139+R144+R146</f>
        <v>266.68463000000003</v>
      </c>
      <c r="S127" s="136"/>
      <c r="T127" s="138">
        <f>T128+T130+T139+T144+T146</f>
        <v>0</v>
      </c>
      <c r="AR127" s="132" t="s">
        <v>80</v>
      </c>
      <c r="AT127" s="139" t="s">
        <v>72</v>
      </c>
      <c r="AU127" s="139" t="s">
        <v>73</v>
      </c>
      <c r="AY127" s="132" t="s">
        <v>191</v>
      </c>
      <c r="BK127" s="140">
        <f>BK128+BK130+BK139+BK144+BK146</f>
        <v>0</v>
      </c>
    </row>
    <row r="128" spans="1:63" s="12" customFormat="1" ht="22.9" customHeight="1" x14ac:dyDescent="0.2">
      <c r="B128" s="131"/>
      <c r="D128" s="132" t="s">
        <v>72</v>
      </c>
      <c r="E128" s="141" t="s">
        <v>80</v>
      </c>
      <c r="F128" s="141" t="s">
        <v>104</v>
      </c>
      <c r="J128" s="142">
        <f>BK128</f>
        <v>0</v>
      </c>
      <c r="L128" s="131"/>
      <c r="M128" s="135"/>
      <c r="N128" s="136"/>
      <c r="O128" s="136"/>
      <c r="P128" s="137">
        <f>P129</f>
        <v>78.046989999999994</v>
      </c>
      <c r="Q128" s="136"/>
      <c r="R128" s="137">
        <f>R129</f>
        <v>0</v>
      </c>
      <c r="S128" s="136"/>
      <c r="T128" s="138">
        <f>T129</f>
        <v>0</v>
      </c>
      <c r="AR128" s="132" t="s">
        <v>80</v>
      </c>
      <c r="AT128" s="139" t="s">
        <v>72</v>
      </c>
      <c r="AU128" s="139" t="s">
        <v>80</v>
      </c>
      <c r="AY128" s="132" t="s">
        <v>191</v>
      </c>
      <c r="BK128" s="140">
        <f>BK129</f>
        <v>0</v>
      </c>
    </row>
    <row r="129" spans="1:65" s="2" customFormat="1" ht="16.5" customHeight="1" x14ac:dyDescent="0.2">
      <c r="A129" s="26"/>
      <c r="B129" s="143"/>
      <c r="C129" s="144" t="s">
        <v>80</v>
      </c>
      <c r="D129" s="144" t="s">
        <v>194</v>
      </c>
      <c r="E129" s="145" t="s">
        <v>397</v>
      </c>
      <c r="F129" s="146" t="s">
        <v>398</v>
      </c>
      <c r="G129" s="147" t="s">
        <v>197</v>
      </c>
      <c r="H129" s="148">
        <v>51.720999999999997</v>
      </c>
      <c r="I129" s="149">
        <v>0</v>
      </c>
      <c r="J129" s="149">
        <f>ROUND(I129*H129,2)</f>
        <v>0</v>
      </c>
      <c r="K129" s="150"/>
      <c r="L129" s="27"/>
      <c r="M129" s="151" t="s">
        <v>1</v>
      </c>
      <c r="N129" s="152" t="s">
        <v>39</v>
      </c>
      <c r="O129" s="153">
        <v>1.5089999999999999</v>
      </c>
      <c r="P129" s="153">
        <f>O129*H129</f>
        <v>78.046989999999994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198</v>
      </c>
      <c r="AT129" s="155" t="s">
        <v>194</v>
      </c>
      <c r="AU129" s="155" t="s">
        <v>86</v>
      </c>
      <c r="AY129" s="14" t="s">
        <v>191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198</v>
      </c>
      <c r="BM129" s="155" t="s">
        <v>530</v>
      </c>
    </row>
    <row r="130" spans="1:65" s="12" customFormat="1" ht="22.9" customHeight="1" x14ac:dyDescent="0.2">
      <c r="B130" s="131"/>
      <c r="D130" s="132" t="s">
        <v>72</v>
      </c>
      <c r="E130" s="141" t="s">
        <v>86</v>
      </c>
      <c r="F130" s="141" t="s">
        <v>412</v>
      </c>
      <c r="J130" s="142">
        <f>BK130</f>
        <v>0</v>
      </c>
      <c r="L130" s="131"/>
      <c r="M130" s="135"/>
      <c r="N130" s="136"/>
      <c r="O130" s="136"/>
      <c r="P130" s="137">
        <f>SUM(P131:P138)</f>
        <v>98.601839999999996</v>
      </c>
      <c r="Q130" s="136"/>
      <c r="R130" s="137">
        <f>SUM(R131:R138)</f>
        <v>208.80998</v>
      </c>
      <c r="S130" s="136"/>
      <c r="T130" s="138">
        <f>SUM(T131:T138)</f>
        <v>0</v>
      </c>
      <c r="AR130" s="132" t="s">
        <v>80</v>
      </c>
      <c r="AT130" s="139" t="s">
        <v>72</v>
      </c>
      <c r="AU130" s="139" t="s">
        <v>80</v>
      </c>
      <c r="AY130" s="132" t="s">
        <v>191</v>
      </c>
      <c r="BK130" s="140">
        <f>SUM(BK131:BK138)</f>
        <v>0</v>
      </c>
    </row>
    <row r="131" spans="1:65" s="2" customFormat="1" ht="36" x14ac:dyDescent="0.2">
      <c r="A131" s="26"/>
      <c r="B131" s="143"/>
      <c r="C131" s="144" t="s">
        <v>86</v>
      </c>
      <c r="D131" s="144" t="s">
        <v>194</v>
      </c>
      <c r="E131" s="145" t="s">
        <v>413</v>
      </c>
      <c r="F131" s="146" t="s">
        <v>414</v>
      </c>
      <c r="G131" s="147" t="s">
        <v>234</v>
      </c>
      <c r="H131" s="148">
        <v>174.46</v>
      </c>
      <c r="I131" s="149">
        <v>0</v>
      </c>
      <c r="J131" s="149">
        <f t="shared" ref="J131:J138" si="0">ROUND(I131*H131,2)</f>
        <v>0</v>
      </c>
      <c r="K131" s="150"/>
      <c r="L131" s="27"/>
      <c r="M131" s="151" t="s">
        <v>1</v>
      </c>
      <c r="N131" s="152" t="s">
        <v>39</v>
      </c>
      <c r="O131" s="153">
        <v>4.0000000000000001E-3</v>
      </c>
      <c r="P131" s="153">
        <f t="shared" ref="P131:P138" si="1">O131*H131</f>
        <v>0.69784000000000002</v>
      </c>
      <c r="Q131" s="153">
        <v>0</v>
      </c>
      <c r="R131" s="153">
        <f t="shared" ref="R131:R138" si="2">Q131*H131</f>
        <v>0</v>
      </c>
      <c r="S131" s="153">
        <v>0</v>
      </c>
      <c r="T131" s="154">
        <f t="shared" ref="T131:T138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198</v>
      </c>
      <c r="AT131" s="155" t="s">
        <v>194</v>
      </c>
      <c r="AU131" s="155" t="s">
        <v>86</v>
      </c>
      <c r="AY131" s="14" t="s">
        <v>191</v>
      </c>
      <c r="BE131" s="156">
        <f t="shared" ref="BE131:BE138" si="4">IF(N131="základná",J131,0)</f>
        <v>0</v>
      </c>
      <c r="BF131" s="156">
        <f t="shared" ref="BF131:BF138" si="5">IF(N131="znížená",J131,0)</f>
        <v>0</v>
      </c>
      <c r="BG131" s="156">
        <f t="shared" ref="BG131:BG138" si="6">IF(N131="zákl. prenesená",J131,0)</f>
        <v>0</v>
      </c>
      <c r="BH131" s="156">
        <f t="shared" ref="BH131:BH138" si="7">IF(N131="zníž. prenesená",J131,0)</f>
        <v>0</v>
      </c>
      <c r="BI131" s="156">
        <f t="shared" ref="BI131:BI138" si="8">IF(N131="nulová",J131,0)</f>
        <v>0</v>
      </c>
      <c r="BJ131" s="14" t="s">
        <v>86</v>
      </c>
      <c r="BK131" s="156">
        <f t="shared" ref="BK131:BK138" si="9">ROUND(I131*H131,2)</f>
        <v>0</v>
      </c>
      <c r="BL131" s="14" t="s">
        <v>198</v>
      </c>
      <c r="BM131" s="155" t="s">
        <v>531</v>
      </c>
    </row>
    <row r="132" spans="1:65" s="2" customFormat="1" ht="24" x14ac:dyDescent="0.2">
      <c r="A132" s="26"/>
      <c r="B132" s="143"/>
      <c r="C132" s="144" t="s">
        <v>203</v>
      </c>
      <c r="D132" s="144" t="s">
        <v>194</v>
      </c>
      <c r="E132" s="145" t="s">
        <v>416</v>
      </c>
      <c r="F132" s="146" t="s">
        <v>417</v>
      </c>
      <c r="G132" s="147" t="s">
        <v>197</v>
      </c>
      <c r="H132" s="148">
        <v>17.446000000000002</v>
      </c>
      <c r="I132" s="149">
        <v>0</v>
      </c>
      <c r="J132" s="149">
        <f t="shared" si="0"/>
        <v>0</v>
      </c>
      <c r="K132" s="150"/>
      <c r="L132" s="27"/>
      <c r="M132" s="151" t="s">
        <v>1</v>
      </c>
      <c r="N132" s="152" t="s">
        <v>39</v>
      </c>
      <c r="O132" s="153">
        <v>1.097</v>
      </c>
      <c r="P132" s="153">
        <f t="shared" si="1"/>
        <v>19.138259999999999</v>
      </c>
      <c r="Q132" s="153">
        <v>2.0699999999999998</v>
      </c>
      <c r="R132" s="153">
        <f t="shared" si="2"/>
        <v>36.113219999999998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198</v>
      </c>
      <c r="AT132" s="155" t="s">
        <v>194</v>
      </c>
      <c r="AU132" s="155" t="s">
        <v>86</v>
      </c>
      <c r="AY132" s="14" t="s">
        <v>191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198</v>
      </c>
      <c r="BM132" s="155" t="s">
        <v>532</v>
      </c>
    </row>
    <row r="133" spans="1:65" s="2" customFormat="1" ht="16.5" customHeight="1" x14ac:dyDescent="0.2">
      <c r="A133" s="26"/>
      <c r="B133" s="143"/>
      <c r="C133" s="144" t="s">
        <v>198</v>
      </c>
      <c r="D133" s="144" t="s">
        <v>194</v>
      </c>
      <c r="E133" s="145" t="s">
        <v>533</v>
      </c>
      <c r="F133" s="146" t="s">
        <v>534</v>
      </c>
      <c r="G133" s="147" t="s">
        <v>197</v>
      </c>
      <c r="H133" s="148">
        <v>26.169</v>
      </c>
      <c r="I133" s="149">
        <v>0</v>
      </c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0.61799999999999999</v>
      </c>
      <c r="P133" s="153">
        <f t="shared" si="1"/>
        <v>16.172440000000002</v>
      </c>
      <c r="Q133" s="153">
        <v>2.4157199999999999</v>
      </c>
      <c r="R133" s="153">
        <f t="shared" si="2"/>
        <v>63.21698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198</v>
      </c>
      <c r="AT133" s="155" t="s">
        <v>194</v>
      </c>
      <c r="AU133" s="155" t="s">
        <v>86</v>
      </c>
      <c r="AY133" s="14" t="s">
        <v>191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198</v>
      </c>
      <c r="BM133" s="155" t="s">
        <v>535</v>
      </c>
    </row>
    <row r="134" spans="1:65" s="2" customFormat="1" ht="24" x14ac:dyDescent="0.2">
      <c r="A134" s="26"/>
      <c r="B134" s="143"/>
      <c r="C134" s="144" t="s">
        <v>212</v>
      </c>
      <c r="D134" s="144" t="s">
        <v>194</v>
      </c>
      <c r="E134" s="145" t="s">
        <v>536</v>
      </c>
      <c r="F134" s="146" t="s">
        <v>537</v>
      </c>
      <c r="G134" s="147" t="s">
        <v>197</v>
      </c>
      <c r="H134" s="148">
        <v>49.290999999999997</v>
      </c>
      <c r="I134" s="149">
        <v>0</v>
      </c>
      <c r="J134" s="149">
        <f t="shared" si="0"/>
        <v>0</v>
      </c>
      <c r="K134" s="150"/>
      <c r="L134" s="27"/>
      <c r="M134" s="151" t="s">
        <v>1</v>
      </c>
      <c r="N134" s="152" t="s">
        <v>39</v>
      </c>
      <c r="O134" s="153">
        <v>0.58269000000000004</v>
      </c>
      <c r="P134" s="153">
        <f t="shared" si="1"/>
        <v>28.72137</v>
      </c>
      <c r="Q134" s="153">
        <v>2.19407</v>
      </c>
      <c r="R134" s="153">
        <f t="shared" si="2"/>
        <v>108.14790000000001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198</v>
      </c>
      <c r="AT134" s="155" t="s">
        <v>194</v>
      </c>
      <c r="AU134" s="155" t="s">
        <v>86</v>
      </c>
      <c r="AY134" s="14" t="s">
        <v>191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198</v>
      </c>
      <c r="BM134" s="155" t="s">
        <v>538</v>
      </c>
    </row>
    <row r="135" spans="1:65" s="2" customFormat="1" ht="16.5" customHeight="1" x14ac:dyDescent="0.2">
      <c r="A135" s="26"/>
      <c r="B135" s="143"/>
      <c r="C135" s="144" t="s">
        <v>216</v>
      </c>
      <c r="D135" s="144" t="s">
        <v>194</v>
      </c>
      <c r="E135" s="145" t="s">
        <v>539</v>
      </c>
      <c r="F135" s="146" t="s">
        <v>540</v>
      </c>
      <c r="G135" s="147" t="s">
        <v>234</v>
      </c>
      <c r="H135" s="148">
        <v>41.54</v>
      </c>
      <c r="I135" s="149">
        <v>0</v>
      </c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0.35799999999999998</v>
      </c>
      <c r="P135" s="153">
        <f t="shared" si="1"/>
        <v>14.871320000000001</v>
      </c>
      <c r="Q135" s="153">
        <v>6.7000000000000002E-4</v>
      </c>
      <c r="R135" s="153">
        <f t="shared" si="2"/>
        <v>2.7830000000000001E-2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198</v>
      </c>
      <c r="AT135" s="155" t="s">
        <v>194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198</v>
      </c>
      <c r="BM135" s="155" t="s">
        <v>541</v>
      </c>
    </row>
    <row r="136" spans="1:65" s="2" customFormat="1" ht="16.5" customHeight="1" x14ac:dyDescent="0.2">
      <c r="A136" s="26"/>
      <c r="B136" s="143"/>
      <c r="C136" s="144" t="s">
        <v>220</v>
      </c>
      <c r="D136" s="144" t="s">
        <v>194</v>
      </c>
      <c r="E136" s="145" t="s">
        <v>542</v>
      </c>
      <c r="F136" s="146" t="s">
        <v>543</v>
      </c>
      <c r="G136" s="147" t="s">
        <v>234</v>
      </c>
      <c r="H136" s="148">
        <v>41.54</v>
      </c>
      <c r="I136" s="149">
        <v>0</v>
      </c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0.19900000000000001</v>
      </c>
      <c r="P136" s="153">
        <f t="shared" si="1"/>
        <v>8.2664600000000004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198</v>
      </c>
      <c r="AT136" s="155" t="s">
        <v>194</v>
      </c>
      <c r="AU136" s="155" t="s">
        <v>86</v>
      </c>
      <c r="AY136" s="14" t="s">
        <v>191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198</v>
      </c>
      <c r="BM136" s="155" t="s">
        <v>544</v>
      </c>
    </row>
    <row r="137" spans="1:65" s="2" customFormat="1" ht="24" x14ac:dyDescent="0.2">
      <c r="A137" s="26"/>
      <c r="B137" s="143"/>
      <c r="C137" s="144" t="s">
        <v>224</v>
      </c>
      <c r="D137" s="144" t="s">
        <v>194</v>
      </c>
      <c r="E137" s="145" t="s">
        <v>545</v>
      </c>
      <c r="F137" s="146" t="s">
        <v>546</v>
      </c>
      <c r="G137" s="147" t="s">
        <v>234</v>
      </c>
      <c r="H137" s="148">
        <v>200.62899999999999</v>
      </c>
      <c r="I137" s="149">
        <v>0</v>
      </c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4.7059999999999998E-2</v>
      </c>
      <c r="P137" s="153">
        <f t="shared" si="1"/>
        <v>9.4415999999999993</v>
      </c>
      <c r="Q137" s="153">
        <v>6.2700000000000004E-3</v>
      </c>
      <c r="R137" s="153">
        <f t="shared" si="2"/>
        <v>1.2579400000000001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198</v>
      </c>
      <c r="AT137" s="155" t="s">
        <v>194</v>
      </c>
      <c r="AU137" s="155" t="s">
        <v>86</v>
      </c>
      <c r="AY137" s="14" t="s">
        <v>191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198</v>
      </c>
      <c r="BM137" s="155" t="s">
        <v>547</v>
      </c>
    </row>
    <row r="138" spans="1:65" s="2" customFormat="1" ht="34.5" customHeight="1" x14ac:dyDescent="0.2">
      <c r="A138" s="26"/>
      <c r="B138" s="143"/>
      <c r="C138" s="144" t="s">
        <v>192</v>
      </c>
      <c r="D138" s="144" t="s">
        <v>194</v>
      </c>
      <c r="E138" s="145" t="s">
        <v>548</v>
      </c>
      <c r="F138" s="146" t="s">
        <v>549</v>
      </c>
      <c r="G138" s="147" t="s">
        <v>206</v>
      </c>
      <c r="H138" s="148">
        <v>3</v>
      </c>
      <c r="I138" s="149">
        <v>0</v>
      </c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0.43085000000000001</v>
      </c>
      <c r="P138" s="153">
        <f t="shared" si="1"/>
        <v>1.2925500000000001</v>
      </c>
      <c r="Q138" s="153">
        <v>1.537E-2</v>
      </c>
      <c r="R138" s="153">
        <f t="shared" si="2"/>
        <v>4.6109999999999998E-2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198</v>
      </c>
      <c r="AT138" s="155" t="s">
        <v>194</v>
      </c>
      <c r="AU138" s="155" t="s">
        <v>86</v>
      </c>
      <c r="AY138" s="14" t="s">
        <v>191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198</v>
      </c>
      <c r="BM138" s="155" t="s">
        <v>550</v>
      </c>
    </row>
    <row r="139" spans="1:65" s="12" customFormat="1" ht="22.9" customHeight="1" x14ac:dyDescent="0.2">
      <c r="B139" s="131"/>
      <c r="D139" s="132" t="s">
        <v>72</v>
      </c>
      <c r="E139" s="141" t="s">
        <v>203</v>
      </c>
      <c r="F139" s="141" t="s">
        <v>428</v>
      </c>
      <c r="J139" s="142">
        <f>BK139</f>
        <v>0</v>
      </c>
      <c r="L139" s="131"/>
      <c r="M139" s="135"/>
      <c r="N139" s="136"/>
      <c r="O139" s="136"/>
      <c r="P139" s="137">
        <f>SUM(P140:P143)</f>
        <v>124.40639</v>
      </c>
      <c r="Q139" s="136"/>
      <c r="R139" s="137">
        <f>SUM(R140:R143)</f>
        <v>56.559480000000001</v>
      </c>
      <c r="S139" s="136"/>
      <c r="T139" s="138">
        <f>SUM(T140:T143)</f>
        <v>0</v>
      </c>
      <c r="AR139" s="132" t="s">
        <v>80</v>
      </c>
      <c r="AT139" s="139" t="s">
        <v>72</v>
      </c>
      <c r="AU139" s="139" t="s">
        <v>80</v>
      </c>
      <c r="AY139" s="132" t="s">
        <v>191</v>
      </c>
      <c r="BK139" s="140">
        <f>SUM(BK140:BK143)</f>
        <v>0</v>
      </c>
    </row>
    <row r="140" spans="1:65" s="2" customFormat="1" ht="24" x14ac:dyDescent="0.2">
      <c r="A140" s="26"/>
      <c r="B140" s="143"/>
      <c r="C140" s="144" t="s">
        <v>231</v>
      </c>
      <c r="D140" s="144" t="s">
        <v>194</v>
      </c>
      <c r="E140" s="145" t="s">
        <v>551</v>
      </c>
      <c r="F140" s="146" t="s">
        <v>552</v>
      </c>
      <c r="G140" s="147" t="s">
        <v>197</v>
      </c>
      <c r="H140" s="148">
        <v>23.052</v>
      </c>
      <c r="I140" s="149">
        <v>0</v>
      </c>
      <c r="J140" s="149">
        <f>ROUND(I140*H140,2)</f>
        <v>0</v>
      </c>
      <c r="K140" s="150"/>
      <c r="L140" s="27"/>
      <c r="M140" s="151" t="s">
        <v>1</v>
      </c>
      <c r="N140" s="152" t="s">
        <v>39</v>
      </c>
      <c r="O140" s="153">
        <v>1.0155799999999999</v>
      </c>
      <c r="P140" s="153">
        <f>O140*H140</f>
        <v>23.411149999999999</v>
      </c>
      <c r="Q140" s="153">
        <v>2.4160200000000001</v>
      </c>
      <c r="R140" s="153">
        <f>Q140*H140</f>
        <v>55.694090000000003</v>
      </c>
      <c r="S140" s="153">
        <v>0</v>
      </c>
      <c r="T140" s="154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198</v>
      </c>
      <c r="AT140" s="155" t="s">
        <v>194</v>
      </c>
      <c r="AU140" s="155" t="s">
        <v>86</v>
      </c>
      <c r="AY140" s="14" t="s">
        <v>191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4" t="s">
        <v>86</v>
      </c>
      <c r="BK140" s="156">
        <f>ROUND(I140*H140,2)</f>
        <v>0</v>
      </c>
      <c r="BL140" s="14" t="s">
        <v>198</v>
      </c>
      <c r="BM140" s="155" t="s">
        <v>553</v>
      </c>
    </row>
    <row r="141" spans="1:65" s="2" customFormat="1" ht="24" x14ac:dyDescent="0.2">
      <c r="A141" s="26"/>
      <c r="B141" s="143"/>
      <c r="C141" s="144" t="s">
        <v>236</v>
      </c>
      <c r="D141" s="144" t="s">
        <v>194</v>
      </c>
      <c r="E141" s="145" t="s">
        <v>554</v>
      </c>
      <c r="F141" s="146" t="s">
        <v>555</v>
      </c>
      <c r="G141" s="147" t="s">
        <v>234</v>
      </c>
      <c r="H141" s="148">
        <v>122.944</v>
      </c>
      <c r="I141" s="149">
        <v>0</v>
      </c>
      <c r="J141" s="149">
        <f>ROUND(I141*H141,2)</f>
        <v>0</v>
      </c>
      <c r="K141" s="150"/>
      <c r="L141" s="27"/>
      <c r="M141" s="151" t="s">
        <v>1</v>
      </c>
      <c r="N141" s="152" t="s">
        <v>39</v>
      </c>
      <c r="O141" s="153">
        <v>0.44329000000000002</v>
      </c>
      <c r="P141" s="153">
        <f>O141*H141</f>
        <v>54.499850000000002</v>
      </c>
      <c r="Q141" s="153">
        <v>1.5399999999999999E-3</v>
      </c>
      <c r="R141" s="153">
        <f>Q141*H141</f>
        <v>0.18933</v>
      </c>
      <c r="S141" s="153">
        <v>0</v>
      </c>
      <c r="T141" s="15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198</v>
      </c>
      <c r="AT141" s="155" t="s">
        <v>194</v>
      </c>
      <c r="AU141" s="155" t="s">
        <v>86</v>
      </c>
      <c r="AY141" s="14" t="s">
        <v>191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4" t="s">
        <v>86</v>
      </c>
      <c r="BK141" s="156">
        <f>ROUND(I141*H141,2)</f>
        <v>0</v>
      </c>
      <c r="BL141" s="14" t="s">
        <v>198</v>
      </c>
      <c r="BM141" s="155" t="s">
        <v>556</v>
      </c>
    </row>
    <row r="142" spans="1:65" s="2" customFormat="1" ht="24" x14ac:dyDescent="0.2">
      <c r="A142" s="26"/>
      <c r="B142" s="143"/>
      <c r="C142" s="144" t="s">
        <v>241</v>
      </c>
      <c r="D142" s="144" t="s">
        <v>194</v>
      </c>
      <c r="E142" s="145" t="s">
        <v>557</v>
      </c>
      <c r="F142" s="146" t="s">
        <v>558</v>
      </c>
      <c r="G142" s="147" t="s">
        <v>234</v>
      </c>
      <c r="H142" s="148">
        <v>122.944</v>
      </c>
      <c r="I142" s="149">
        <v>0</v>
      </c>
      <c r="J142" s="149">
        <f>ROUND(I142*H142,2)</f>
        <v>0</v>
      </c>
      <c r="K142" s="150"/>
      <c r="L142" s="27"/>
      <c r="M142" s="151" t="s">
        <v>1</v>
      </c>
      <c r="N142" s="152" t="s">
        <v>39</v>
      </c>
      <c r="O142" s="153">
        <v>0.30845</v>
      </c>
      <c r="P142" s="153">
        <f>O142*H142</f>
        <v>37.922080000000001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198</v>
      </c>
      <c r="AT142" s="155" t="s">
        <v>194</v>
      </c>
      <c r="AU142" s="155" t="s">
        <v>86</v>
      </c>
      <c r="AY142" s="14" t="s">
        <v>191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4" t="s">
        <v>86</v>
      </c>
      <c r="BK142" s="156">
        <f>ROUND(I142*H142,2)</f>
        <v>0</v>
      </c>
      <c r="BL142" s="14" t="s">
        <v>198</v>
      </c>
      <c r="BM142" s="155" t="s">
        <v>559</v>
      </c>
    </row>
    <row r="143" spans="1:65" s="2" customFormat="1" ht="24" x14ac:dyDescent="0.2">
      <c r="A143" s="26"/>
      <c r="B143" s="143"/>
      <c r="C143" s="144" t="s">
        <v>245</v>
      </c>
      <c r="D143" s="144" t="s">
        <v>194</v>
      </c>
      <c r="E143" s="145" t="s">
        <v>560</v>
      </c>
      <c r="F143" s="146" t="s">
        <v>561</v>
      </c>
      <c r="G143" s="147" t="s">
        <v>239</v>
      </c>
      <c r="H143" s="148">
        <v>0.56200000000000006</v>
      </c>
      <c r="I143" s="149">
        <v>0</v>
      </c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15.255000000000001</v>
      </c>
      <c r="P143" s="153">
        <f>O143*H143</f>
        <v>8.5733099999999993</v>
      </c>
      <c r="Q143" s="153">
        <v>1.20296</v>
      </c>
      <c r="R143" s="153">
        <f>Q143*H143</f>
        <v>0.67605999999999999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198</v>
      </c>
      <c r="AT143" s="155" t="s">
        <v>194</v>
      </c>
      <c r="AU143" s="155" t="s">
        <v>86</v>
      </c>
      <c r="AY143" s="14" t="s">
        <v>191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198</v>
      </c>
      <c r="BM143" s="155" t="s">
        <v>562</v>
      </c>
    </row>
    <row r="144" spans="1:65" s="12" customFormat="1" ht="22.9" customHeight="1" x14ac:dyDescent="0.2">
      <c r="B144" s="131"/>
      <c r="D144" s="132" t="s">
        <v>72</v>
      </c>
      <c r="E144" s="141" t="s">
        <v>216</v>
      </c>
      <c r="F144" s="141" t="s">
        <v>563</v>
      </c>
      <c r="J144" s="142">
        <f>BK144</f>
        <v>0</v>
      </c>
      <c r="L144" s="131"/>
      <c r="M144" s="135"/>
      <c r="N144" s="136"/>
      <c r="O144" s="136"/>
      <c r="P144" s="137">
        <f>P145</f>
        <v>89.291799999999995</v>
      </c>
      <c r="Q144" s="136"/>
      <c r="R144" s="137">
        <f>R145</f>
        <v>1.31517</v>
      </c>
      <c r="S144" s="136"/>
      <c r="T144" s="138">
        <f>T145</f>
        <v>0</v>
      </c>
      <c r="AR144" s="132" t="s">
        <v>80</v>
      </c>
      <c r="AT144" s="139" t="s">
        <v>72</v>
      </c>
      <c r="AU144" s="139" t="s">
        <v>80</v>
      </c>
      <c r="AY144" s="132" t="s">
        <v>191</v>
      </c>
      <c r="BK144" s="140">
        <f>BK145</f>
        <v>0</v>
      </c>
    </row>
    <row r="145" spans="1:65" s="2" customFormat="1" ht="24" x14ac:dyDescent="0.2">
      <c r="A145" s="26"/>
      <c r="B145" s="143"/>
      <c r="C145" s="144" t="s">
        <v>249</v>
      </c>
      <c r="D145" s="144" t="s">
        <v>194</v>
      </c>
      <c r="E145" s="145" t="s">
        <v>564</v>
      </c>
      <c r="F145" s="146" t="s">
        <v>565</v>
      </c>
      <c r="G145" s="147" t="s">
        <v>234</v>
      </c>
      <c r="H145" s="148">
        <v>112.6</v>
      </c>
      <c r="I145" s="149">
        <v>0</v>
      </c>
      <c r="J145" s="149">
        <f>ROUND(I145*H145,2)</f>
        <v>0</v>
      </c>
      <c r="K145" s="150"/>
      <c r="L145" s="27"/>
      <c r="M145" s="151" t="s">
        <v>1</v>
      </c>
      <c r="N145" s="152" t="s">
        <v>39</v>
      </c>
      <c r="O145" s="153">
        <v>0.79300000000000004</v>
      </c>
      <c r="P145" s="153">
        <f>O145*H145</f>
        <v>89.291799999999995</v>
      </c>
      <c r="Q145" s="153">
        <v>1.1679999999999999E-2</v>
      </c>
      <c r="R145" s="153">
        <f>Q145*H145</f>
        <v>1.31517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198</v>
      </c>
      <c r="AT145" s="155" t="s">
        <v>194</v>
      </c>
      <c r="AU145" s="155" t="s">
        <v>86</v>
      </c>
      <c r="AY145" s="14" t="s">
        <v>191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4" t="s">
        <v>86</v>
      </c>
      <c r="BK145" s="156">
        <f>ROUND(I145*H145,2)</f>
        <v>0</v>
      </c>
      <c r="BL145" s="14" t="s">
        <v>198</v>
      </c>
      <c r="BM145" s="155" t="s">
        <v>566</v>
      </c>
    </row>
    <row r="146" spans="1:65" s="12" customFormat="1" ht="22.9" customHeight="1" x14ac:dyDescent="0.2">
      <c r="B146" s="131"/>
      <c r="D146" s="132" t="s">
        <v>72</v>
      </c>
      <c r="E146" s="141" t="s">
        <v>448</v>
      </c>
      <c r="F146" s="141" t="s">
        <v>449</v>
      </c>
      <c r="J146" s="142">
        <f>BK146</f>
        <v>0</v>
      </c>
      <c r="L146" s="131"/>
      <c r="M146" s="135"/>
      <c r="N146" s="136"/>
      <c r="O146" s="136"/>
      <c r="P146" s="137">
        <f>P147</f>
        <v>239.48312999999999</v>
      </c>
      <c r="Q146" s="136"/>
      <c r="R146" s="137">
        <f>R147</f>
        <v>0</v>
      </c>
      <c r="S146" s="136"/>
      <c r="T146" s="138">
        <f>T147</f>
        <v>0</v>
      </c>
      <c r="AR146" s="132" t="s">
        <v>80</v>
      </c>
      <c r="AT146" s="139" t="s">
        <v>72</v>
      </c>
      <c r="AU146" s="139" t="s">
        <v>80</v>
      </c>
      <c r="AY146" s="132" t="s">
        <v>191</v>
      </c>
      <c r="BK146" s="140">
        <f>BK147</f>
        <v>0</v>
      </c>
    </row>
    <row r="147" spans="1:65" s="2" customFormat="1" ht="24" x14ac:dyDescent="0.2">
      <c r="A147" s="26"/>
      <c r="B147" s="143"/>
      <c r="C147" s="144" t="s">
        <v>257</v>
      </c>
      <c r="D147" s="144" t="s">
        <v>194</v>
      </c>
      <c r="E147" s="145" t="s">
        <v>450</v>
      </c>
      <c r="F147" s="146" t="s">
        <v>451</v>
      </c>
      <c r="G147" s="147" t="s">
        <v>239</v>
      </c>
      <c r="H147" s="148">
        <v>266.685</v>
      </c>
      <c r="I147" s="149">
        <v>0</v>
      </c>
      <c r="J147" s="149">
        <f>ROUND(I147*H147,2)</f>
        <v>0</v>
      </c>
      <c r="K147" s="150"/>
      <c r="L147" s="27"/>
      <c r="M147" s="167" t="s">
        <v>1</v>
      </c>
      <c r="N147" s="168" t="s">
        <v>39</v>
      </c>
      <c r="O147" s="169">
        <v>0.89800000000000002</v>
      </c>
      <c r="P147" s="169">
        <f>O147*H147</f>
        <v>239.48312999999999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198</v>
      </c>
      <c r="AT147" s="155" t="s">
        <v>194</v>
      </c>
      <c r="AU147" s="155" t="s">
        <v>86</v>
      </c>
      <c r="AY147" s="14" t="s">
        <v>191</v>
      </c>
      <c r="BE147" s="156">
        <f>IF(N147="základná",J147,0)</f>
        <v>0</v>
      </c>
      <c r="BF147" s="156">
        <f>IF(N147="znížená",J147,0)</f>
        <v>0</v>
      </c>
      <c r="BG147" s="156">
        <f>IF(N147="zákl. prenesená",J147,0)</f>
        <v>0</v>
      </c>
      <c r="BH147" s="156">
        <f>IF(N147="zníž. prenesená",J147,0)</f>
        <v>0</v>
      </c>
      <c r="BI147" s="156">
        <f>IF(N147="nulová",J147,0)</f>
        <v>0</v>
      </c>
      <c r="BJ147" s="14" t="s">
        <v>86</v>
      </c>
      <c r="BK147" s="156">
        <f>ROUND(I147*H147,2)</f>
        <v>0</v>
      </c>
      <c r="BL147" s="14" t="s">
        <v>198</v>
      </c>
      <c r="BM147" s="155" t="s">
        <v>567</v>
      </c>
    </row>
    <row r="148" spans="1:65" s="2" customFormat="1" ht="6.95" customHeight="1" x14ac:dyDescent="0.2">
      <c r="A148" s="26"/>
      <c r="B148" s="41"/>
      <c r="C148" s="42"/>
      <c r="D148" s="42"/>
      <c r="E148" s="42"/>
      <c r="F148" s="42"/>
      <c r="G148" s="42"/>
      <c r="H148" s="42"/>
      <c r="I148" s="42"/>
      <c r="J148" s="42"/>
      <c r="K148" s="42"/>
      <c r="L148" s="27"/>
      <c r="M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</row>
  </sheetData>
  <autoFilter ref="C125:K14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117" workbookViewId="0">
      <selection activeCell="I125" sqref="I125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92"/>
    </row>
    <row r="2" spans="1:46" s="1" customFormat="1" ht="36.950000000000003" customHeight="1" x14ac:dyDescent="0.2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111</v>
      </c>
    </row>
    <row r="3" spans="1:46" s="1" customFormat="1" ht="6.95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hidden="1" customHeight="1" x14ac:dyDescent="0.2">
      <c r="B4" s="17"/>
      <c r="D4" s="18" t="s">
        <v>156</v>
      </c>
      <c r="L4" s="17"/>
      <c r="M4" s="93" t="s">
        <v>10</v>
      </c>
      <c r="AT4" s="14" t="s">
        <v>3</v>
      </c>
    </row>
    <row r="5" spans="1:46" s="1" customFormat="1" ht="6.95" hidden="1" customHeight="1" x14ac:dyDescent="0.2">
      <c r="B5" s="17"/>
      <c r="L5" s="17"/>
    </row>
    <row r="6" spans="1:46" s="1" customFormat="1" ht="12" hidden="1" customHeight="1" x14ac:dyDescent="0.2">
      <c r="B6" s="17"/>
      <c r="D6" s="23" t="s">
        <v>14</v>
      </c>
      <c r="L6" s="17"/>
    </row>
    <row r="7" spans="1:46" s="1" customFormat="1" ht="16.5" hidden="1" customHeight="1" x14ac:dyDescent="0.2">
      <c r="B7" s="17"/>
      <c r="E7" s="211" t="str">
        <f>'Rekapitulácia stavby'!K6</f>
        <v>REKONŠTRUKCIA TELOCVIČNE ZŠ V OBCI KAMIENKA</v>
      </c>
      <c r="F7" s="212"/>
      <c r="G7" s="212"/>
      <c r="H7" s="212"/>
      <c r="L7" s="17"/>
    </row>
    <row r="8" spans="1:46" s="1" customFormat="1" ht="12" hidden="1" customHeight="1" x14ac:dyDescent="0.2">
      <c r="B8" s="17"/>
      <c r="D8" s="23" t="s">
        <v>157</v>
      </c>
      <c r="L8" s="17"/>
    </row>
    <row r="9" spans="1:46" s="2" customFormat="1" ht="16.5" hidden="1" customHeight="1" x14ac:dyDescent="0.2">
      <c r="A9" s="26"/>
      <c r="B9" s="27"/>
      <c r="C9" s="26"/>
      <c r="D9" s="26"/>
      <c r="E9" s="211" t="s">
        <v>505</v>
      </c>
      <c r="F9" s="213"/>
      <c r="G9" s="213"/>
      <c r="H9" s="21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 x14ac:dyDescent="0.2">
      <c r="A10" s="26"/>
      <c r="B10" s="27"/>
      <c r="C10" s="26"/>
      <c r="D10" s="23" t="s">
        <v>159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hidden="1" customHeight="1" x14ac:dyDescent="0.2">
      <c r="A11" s="26"/>
      <c r="B11" s="27"/>
      <c r="C11" s="26"/>
      <c r="D11" s="26"/>
      <c r="E11" s="180" t="s">
        <v>568</v>
      </c>
      <c r="F11" s="213"/>
      <c r="G11" s="213"/>
      <c r="H11" s="21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 hidden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hidden="1" customHeight="1" x14ac:dyDescent="0.2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 x14ac:dyDescent="0.2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'Rekapitulácia stavby'!AN8</f>
        <v>vyplní uchádzač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hidden="1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hidden="1" customHeight="1" x14ac:dyDescent="0.2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hidden="1" customHeight="1" x14ac:dyDescent="0.2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hidden="1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hidden="1" customHeight="1" x14ac:dyDescent="0.2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>vyplní uchádzač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hidden="1" customHeight="1" x14ac:dyDescent="0.2">
      <c r="A20" s="26"/>
      <c r="B20" s="27"/>
      <c r="C20" s="26"/>
      <c r="D20" s="26"/>
      <c r="E20" s="196" t="str">
        <f>'Rekapitulácia stavby'!E14</f>
        <v>vyplní uchádzač</v>
      </c>
      <c r="F20" s="196"/>
      <c r="G20" s="196"/>
      <c r="H20" s="196"/>
      <c r="I20" s="23" t="s">
        <v>24</v>
      </c>
      <c r="J20" s="21" t="str">
        <f>'Rekapitulácia stavby'!AN14</f>
        <v>vyplní uchádzač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hidden="1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hidden="1" customHeight="1" x14ac:dyDescent="0.2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hidden="1" customHeight="1" x14ac:dyDescent="0.2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hidden="1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hidden="1" customHeight="1" x14ac:dyDescent="0.2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hidden="1" customHeight="1" x14ac:dyDescent="0.2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hidden="1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hidden="1" customHeight="1" x14ac:dyDescent="0.2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hidden="1" customHeight="1" x14ac:dyDescent="0.2">
      <c r="A29" s="94"/>
      <c r="B29" s="95"/>
      <c r="C29" s="94"/>
      <c r="D29" s="94"/>
      <c r="E29" s="199" t="s">
        <v>1</v>
      </c>
      <c r="F29" s="199"/>
      <c r="G29" s="199"/>
      <c r="H29" s="19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hidden="1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 x14ac:dyDescent="0.2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98" t="s">
        <v>37</v>
      </c>
      <c r="E35" s="23" t="s">
        <v>38</v>
      </c>
      <c r="F35" s="99">
        <f>ROUND((SUM(BE122:BE140)),  2)</f>
        <v>0</v>
      </c>
      <c r="G35" s="26"/>
      <c r="H35" s="26"/>
      <c r="I35" s="100">
        <v>0.2</v>
      </c>
      <c r="J35" s="99">
        <f>ROUND(((SUM(BE122:BE140))*I35),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39</v>
      </c>
      <c r="F36" s="99">
        <f>ROUND((SUM(BF122:BF140)),  2)</f>
        <v>0</v>
      </c>
      <c r="G36" s="26"/>
      <c r="H36" s="26"/>
      <c r="I36" s="100">
        <v>0.2</v>
      </c>
      <c r="J36" s="99">
        <f>ROUND(((SUM(BF122:BF140))*I36),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40</v>
      </c>
      <c r="F37" s="99">
        <f>ROUND((SUM(BG122:BG140)),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41</v>
      </c>
      <c r="F38" s="99">
        <f>ROUND((SUM(BH122:BH140)),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42</v>
      </c>
      <c r="F39" s="99">
        <f>ROUND((SUM(BI122:BI140)),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 x14ac:dyDescent="0.2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 x14ac:dyDescent="0.2">
      <c r="B43" s="17"/>
      <c r="L43" s="17"/>
    </row>
    <row r="44" spans="1:31" s="1" customFormat="1" ht="14.45" hidden="1" customHeight="1" x14ac:dyDescent="0.2">
      <c r="B44" s="17"/>
      <c r="L44" s="17"/>
    </row>
    <row r="45" spans="1:31" s="1" customFormat="1" ht="14.45" hidden="1" customHeight="1" x14ac:dyDescent="0.2">
      <c r="B45" s="17"/>
      <c r="L45" s="17"/>
    </row>
    <row r="46" spans="1:31" s="1" customFormat="1" ht="14.45" hidden="1" customHeight="1" x14ac:dyDescent="0.2">
      <c r="B46" s="17"/>
      <c r="L46" s="17"/>
    </row>
    <row r="47" spans="1:31" s="1" customFormat="1" ht="14.45" hidden="1" customHeight="1" x14ac:dyDescent="0.2">
      <c r="B47" s="17"/>
      <c r="L47" s="17"/>
    </row>
    <row r="48" spans="1:31" s="1" customFormat="1" ht="14.45" hidden="1" customHeight="1" x14ac:dyDescent="0.2">
      <c r="B48" s="17"/>
      <c r="L48" s="17"/>
    </row>
    <row r="49" spans="1:31" s="1" customFormat="1" ht="14.45" hidden="1" customHeight="1" x14ac:dyDescent="0.2">
      <c r="B49" s="17"/>
      <c r="L49" s="17"/>
    </row>
    <row r="50" spans="1:31" s="2" customFormat="1" ht="14.45" hidden="1" customHeight="1" x14ac:dyDescent="0.2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 ht="11.25" hidden="1" x14ac:dyDescent="0.2">
      <c r="B51" s="17"/>
      <c r="L51" s="17"/>
    </row>
    <row r="52" spans="1:31" ht="11.25" hidden="1" x14ac:dyDescent="0.2">
      <c r="B52" s="17"/>
      <c r="L52" s="17"/>
    </row>
    <row r="53" spans="1:31" ht="11.25" hidden="1" x14ac:dyDescent="0.2">
      <c r="B53" s="17"/>
      <c r="L53" s="17"/>
    </row>
    <row r="54" spans="1:31" ht="11.25" hidden="1" x14ac:dyDescent="0.2">
      <c r="B54" s="17"/>
      <c r="L54" s="17"/>
    </row>
    <row r="55" spans="1:31" ht="11.25" hidden="1" x14ac:dyDescent="0.2">
      <c r="B55" s="17"/>
      <c r="L55" s="17"/>
    </row>
    <row r="56" spans="1:31" ht="11.25" hidden="1" x14ac:dyDescent="0.2">
      <c r="B56" s="17"/>
      <c r="L56" s="17"/>
    </row>
    <row r="57" spans="1:31" ht="11.25" hidden="1" x14ac:dyDescent="0.2">
      <c r="B57" s="17"/>
      <c r="L57" s="17"/>
    </row>
    <row r="58" spans="1:31" ht="11.25" hidden="1" x14ac:dyDescent="0.2">
      <c r="B58" s="17"/>
      <c r="L58" s="17"/>
    </row>
    <row r="59" spans="1:31" ht="11.25" hidden="1" x14ac:dyDescent="0.2">
      <c r="B59" s="17"/>
      <c r="L59" s="17"/>
    </row>
    <row r="60" spans="1:31" ht="11.25" hidden="1" x14ac:dyDescent="0.2">
      <c r="B60" s="17"/>
      <c r="L60" s="17"/>
    </row>
    <row r="61" spans="1:31" s="2" customFormat="1" ht="12.75" hidden="1" x14ac:dyDescent="0.2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 hidden="1" x14ac:dyDescent="0.2">
      <c r="B62" s="17"/>
      <c r="L62" s="17"/>
    </row>
    <row r="63" spans="1:31" ht="11.25" hidden="1" x14ac:dyDescent="0.2">
      <c r="B63" s="17"/>
      <c r="L63" s="17"/>
    </row>
    <row r="64" spans="1:31" ht="11.25" hidden="1" x14ac:dyDescent="0.2">
      <c r="B64" s="17"/>
      <c r="L64" s="17"/>
    </row>
    <row r="65" spans="1:31" s="2" customFormat="1" ht="12.75" hidden="1" x14ac:dyDescent="0.2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 hidden="1" x14ac:dyDescent="0.2">
      <c r="B66" s="17"/>
      <c r="L66" s="17"/>
    </row>
    <row r="67" spans="1:31" ht="11.25" hidden="1" x14ac:dyDescent="0.2">
      <c r="B67" s="17"/>
      <c r="L67" s="17"/>
    </row>
    <row r="68" spans="1:31" ht="11.25" hidden="1" x14ac:dyDescent="0.2">
      <c r="B68" s="17"/>
      <c r="L68" s="17"/>
    </row>
    <row r="69" spans="1:31" ht="11.25" hidden="1" x14ac:dyDescent="0.2">
      <c r="B69" s="17"/>
      <c r="L69" s="17"/>
    </row>
    <row r="70" spans="1:31" ht="11.25" hidden="1" x14ac:dyDescent="0.2">
      <c r="B70" s="17"/>
      <c r="L70" s="17"/>
    </row>
    <row r="71" spans="1:31" ht="11.25" hidden="1" x14ac:dyDescent="0.2">
      <c r="B71" s="17"/>
      <c r="L71" s="17"/>
    </row>
    <row r="72" spans="1:31" ht="11.25" hidden="1" x14ac:dyDescent="0.2">
      <c r="B72" s="17"/>
      <c r="L72" s="17"/>
    </row>
    <row r="73" spans="1:31" ht="11.25" hidden="1" x14ac:dyDescent="0.2">
      <c r="B73" s="17"/>
      <c r="L73" s="17"/>
    </row>
    <row r="74" spans="1:31" ht="11.25" hidden="1" x14ac:dyDescent="0.2">
      <c r="B74" s="17"/>
      <c r="L74" s="17"/>
    </row>
    <row r="75" spans="1:31" ht="11.25" hidden="1" x14ac:dyDescent="0.2">
      <c r="B75" s="17"/>
      <c r="L75" s="17"/>
    </row>
    <row r="76" spans="1:31" s="2" customFormat="1" ht="12.75" hidden="1" x14ac:dyDescent="0.2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161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211" t="str">
        <f>E7</f>
        <v>REKONŠTRUKCIA TELOCVIČNE ZŠ V OBCI KAMIENKA</v>
      </c>
      <c r="F85" s="212"/>
      <c r="G85" s="212"/>
      <c r="H85" s="21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157</v>
      </c>
      <c r="L86" s="17"/>
    </row>
    <row r="87" spans="1:31" s="2" customFormat="1" ht="16.5" customHeight="1" x14ac:dyDescent="0.2">
      <c r="A87" s="26"/>
      <c r="B87" s="27"/>
      <c r="C87" s="26"/>
      <c r="D87" s="26"/>
      <c r="E87" s="211" t="s">
        <v>505</v>
      </c>
      <c r="F87" s="213"/>
      <c r="G87" s="213"/>
      <c r="H87" s="21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159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0" t="str">
        <f>E11</f>
        <v>203 - Hydroizolácia</v>
      </c>
      <c r="F89" s="213"/>
      <c r="G89" s="213"/>
      <c r="H89" s="21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18</v>
      </c>
      <c r="D91" s="26"/>
      <c r="E91" s="26"/>
      <c r="F91" s="21" t="str">
        <f>F14</f>
        <v>Kamienka</v>
      </c>
      <c r="G91" s="26"/>
      <c r="H91" s="26"/>
      <c r="I91" s="23" t="s">
        <v>20</v>
      </c>
      <c r="J91" s="49" t="str">
        <f>IF(J14="","",J14)</f>
        <v>vyplní uchádzač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3" t="s">
        <v>21</v>
      </c>
      <c r="D93" s="26"/>
      <c r="E93" s="26"/>
      <c r="F93" s="21" t="str">
        <f>'Rekapitulácia stavby'!E11</f>
        <v>Obec Kamienka, Kamienka 123, 065 32 Kamienka</v>
      </c>
      <c r="G93" s="26"/>
      <c r="H93" s="26"/>
      <c r="I93" s="23" t="s">
        <v>27</v>
      </c>
      <c r="J93" s="24" t="str">
        <f>E23</f>
        <v>Ing. Vladislav Slosarčik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25</v>
      </c>
      <c r="D94" s="26"/>
      <c r="E94" s="26"/>
      <c r="F94" s="21" t="str">
        <f>IF(E20="","",E20)</f>
        <v>vyplní uchádzač</v>
      </c>
      <c r="G94" s="26"/>
      <c r="H94" s="26"/>
      <c r="I94" s="23" t="s">
        <v>30</v>
      </c>
      <c r="J94" s="24" t="str">
        <f>E26</f>
        <v>Ing. Slosarčik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162</v>
      </c>
      <c r="D96" s="101"/>
      <c r="E96" s="101"/>
      <c r="F96" s="101"/>
      <c r="G96" s="101"/>
      <c r="H96" s="101"/>
      <c r="I96" s="101"/>
      <c r="J96" s="110" t="s">
        <v>163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11" t="s">
        <v>164</v>
      </c>
      <c r="D98" s="26"/>
      <c r="E98" s="26"/>
      <c r="F98" s="26"/>
      <c r="G98" s="26"/>
      <c r="H98" s="26"/>
      <c r="I98" s="26"/>
      <c r="J98" s="65">
        <f>J122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165</v>
      </c>
    </row>
    <row r="99" spans="1:47" s="9" customFormat="1" ht="24.95" customHeight="1" x14ac:dyDescent="0.2">
      <c r="B99" s="112"/>
      <c r="D99" s="113" t="s">
        <v>168</v>
      </c>
      <c r="E99" s="114"/>
      <c r="F99" s="114"/>
      <c r="G99" s="114"/>
      <c r="H99" s="114"/>
      <c r="I99" s="114"/>
      <c r="J99" s="115">
        <f>J123</f>
        <v>0</v>
      </c>
      <c r="L99" s="112"/>
    </row>
    <row r="100" spans="1:47" s="10" customFormat="1" ht="19.899999999999999" customHeight="1" x14ac:dyDescent="0.2">
      <c r="B100" s="116"/>
      <c r="D100" s="117" t="s">
        <v>569</v>
      </c>
      <c r="E100" s="118"/>
      <c r="F100" s="118"/>
      <c r="G100" s="118"/>
      <c r="H100" s="118"/>
      <c r="I100" s="118"/>
      <c r="J100" s="119">
        <f>J124</f>
        <v>0</v>
      </c>
      <c r="L100" s="116"/>
    </row>
    <row r="101" spans="1:47" s="2" customFormat="1" ht="21.75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 x14ac:dyDescent="0.2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 x14ac:dyDescent="0.2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 x14ac:dyDescent="0.2">
      <c r="A107" s="26"/>
      <c r="B107" s="27"/>
      <c r="C107" s="18" t="s">
        <v>177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 x14ac:dyDescent="0.2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 x14ac:dyDescent="0.2">
      <c r="A110" s="26"/>
      <c r="B110" s="27"/>
      <c r="C110" s="26"/>
      <c r="D110" s="26"/>
      <c r="E110" s="211" t="str">
        <f>E7</f>
        <v>REKONŠTRUKCIA TELOCVIČNE ZŠ V OBCI KAMIENKA</v>
      </c>
      <c r="F110" s="212"/>
      <c r="G110" s="212"/>
      <c r="H110" s="21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 x14ac:dyDescent="0.2">
      <c r="B111" s="17"/>
      <c r="C111" s="23" t="s">
        <v>157</v>
      </c>
      <c r="L111" s="17"/>
    </row>
    <row r="112" spans="1:47" s="2" customFormat="1" ht="16.5" customHeight="1" x14ac:dyDescent="0.2">
      <c r="A112" s="26"/>
      <c r="B112" s="27"/>
      <c r="C112" s="26"/>
      <c r="D112" s="26"/>
      <c r="E112" s="211" t="s">
        <v>505</v>
      </c>
      <c r="F112" s="213"/>
      <c r="G112" s="213"/>
      <c r="H112" s="213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159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180" t="str">
        <f>E11</f>
        <v>203 - Hydroizolácia</v>
      </c>
      <c r="F114" s="213"/>
      <c r="G114" s="213"/>
      <c r="H114" s="21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18</v>
      </c>
      <c r="D116" s="26"/>
      <c r="E116" s="26"/>
      <c r="F116" s="21" t="str">
        <f>F14</f>
        <v>Kamienka</v>
      </c>
      <c r="G116" s="26"/>
      <c r="H116" s="26"/>
      <c r="I116" s="23" t="s">
        <v>20</v>
      </c>
      <c r="J116" s="49" t="str">
        <f>IF(J14="","",J14)</f>
        <v>vyplní uchádzač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7" customHeight="1" x14ac:dyDescent="0.2">
      <c r="A118" s="26"/>
      <c r="B118" s="27"/>
      <c r="C118" s="23" t="s">
        <v>21</v>
      </c>
      <c r="D118" s="26"/>
      <c r="E118" s="26"/>
      <c r="F118" s="21" t="str">
        <f>E17</f>
        <v>Obec Kamienka</v>
      </c>
      <c r="G118" s="26"/>
      <c r="H118" s="26"/>
      <c r="I118" s="23" t="s">
        <v>27</v>
      </c>
      <c r="J118" s="24" t="str">
        <f>E23</f>
        <v>Ing. Vladislav Slosarčik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25</v>
      </c>
      <c r="D119" s="26"/>
      <c r="E119" s="26"/>
      <c r="F119" s="21" t="str">
        <f>IF(E20="","",E20)</f>
        <v>vyplní uchádzač</v>
      </c>
      <c r="G119" s="26"/>
      <c r="H119" s="26"/>
      <c r="I119" s="23" t="s">
        <v>30</v>
      </c>
      <c r="J119" s="24" t="str">
        <f>E26</f>
        <v>Ing. Slosarčik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20"/>
      <c r="B121" s="121"/>
      <c r="C121" s="122" t="s">
        <v>178</v>
      </c>
      <c r="D121" s="123" t="s">
        <v>58</v>
      </c>
      <c r="E121" s="123" t="s">
        <v>54</v>
      </c>
      <c r="F121" s="123" t="s">
        <v>55</v>
      </c>
      <c r="G121" s="123" t="s">
        <v>179</v>
      </c>
      <c r="H121" s="123" t="s">
        <v>180</v>
      </c>
      <c r="I121" s="123" t="s">
        <v>181</v>
      </c>
      <c r="J121" s="124" t="s">
        <v>163</v>
      </c>
      <c r="K121" s="125" t="s">
        <v>182</v>
      </c>
      <c r="L121" s="126"/>
      <c r="M121" s="56" t="s">
        <v>1</v>
      </c>
      <c r="N121" s="57" t="s">
        <v>37</v>
      </c>
      <c r="O121" s="57" t="s">
        <v>183</v>
      </c>
      <c r="P121" s="57" t="s">
        <v>184</v>
      </c>
      <c r="Q121" s="57" t="s">
        <v>185</v>
      </c>
      <c r="R121" s="57" t="s">
        <v>186</v>
      </c>
      <c r="S121" s="57" t="s">
        <v>187</v>
      </c>
      <c r="T121" s="58" t="s">
        <v>188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9" customHeight="1" x14ac:dyDescent="0.25">
      <c r="A122" s="26"/>
      <c r="B122" s="27"/>
      <c r="C122" s="63" t="s">
        <v>164</v>
      </c>
      <c r="D122" s="26"/>
      <c r="E122" s="26"/>
      <c r="F122" s="26"/>
      <c r="G122" s="26"/>
      <c r="H122" s="26"/>
      <c r="I122" s="26"/>
      <c r="J122" s="127">
        <f>BK122</f>
        <v>0</v>
      </c>
      <c r="K122" s="26"/>
      <c r="L122" s="27"/>
      <c r="M122" s="59"/>
      <c r="N122" s="50"/>
      <c r="O122" s="60"/>
      <c r="P122" s="128">
        <f>P123</f>
        <v>128.82952</v>
      </c>
      <c r="Q122" s="60"/>
      <c r="R122" s="128">
        <f>R123</f>
        <v>0.81064000000000003</v>
      </c>
      <c r="S122" s="60"/>
      <c r="T122" s="129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165</v>
      </c>
      <c r="BK122" s="130">
        <f>BK123</f>
        <v>0</v>
      </c>
    </row>
    <row r="123" spans="1:65" s="12" customFormat="1" ht="25.9" customHeight="1" x14ac:dyDescent="0.2">
      <c r="B123" s="131"/>
      <c r="D123" s="132" t="s">
        <v>72</v>
      </c>
      <c r="E123" s="133" t="s">
        <v>253</v>
      </c>
      <c r="F123" s="133" t="s">
        <v>254</v>
      </c>
      <c r="J123" s="134">
        <f>BK123</f>
        <v>0</v>
      </c>
      <c r="L123" s="131"/>
      <c r="M123" s="135"/>
      <c r="N123" s="136"/>
      <c r="O123" s="136"/>
      <c r="P123" s="137">
        <f>P124</f>
        <v>128.82952</v>
      </c>
      <c r="Q123" s="136"/>
      <c r="R123" s="137">
        <f>R124</f>
        <v>0.81064000000000003</v>
      </c>
      <c r="S123" s="136"/>
      <c r="T123" s="138">
        <f>T124</f>
        <v>0</v>
      </c>
      <c r="AR123" s="132" t="s">
        <v>86</v>
      </c>
      <c r="AT123" s="139" t="s">
        <v>72</v>
      </c>
      <c r="AU123" s="139" t="s">
        <v>73</v>
      </c>
      <c r="AY123" s="132" t="s">
        <v>191</v>
      </c>
      <c r="BK123" s="140">
        <f>BK124</f>
        <v>0</v>
      </c>
    </row>
    <row r="124" spans="1:65" s="12" customFormat="1" ht="22.9" customHeight="1" x14ac:dyDescent="0.2">
      <c r="B124" s="131"/>
      <c r="D124" s="132" t="s">
        <v>72</v>
      </c>
      <c r="E124" s="141" t="s">
        <v>570</v>
      </c>
      <c r="F124" s="141" t="s">
        <v>571</v>
      </c>
      <c r="J124" s="142">
        <f>BK124</f>
        <v>0</v>
      </c>
      <c r="L124" s="131"/>
      <c r="M124" s="135"/>
      <c r="N124" s="136"/>
      <c r="O124" s="136"/>
      <c r="P124" s="137">
        <f>SUM(P125:P140)</f>
        <v>128.82952</v>
      </c>
      <c r="Q124" s="136"/>
      <c r="R124" s="137">
        <f>SUM(R125:R140)</f>
        <v>0.81064000000000003</v>
      </c>
      <c r="S124" s="136"/>
      <c r="T124" s="138">
        <f>SUM(T125:T140)</f>
        <v>0</v>
      </c>
      <c r="AR124" s="132" t="s">
        <v>86</v>
      </c>
      <c r="AT124" s="139" t="s">
        <v>72</v>
      </c>
      <c r="AU124" s="139" t="s">
        <v>80</v>
      </c>
      <c r="AY124" s="132" t="s">
        <v>191</v>
      </c>
      <c r="BK124" s="140">
        <f>SUM(BK125:BK140)</f>
        <v>0</v>
      </c>
    </row>
    <row r="125" spans="1:65" s="2" customFormat="1" ht="36" x14ac:dyDescent="0.2">
      <c r="A125" s="26"/>
      <c r="B125" s="143"/>
      <c r="C125" s="144" t="s">
        <v>80</v>
      </c>
      <c r="D125" s="144" t="s">
        <v>194</v>
      </c>
      <c r="E125" s="145" t="s">
        <v>572</v>
      </c>
      <c r="F125" s="146" t="s">
        <v>573</v>
      </c>
      <c r="G125" s="147" t="s">
        <v>234</v>
      </c>
      <c r="H125" s="148">
        <v>174.46</v>
      </c>
      <c r="I125" s="149">
        <v>0</v>
      </c>
      <c r="J125" s="149">
        <f t="shared" ref="J125:J140" si="0">ROUND(I125*H125,2)</f>
        <v>0</v>
      </c>
      <c r="K125" s="150"/>
      <c r="L125" s="27"/>
      <c r="M125" s="151" t="s">
        <v>1</v>
      </c>
      <c r="N125" s="152" t="s">
        <v>39</v>
      </c>
      <c r="O125" s="153">
        <v>0.16325000000000001</v>
      </c>
      <c r="P125" s="153">
        <f t="shared" ref="P125:P140" si="1">O125*H125</f>
        <v>28.480599999999999</v>
      </c>
      <c r="Q125" s="153">
        <v>3.0000000000000001E-5</v>
      </c>
      <c r="R125" s="153">
        <f t="shared" ref="R125:R140" si="2">Q125*H125</f>
        <v>5.2300000000000003E-3</v>
      </c>
      <c r="S125" s="153">
        <v>0</v>
      </c>
      <c r="T125" s="154">
        <f t="shared" ref="T125:T140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260</v>
      </c>
      <c r="AT125" s="155" t="s">
        <v>194</v>
      </c>
      <c r="AU125" s="155" t="s">
        <v>86</v>
      </c>
      <c r="AY125" s="14" t="s">
        <v>191</v>
      </c>
      <c r="BE125" s="156">
        <f t="shared" ref="BE125:BE140" si="4">IF(N125="základná",J125,0)</f>
        <v>0</v>
      </c>
      <c r="BF125" s="156">
        <f t="shared" ref="BF125:BF140" si="5">IF(N125="znížená",J125,0)</f>
        <v>0</v>
      </c>
      <c r="BG125" s="156">
        <f t="shared" ref="BG125:BG140" si="6">IF(N125="zákl. prenesená",J125,0)</f>
        <v>0</v>
      </c>
      <c r="BH125" s="156">
        <f t="shared" ref="BH125:BH140" si="7">IF(N125="zníž. prenesená",J125,0)</f>
        <v>0</v>
      </c>
      <c r="BI125" s="156">
        <f t="shared" ref="BI125:BI140" si="8">IF(N125="nulová",J125,0)</f>
        <v>0</v>
      </c>
      <c r="BJ125" s="14" t="s">
        <v>86</v>
      </c>
      <c r="BK125" s="156">
        <f t="shared" ref="BK125:BK140" si="9">ROUND(I125*H125,2)</f>
        <v>0</v>
      </c>
      <c r="BL125" s="14" t="s">
        <v>260</v>
      </c>
      <c r="BM125" s="155" t="s">
        <v>574</v>
      </c>
    </row>
    <row r="126" spans="1:65" s="2" customFormat="1" ht="48" x14ac:dyDescent="0.2">
      <c r="A126" s="26"/>
      <c r="B126" s="143"/>
      <c r="C126" s="157" t="s">
        <v>86</v>
      </c>
      <c r="D126" s="157" t="s">
        <v>262</v>
      </c>
      <c r="E126" s="158" t="s">
        <v>575</v>
      </c>
      <c r="F126" s="159" t="s">
        <v>576</v>
      </c>
      <c r="G126" s="160" t="s">
        <v>234</v>
      </c>
      <c r="H126" s="161">
        <v>200.62899999999999</v>
      </c>
      <c r="I126" s="162">
        <v>0</v>
      </c>
      <c r="J126" s="162">
        <f t="shared" si="0"/>
        <v>0</v>
      </c>
      <c r="K126" s="163"/>
      <c r="L126" s="164"/>
      <c r="M126" s="165" t="s">
        <v>1</v>
      </c>
      <c r="N126" s="166" t="s">
        <v>39</v>
      </c>
      <c r="O126" s="153">
        <v>0</v>
      </c>
      <c r="P126" s="153">
        <f t="shared" si="1"/>
        <v>0</v>
      </c>
      <c r="Q126" s="153">
        <v>2E-3</v>
      </c>
      <c r="R126" s="153">
        <f t="shared" si="2"/>
        <v>0.40126000000000001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265</v>
      </c>
      <c r="AT126" s="155" t="s">
        <v>262</v>
      </c>
      <c r="AU126" s="155" t="s">
        <v>86</v>
      </c>
      <c r="AY126" s="14" t="s">
        <v>191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86</v>
      </c>
      <c r="BK126" s="156">
        <f t="shared" si="9"/>
        <v>0</v>
      </c>
      <c r="BL126" s="14" t="s">
        <v>260</v>
      </c>
      <c r="BM126" s="155" t="s">
        <v>577</v>
      </c>
    </row>
    <row r="127" spans="1:65" s="2" customFormat="1" ht="24" x14ac:dyDescent="0.2">
      <c r="A127" s="26"/>
      <c r="B127" s="143"/>
      <c r="C127" s="144" t="s">
        <v>203</v>
      </c>
      <c r="D127" s="144" t="s">
        <v>194</v>
      </c>
      <c r="E127" s="145" t="s">
        <v>578</v>
      </c>
      <c r="F127" s="146" t="s">
        <v>579</v>
      </c>
      <c r="G127" s="147" t="s">
        <v>234</v>
      </c>
      <c r="H127" s="148">
        <v>90.2</v>
      </c>
      <c r="I127" s="149">
        <v>0</v>
      </c>
      <c r="J127" s="149">
        <f t="shared" si="0"/>
        <v>0</v>
      </c>
      <c r="K127" s="150"/>
      <c r="L127" s="27"/>
      <c r="M127" s="151" t="s">
        <v>1</v>
      </c>
      <c r="N127" s="152" t="s">
        <v>39</v>
      </c>
      <c r="O127" s="153">
        <v>0.18026</v>
      </c>
      <c r="P127" s="153">
        <f t="shared" si="1"/>
        <v>16.259450000000001</v>
      </c>
      <c r="Q127" s="153">
        <v>3.0000000000000001E-5</v>
      </c>
      <c r="R127" s="153">
        <f t="shared" si="2"/>
        <v>2.7100000000000002E-3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260</v>
      </c>
      <c r="AT127" s="155" t="s">
        <v>194</v>
      </c>
      <c r="AU127" s="155" t="s">
        <v>86</v>
      </c>
      <c r="AY127" s="14" t="s">
        <v>191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86</v>
      </c>
      <c r="BK127" s="156">
        <f t="shared" si="9"/>
        <v>0</v>
      </c>
      <c r="BL127" s="14" t="s">
        <v>260</v>
      </c>
      <c r="BM127" s="155" t="s">
        <v>580</v>
      </c>
    </row>
    <row r="128" spans="1:65" s="2" customFormat="1" ht="48" x14ac:dyDescent="0.2">
      <c r="A128" s="26"/>
      <c r="B128" s="143"/>
      <c r="C128" s="157" t="s">
        <v>198</v>
      </c>
      <c r="D128" s="157" t="s">
        <v>262</v>
      </c>
      <c r="E128" s="158" t="s">
        <v>575</v>
      </c>
      <c r="F128" s="159" t="s">
        <v>576</v>
      </c>
      <c r="G128" s="160" t="s">
        <v>234</v>
      </c>
      <c r="H128" s="161">
        <v>108.24</v>
      </c>
      <c r="I128" s="162">
        <v>0</v>
      </c>
      <c r="J128" s="162">
        <f t="shared" si="0"/>
        <v>0</v>
      </c>
      <c r="K128" s="163"/>
      <c r="L128" s="164"/>
      <c r="M128" s="165" t="s">
        <v>1</v>
      </c>
      <c r="N128" s="166" t="s">
        <v>39</v>
      </c>
      <c r="O128" s="153">
        <v>0</v>
      </c>
      <c r="P128" s="153">
        <f t="shared" si="1"/>
        <v>0</v>
      </c>
      <c r="Q128" s="153">
        <v>2E-3</v>
      </c>
      <c r="R128" s="153">
        <f t="shared" si="2"/>
        <v>0.21648000000000001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265</v>
      </c>
      <c r="AT128" s="155" t="s">
        <v>262</v>
      </c>
      <c r="AU128" s="155" t="s">
        <v>86</v>
      </c>
      <c r="AY128" s="14" t="s">
        <v>191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86</v>
      </c>
      <c r="BK128" s="156">
        <f t="shared" si="9"/>
        <v>0</v>
      </c>
      <c r="BL128" s="14" t="s">
        <v>260</v>
      </c>
      <c r="BM128" s="155" t="s">
        <v>581</v>
      </c>
    </row>
    <row r="129" spans="1:65" s="2" customFormat="1" ht="36" x14ac:dyDescent="0.2">
      <c r="A129" s="26"/>
      <c r="B129" s="143"/>
      <c r="C129" s="144" t="s">
        <v>212</v>
      </c>
      <c r="D129" s="144" t="s">
        <v>194</v>
      </c>
      <c r="E129" s="145" t="s">
        <v>582</v>
      </c>
      <c r="F129" s="146" t="s">
        <v>583</v>
      </c>
      <c r="G129" s="147" t="s">
        <v>234</v>
      </c>
      <c r="H129" s="148">
        <v>174.46</v>
      </c>
      <c r="I129" s="149">
        <v>0</v>
      </c>
      <c r="J129" s="149">
        <f t="shared" si="0"/>
        <v>0</v>
      </c>
      <c r="K129" s="150"/>
      <c r="L129" s="27"/>
      <c r="M129" s="151" t="s">
        <v>1</v>
      </c>
      <c r="N129" s="152" t="s">
        <v>39</v>
      </c>
      <c r="O129" s="153">
        <v>0.09</v>
      </c>
      <c r="P129" s="153">
        <f t="shared" si="1"/>
        <v>15.7014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260</v>
      </c>
      <c r="AT129" s="155" t="s">
        <v>194</v>
      </c>
      <c r="AU129" s="155" t="s">
        <v>86</v>
      </c>
      <c r="AY129" s="14" t="s">
        <v>191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86</v>
      </c>
      <c r="BK129" s="156">
        <f t="shared" si="9"/>
        <v>0</v>
      </c>
      <c r="BL129" s="14" t="s">
        <v>260</v>
      </c>
      <c r="BM129" s="155" t="s">
        <v>584</v>
      </c>
    </row>
    <row r="130" spans="1:65" s="2" customFormat="1" ht="36" x14ac:dyDescent="0.2">
      <c r="A130" s="26"/>
      <c r="B130" s="143"/>
      <c r="C130" s="157" t="s">
        <v>216</v>
      </c>
      <c r="D130" s="157" t="s">
        <v>262</v>
      </c>
      <c r="E130" s="158" t="s">
        <v>585</v>
      </c>
      <c r="F130" s="159" t="s">
        <v>586</v>
      </c>
      <c r="G130" s="160" t="s">
        <v>234</v>
      </c>
      <c r="H130" s="161">
        <v>200.62899999999999</v>
      </c>
      <c r="I130" s="162">
        <v>0</v>
      </c>
      <c r="J130" s="162">
        <f t="shared" si="0"/>
        <v>0</v>
      </c>
      <c r="K130" s="163"/>
      <c r="L130" s="164"/>
      <c r="M130" s="165" t="s">
        <v>1</v>
      </c>
      <c r="N130" s="166" t="s">
        <v>39</v>
      </c>
      <c r="O130" s="153">
        <v>0</v>
      </c>
      <c r="P130" s="153">
        <f t="shared" si="1"/>
        <v>0</v>
      </c>
      <c r="Q130" s="153">
        <v>2.0000000000000001E-4</v>
      </c>
      <c r="R130" s="153">
        <f t="shared" si="2"/>
        <v>4.0129999999999999E-2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265</v>
      </c>
      <c r="AT130" s="155" t="s">
        <v>262</v>
      </c>
      <c r="AU130" s="155" t="s">
        <v>86</v>
      </c>
      <c r="AY130" s="14" t="s">
        <v>191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86</v>
      </c>
      <c r="BK130" s="156">
        <f t="shared" si="9"/>
        <v>0</v>
      </c>
      <c r="BL130" s="14" t="s">
        <v>260</v>
      </c>
      <c r="BM130" s="155" t="s">
        <v>587</v>
      </c>
    </row>
    <row r="131" spans="1:65" s="2" customFormat="1" ht="36" x14ac:dyDescent="0.2">
      <c r="A131" s="26"/>
      <c r="B131" s="143"/>
      <c r="C131" s="144" t="s">
        <v>220</v>
      </c>
      <c r="D131" s="144" t="s">
        <v>194</v>
      </c>
      <c r="E131" s="145" t="s">
        <v>588</v>
      </c>
      <c r="F131" s="146" t="s">
        <v>589</v>
      </c>
      <c r="G131" s="147" t="s">
        <v>234</v>
      </c>
      <c r="H131" s="148">
        <v>174.46</v>
      </c>
      <c r="I131" s="149">
        <v>0</v>
      </c>
      <c r="J131" s="149">
        <f t="shared" si="0"/>
        <v>0</v>
      </c>
      <c r="K131" s="150"/>
      <c r="L131" s="27"/>
      <c r="M131" s="151" t="s">
        <v>1</v>
      </c>
      <c r="N131" s="152" t="s">
        <v>39</v>
      </c>
      <c r="O131" s="153">
        <v>0.10902000000000001</v>
      </c>
      <c r="P131" s="153">
        <f t="shared" si="1"/>
        <v>19.019629999999999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260</v>
      </c>
      <c r="AT131" s="155" t="s">
        <v>194</v>
      </c>
      <c r="AU131" s="155" t="s">
        <v>86</v>
      </c>
      <c r="AY131" s="14" t="s">
        <v>191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260</v>
      </c>
      <c r="BM131" s="155" t="s">
        <v>590</v>
      </c>
    </row>
    <row r="132" spans="1:65" s="2" customFormat="1" ht="36" x14ac:dyDescent="0.2">
      <c r="A132" s="26"/>
      <c r="B132" s="143"/>
      <c r="C132" s="157" t="s">
        <v>224</v>
      </c>
      <c r="D132" s="157" t="s">
        <v>262</v>
      </c>
      <c r="E132" s="158" t="s">
        <v>585</v>
      </c>
      <c r="F132" s="159" t="s">
        <v>586</v>
      </c>
      <c r="G132" s="160" t="s">
        <v>234</v>
      </c>
      <c r="H132" s="161">
        <v>200.62899999999999</v>
      </c>
      <c r="I132" s="162">
        <v>0</v>
      </c>
      <c r="J132" s="162">
        <f t="shared" si="0"/>
        <v>0</v>
      </c>
      <c r="K132" s="163"/>
      <c r="L132" s="164"/>
      <c r="M132" s="165" t="s">
        <v>1</v>
      </c>
      <c r="N132" s="166" t="s">
        <v>39</v>
      </c>
      <c r="O132" s="153">
        <v>0</v>
      </c>
      <c r="P132" s="153">
        <f t="shared" si="1"/>
        <v>0</v>
      </c>
      <c r="Q132" s="153">
        <v>2.0000000000000001E-4</v>
      </c>
      <c r="R132" s="153">
        <f t="shared" si="2"/>
        <v>4.0129999999999999E-2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265</v>
      </c>
      <c r="AT132" s="155" t="s">
        <v>262</v>
      </c>
      <c r="AU132" s="155" t="s">
        <v>86</v>
      </c>
      <c r="AY132" s="14" t="s">
        <v>191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260</v>
      </c>
      <c r="BM132" s="155" t="s">
        <v>591</v>
      </c>
    </row>
    <row r="133" spans="1:65" s="2" customFormat="1" ht="36" x14ac:dyDescent="0.2">
      <c r="A133" s="26"/>
      <c r="B133" s="143"/>
      <c r="C133" s="144" t="s">
        <v>192</v>
      </c>
      <c r="D133" s="144" t="s">
        <v>194</v>
      </c>
      <c r="E133" s="145" t="s">
        <v>592</v>
      </c>
      <c r="F133" s="146" t="s">
        <v>593</v>
      </c>
      <c r="G133" s="147" t="s">
        <v>234</v>
      </c>
      <c r="H133" s="148">
        <v>90.2</v>
      </c>
      <c r="I133" s="149">
        <v>0</v>
      </c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0.14902000000000001</v>
      </c>
      <c r="P133" s="153">
        <f t="shared" si="1"/>
        <v>13.441599999999999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260</v>
      </c>
      <c r="AT133" s="155" t="s">
        <v>194</v>
      </c>
      <c r="AU133" s="155" t="s">
        <v>86</v>
      </c>
      <c r="AY133" s="14" t="s">
        <v>191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260</v>
      </c>
      <c r="BM133" s="155" t="s">
        <v>594</v>
      </c>
    </row>
    <row r="134" spans="1:65" s="2" customFormat="1" ht="36" x14ac:dyDescent="0.2">
      <c r="A134" s="26"/>
      <c r="B134" s="143"/>
      <c r="C134" s="157" t="s">
        <v>231</v>
      </c>
      <c r="D134" s="157" t="s">
        <v>262</v>
      </c>
      <c r="E134" s="158" t="s">
        <v>585</v>
      </c>
      <c r="F134" s="159" t="s">
        <v>586</v>
      </c>
      <c r="G134" s="160" t="s">
        <v>234</v>
      </c>
      <c r="H134" s="161">
        <v>108.24</v>
      </c>
      <c r="I134" s="162">
        <v>0</v>
      </c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2.0000000000000001E-4</v>
      </c>
      <c r="R134" s="153">
        <f t="shared" si="2"/>
        <v>2.1649999999999999E-2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265</v>
      </c>
      <c r="AT134" s="155" t="s">
        <v>262</v>
      </c>
      <c r="AU134" s="155" t="s">
        <v>86</v>
      </c>
      <c r="AY134" s="14" t="s">
        <v>191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260</v>
      </c>
      <c r="BM134" s="155" t="s">
        <v>595</v>
      </c>
    </row>
    <row r="135" spans="1:65" s="2" customFormat="1" ht="36" x14ac:dyDescent="0.2">
      <c r="A135" s="26"/>
      <c r="B135" s="143"/>
      <c r="C135" s="144" t="s">
        <v>236</v>
      </c>
      <c r="D135" s="144" t="s">
        <v>194</v>
      </c>
      <c r="E135" s="145" t="s">
        <v>596</v>
      </c>
      <c r="F135" s="146" t="s">
        <v>597</v>
      </c>
      <c r="G135" s="147" t="s">
        <v>234</v>
      </c>
      <c r="H135" s="148">
        <v>90.2</v>
      </c>
      <c r="I135" s="149">
        <v>0</v>
      </c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0.14904000000000001</v>
      </c>
      <c r="P135" s="153">
        <f t="shared" si="1"/>
        <v>13.44341</v>
      </c>
      <c r="Q135" s="153">
        <v>2.0000000000000002E-5</v>
      </c>
      <c r="R135" s="153">
        <f t="shared" si="2"/>
        <v>1.8E-3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260</v>
      </c>
      <c r="AT135" s="155" t="s">
        <v>194</v>
      </c>
      <c r="AU135" s="155" t="s">
        <v>86</v>
      </c>
      <c r="AY135" s="14" t="s">
        <v>191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260</v>
      </c>
      <c r="BM135" s="155" t="s">
        <v>598</v>
      </c>
    </row>
    <row r="136" spans="1:65" s="2" customFormat="1" ht="36" x14ac:dyDescent="0.2">
      <c r="A136" s="26"/>
      <c r="B136" s="143"/>
      <c r="C136" s="157" t="s">
        <v>241</v>
      </c>
      <c r="D136" s="157" t="s">
        <v>262</v>
      </c>
      <c r="E136" s="158" t="s">
        <v>585</v>
      </c>
      <c r="F136" s="159" t="s">
        <v>586</v>
      </c>
      <c r="G136" s="160" t="s">
        <v>234</v>
      </c>
      <c r="H136" s="161">
        <v>108.24</v>
      </c>
      <c r="I136" s="162">
        <v>0</v>
      </c>
      <c r="J136" s="162">
        <f t="shared" si="0"/>
        <v>0</v>
      </c>
      <c r="K136" s="163"/>
      <c r="L136" s="164"/>
      <c r="M136" s="165" t="s">
        <v>1</v>
      </c>
      <c r="N136" s="166" t="s">
        <v>39</v>
      </c>
      <c r="O136" s="153">
        <v>0</v>
      </c>
      <c r="P136" s="153">
        <f t="shared" si="1"/>
        <v>0</v>
      </c>
      <c r="Q136" s="153">
        <v>2.0000000000000001E-4</v>
      </c>
      <c r="R136" s="153">
        <f t="shared" si="2"/>
        <v>2.1649999999999999E-2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265</v>
      </c>
      <c r="AT136" s="155" t="s">
        <v>262</v>
      </c>
      <c r="AU136" s="155" t="s">
        <v>86</v>
      </c>
      <c r="AY136" s="14" t="s">
        <v>191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260</v>
      </c>
      <c r="BM136" s="155" t="s">
        <v>599</v>
      </c>
    </row>
    <row r="137" spans="1:65" s="2" customFormat="1" ht="16.5" customHeight="1" x14ac:dyDescent="0.2">
      <c r="A137" s="26"/>
      <c r="B137" s="143"/>
      <c r="C137" s="144" t="s">
        <v>245</v>
      </c>
      <c r="D137" s="144" t="s">
        <v>194</v>
      </c>
      <c r="E137" s="145" t="s">
        <v>600</v>
      </c>
      <c r="F137" s="146" t="s">
        <v>601</v>
      </c>
      <c r="G137" s="147" t="s">
        <v>210</v>
      </c>
      <c r="H137" s="148">
        <v>45.1</v>
      </c>
      <c r="I137" s="149">
        <v>0</v>
      </c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0.47012999999999999</v>
      </c>
      <c r="P137" s="153">
        <f t="shared" si="1"/>
        <v>21.202860000000001</v>
      </c>
      <c r="Q137" s="153">
        <v>3.0000000000000001E-5</v>
      </c>
      <c r="R137" s="153">
        <f t="shared" si="2"/>
        <v>1.3500000000000001E-3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260</v>
      </c>
      <c r="AT137" s="155" t="s">
        <v>194</v>
      </c>
      <c r="AU137" s="155" t="s">
        <v>86</v>
      </c>
      <c r="AY137" s="14" t="s">
        <v>191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260</v>
      </c>
      <c r="BM137" s="155" t="s">
        <v>602</v>
      </c>
    </row>
    <row r="138" spans="1:65" s="2" customFormat="1" ht="16.5" customHeight="1" x14ac:dyDescent="0.2">
      <c r="A138" s="26"/>
      <c r="B138" s="143"/>
      <c r="C138" s="157" t="s">
        <v>249</v>
      </c>
      <c r="D138" s="157" t="s">
        <v>262</v>
      </c>
      <c r="E138" s="158" t="s">
        <v>603</v>
      </c>
      <c r="F138" s="159" t="s">
        <v>604</v>
      </c>
      <c r="G138" s="160" t="s">
        <v>334</v>
      </c>
      <c r="H138" s="161">
        <v>47.354999999999997</v>
      </c>
      <c r="I138" s="162">
        <v>0</v>
      </c>
      <c r="J138" s="162">
        <f t="shared" si="0"/>
        <v>0</v>
      </c>
      <c r="K138" s="163"/>
      <c r="L138" s="164"/>
      <c r="M138" s="165" t="s">
        <v>1</v>
      </c>
      <c r="N138" s="166" t="s">
        <v>39</v>
      </c>
      <c r="O138" s="153">
        <v>0</v>
      </c>
      <c r="P138" s="153">
        <f t="shared" si="1"/>
        <v>0</v>
      </c>
      <c r="Q138" s="153">
        <v>1E-3</v>
      </c>
      <c r="R138" s="153">
        <f t="shared" si="2"/>
        <v>4.7359999999999999E-2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265</v>
      </c>
      <c r="AT138" s="155" t="s">
        <v>262</v>
      </c>
      <c r="AU138" s="155" t="s">
        <v>86</v>
      </c>
      <c r="AY138" s="14" t="s">
        <v>191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260</v>
      </c>
      <c r="BM138" s="155" t="s">
        <v>605</v>
      </c>
    </row>
    <row r="139" spans="1:65" s="2" customFormat="1" ht="24" x14ac:dyDescent="0.2">
      <c r="A139" s="26"/>
      <c r="B139" s="143"/>
      <c r="C139" s="157" t="s">
        <v>257</v>
      </c>
      <c r="D139" s="157" t="s">
        <v>262</v>
      </c>
      <c r="E139" s="158" t="s">
        <v>606</v>
      </c>
      <c r="F139" s="159" t="s">
        <v>607</v>
      </c>
      <c r="G139" s="160" t="s">
        <v>210</v>
      </c>
      <c r="H139" s="161">
        <v>47.354999999999997</v>
      </c>
      <c r="I139" s="162">
        <v>0</v>
      </c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2.3000000000000001E-4</v>
      </c>
      <c r="R139" s="153">
        <f t="shared" si="2"/>
        <v>1.089E-2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265</v>
      </c>
      <c r="AT139" s="155" t="s">
        <v>262</v>
      </c>
      <c r="AU139" s="155" t="s">
        <v>86</v>
      </c>
      <c r="AY139" s="14" t="s">
        <v>191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260</v>
      </c>
      <c r="BM139" s="155" t="s">
        <v>608</v>
      </c>
    </row>
    <row r="140" spans="1:65" s="2" customFormat="1" ht="24" x14ac:dyDescent="0.2">
      <c r="A140" s="26"/>
      <c r="B140" s="143"/>
      <c r="C140" s="144" t="s">
        <v>260</v>
      </c>
      <c r="D140" s="144" t="s">
        <v>194</v>
      </c>
      <c r="E140" s="145" t="s">
        <v>609</v>
      </c>
      <c r="F140" s="146" t="s">
        <v>610</v>
      </c>
      <c r="G140" s="147" t="s">
        <v>239</v>
      </c>
      <c r="H140" s="148">
        <v>0.81100000000000005</v>
      </c>
      <c r="I140" s="149">
        <v>0</v>
      </c>
      <c r="J140" s="149">
        <f t="shared" si="0"/>
        <v>0</v>
      </c>
      <c r="K140" s="150"/>
      <c r="L140" s="27"/>
      <c r="M140" s="167" t="s">
        <v>1</v>
      </c>
      <c r="N140" s="168" t="s">
        <v>39</v>
      </c>
      <c r="O140" s="169">
        <v>1.579</v>
      </c>
      <c r="P140" s="169">
        <f t="shared" si="1"/>
        <v>1.28057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260</v>
      </c>
      <c r="AT140" s="155" t="s">
        <v>194</v>
      </c>
      <c r="AU140" s="155" t="s">
        <v>86</v>
      </c>
      <c r="AY140" s="14" t="s">
        <v>191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260</v>
      </c>
      <c r="BM140" s="155" t="s">
        <v>611</v>
      </c>
    </row>
    <row r="141" spans="1:65" s="2" customFormat="1" ht="6.95" customHeight="1" x14ac:dyDescent="0.2">
      <c r="A141" s="26"/>
      <c r="B141" s="41"/>
      <c r="C141" s="42"/>
      <c r="D141" s="42"/>
      <c r="E141" s="42"/>
      <c r="F141" s="42"/>
      <c r="G141" s="42"/>
      <c r="H141" s="42"/>
      <c r="I141" s="42"/>
      <c r="J141" s="42"/>
      <c r="K141" s="42"/>
      <c r="L141" s="27"/>
      <c r="M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</sheetData>
  <autoFilter ref="C121:K14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24</vt:i4>
      </vt:variant>
      <vt:variant>
        <vt:lpstr>Pomenované rozsahy</vt:lpstr>
      </vt:variant>
      <vt:variant>
        <vt:i4>48</vt:i4>
      </vt:variant>
    </vt:vector>
  </HeadingPairs>
  <TitlesOfParts>
    <vt:vector size="72" baseType="lpstr">
      <vt:lpstr>Rekapitulácia stavby</vt:lpstr>
      <vt:lpstr>101 - Búracie práce</vt:lpstr>
      <vt:lpstr>102 - Stavebné úpravy obv...</vt:lpstr>
      <vt:lpstr>103 - Nosník</vt:lpstr>
      <vt:lpstr>104 - Zateplenie stropu t...</vt:lpstr>
      <vt:lpstr>105 - Lešenie</vt:lpstr>
      <vt:lpstr>201 - Zemné práce</vt:lpstr>
      <vt:lpstr>202 - Základy</vt:lpstr>
      <vt:lpstr>203 - Hydroizolácia</vt:lpstr>
      <vt:lpstr>204 - Steny a priečky</vt:lpstr>
      <vt:lpstr>205 - Stropy (hľadisko), ...</vt:lpstr>
      <vt:lpstr>206 - Strešná konštrukcia</vt:lpstr>
      <vt:lpstr>207 - Strecha</vt:lpstr>
      <vt:lpstr>208 - Vnútorné omietky</vt:lpstr>
      <vt:lpstr>209 - Podlaha</vt:lpstr>
      <vt:lpstr>210 - Keramická dlažba a ...</vt:lpstr>
      <vt:lpstr>211 - Okná a vchodové dvere</vt:lpstr>
      <vt:lpstr>212 - Vnútorné dvere a de...</vt:lpstr>
      <vt:lpstr>213 - Zábradlie</vt:lpstr>
      <vt:lpstr>214 - Vonkajšie omietky a...</vt:lpstr>
      <vt:lpstr>301 - Zdravotnotechnické ...</vt:lpstr>
      <vt:lpstr>401 - Elektroinštalácia</vt:lpstr>
      <vt:lpstr>501 - Lešenie</vt:lpstr>
      <vt:lpstr>03 - Rozšírenie vonkajšej...</vt:lpstr>
      <vt:lpstr>'03 - Rozšírenie vonkajšej...'!Názvy_tlače</vt:lpstr>
      <vt:lpstr>'101 - Búracie práce'!Názvy_tlače</vt:lpstr>
      <vt:lpstr>'102 - Stavebné úpravy obv...'!Názvy_tlače</vt:lpstr>
      <vt:lpstr>'103 - Nosník'!Názvy_tlače</vt:lpstr>
      <vt:lpstr>'104 - Zateplenie stropu t...'!Názvy_tlače</vt:lpstr>
      <vt:lpstr>'105 - Lešenie'!Názvy_tlače</vt:lpstr>
      <vt:lpstr>'201 - Zemné práce'!Názvy_tlače</vt:lpstr>
      <vt:lpstr>'202 - Základy'!Názvy_tlače</vt:lpstr>
      <vt:lpstr>'203 - Hydroizolácia'!Názvy_tlače</vt:lpstr>
      <vt:lpstr>'204 - Steny a priečky'!Názvy_tlače</vt:lpstr>
      <vt:lpstr>'205 - Stropy (hľadisko), ...'!Názvy_tlače</vt:lpstr>
      <vt:lpstr>'206 - Strešná konštrukcia'!Názvy_tlače</vt:lpstr>
      <vt:lpstr>'207 - Strecha'!Názvy_tlače</vt:lpstr>
      <vt:lpstr>'208 - Vnútorné omietky'!Názvy_tlače</vt:lpstr>
      <vt:lpstr>'209 - Podlaha'!Názvy_tlače</vt:lpstr>
      <vt:lpstr>'210 - Keramická dlažba a ...'!Názvy_tlače</vt:lpstr>
      <vt:lpstr>'211 - Okná a vchodové dvere'!Názvy_tlače</vt:lpstr>
      <vt:lpstr>'212 - Vnútorné dvere a de...'!Názvy_tlače</vt:lpstr>
      <vt:lpstr>'213 - Zábradlie'!Názvy_tlače</vt:lpstr>
      <vt:lpstr>'214 - Vonkajšie omietky a...'!Názvy_tlače</vt:lpstr>
      <vt:lpstr>'301 - Zdravotnotechnické ...'!Názvy_tlače</vt:lpstr>
      <vt:lpstr>'401 - Elektroinštalácia'!Názvy_tlače</vt:lpstr>
      <vt:lpstr>'501 - Lešenie'!Názvy_tlače</vt:lpstr>
      <vt:lpstr>'Rekapitulácia stavby'!Názvy_tlače</vt:lpstr>
      <vt:lpstr>'03 - Rozšírenie vonkajšej...'!Oblasť_tlače</vt:lpstr>
      <vt:lpstr>'101 - Búracie práce'!Oblasť_tlače</vt:lpstr>
      <vt:lpstr>'102 - Stavebné úpravy obv...'!Oblasť_tlače</vt:lpstr>
      <vt:lpstr>'103 - Nosník'!Oblasť_tlače</vt:lpstr>
      <vt:lpstr>'104 - Zateplenie stropu t...'!Oblasť_tlače</vt:lpstr>
      <vt:lpstr>'105 - Lešenie'!Oblasť_tlače</vt:lpstr>
      <vt:lpstr>'201 - Zemné práce'!Oblasť_tlače</vt:lpstr>
      <vt:lpstr>'202 - Základy'!Oblasť_tlače</vt:lpstr>
      <vt:lpstr>'203 - Hydroizolácia'!Oblasť_tlače</vt:lpstr>
      <vt:lpstr>'204 - Steny a priečky'!Oblasť_tlače</vt:lpstr>
      <vt:lpstr>'205 - Stropy (hľadisko), ...'!Oblasť_tlače</vt:lpstr>
      <vt:lpstr>'206 - Strešná konštrukcia'!Oblasť_tlače</vt:lpstr>
      <vt:lpstr>'207 - Strecha'!Oblasť_tlače</vt:lpstr>
      <vt:lpstr>'208 - Vnútorné omietky'!Oblasť_tlače</vt:lpstr>
      <vt:lpstr>'209 - Podlaha'!Oblasť_tlače</vt:lpstr>
      <vt:lpstr>'210 - Keramická dlažba a ...'!Oblasť_tlače</vt:lpstr>
      <vt:lpstr>'211 - Okná a vchodové dvere'!Oblasť_tlače</vt:lpstr>
      <vt:lpstr>'212 - Vnútorné dvere a de...'!Oblasť_tlače</vt:lpstr>
      <vt:lpstr>'213 - Zábradlie'!Oblasť_tlače</vt:lpstr>
      <vt:lpstr>'214 - Vonkajšie omietky a...'!Oblasť_tlače</vt:lpstr>
      <vt:lpstr>'301 - Zdravotnotechnické ...'!Oblasť_tlače</vt:lpstr>
      <vt:lpstr>'401 - Elektroinštalácia'!Oblasť_tlače</vt:lpstr>
      <vt:lpstr>'501 - Lešenie'!Oblasť_tlače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12345-PC\12345</dc:creator>
  <cp:lastModifiedBy>Zuzana Milaňáková</cp:lastModifiedBy>
  <cp:lastPrinted>2020-04-07T11:33:50Z</cp:lastPrinted>
  <dcterms:created xsi:type="dcterms:W3CDTF">2020-04-04T08:50:11Z</dcterms:created>
  <dcterms:modified xsi:type="dcterms:W3CDTF">2020-04-07T13:26:28Z</dcterms:modified>
</cp:coreProperties>
</file>