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MS SERVIS, s.r.o\OneDrive - BMS SERVIS, s.r.o\Plocha\složka volná\"/>
    </mc:Choice>
  </mc:AlternateContent>
  <xr:revisionPtr revIDLastSave="0" documentId="8_{06582976-6EC9-4308-BACE-7356330A89A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tavba" sheetId="1" r:id="rId1"/>
    <sheet name="VzorPolozky" sheetId="10" state="hidden" r:id="rId2"/>
    <sheet name="R1 R1.1 Pol" sheetId="12" r:id="rId3"/>
    <sheet name="R1 R1.2 Pol" sheetId="13" r:id="rId4"/>
  </sheets>
  <externalReferences>
    <externalReference r:id="rId5"/>
  </externalReferences>
  <definedNames>
    <definedName name="CelkemDPHVypocet" localSheetId="0">Stavba!$H$44</definedName>
    <definedName name="CenaCelkem">Stavba!$G$29</definedName>
    <definedName name="CenaCelkemBezDPH">Stavba!$G$28</definedName>
    <definedName name="CenaCelkemVypocet" localSheetId="0">Stavba!$I$44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'R1 R1.1 Pol'!$1:$7</definedName>
    <definedName name="_xlnm.Print_Titles" localSheetId="3">'R1 R1.2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'R1 R1.1 Pol'!$A$1:$Y$34</definedName>
    <definedName name="_xlnm.Print_Area" localSheetId="3">'R1 R1.2 Pol'!$A$1:$Y$34</definedName>
    <definedName name="_xlnm.Print_Area" localSheetId="0">Stavba!$A$1:$J$57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Stavba!$F$44</definedName>
    <definedName name="ZakladDPHZakl">Stavba!$G$25</definedName>
    <definedName name="ZakladDPHZaklVypocet" localSheetId="0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1" l="1"/>
  <c r="I55" i="1"/>
  <c r="G43" i="1"/>
  <c r="F43" i="1"/>
  <c r="G42" i="1"/>
  <c r="F42" i="1"/>
  <c r="G41" i="1"/>
  <c r="F41" i="1"/>
  <c r="G39" i="1"/>
  <c r="F39" i="1"/>
  <c r="G33" i="13"/>
  <c r="I8" i="13"/>
  <c r="K8" i="13"/>
  <c r="G9" i="13"/>
  <c r="G8" i="13" s="1"/>
  <c r="I9" i="13"/>
  <c r="K9" i="13"/>
  <c r="M9" i="13"/>
  <c r="O9" i="13"/>
  <c r="O8" i="13" s="1"/>
  <c r="Q9" i="13"/>
  <c r="Q8" i="13" s="1"/>
  <c r="V9" i="13"/>
  <c r="G10" i="13"/>
  <c r="M10" i="13" s="1"/>
  <c r="I10" i="13"/>
  <c r="K10" i="13"/>
  <c r="O10" i="13"/>
  <c r="Q10" i="13"/>
  <c r="V10" i="13"/>
  <c r="G11" i="13"/>
  <c r="I11" i="13"/>
  <c r="K11" i="13"/>
  <c r="M11" i="13"/>
  <c r="O11" i="13"/>
  <c r="Q11" i="13"/>
  <c r="V11" i="13"/>
  <c r="V8" i="13" s="1"/>
  <c r="G12" i="13"/>
  <c r="I12" i="13"/>
  <c r="K12" i="13"/>
  <c r="M12" i="13"/>
  <c r="O12" i="13"/>
  <c r="Q12" i="13"/>
  <c r="V12" i="13"/>
  <c r="G13" i="13"/>
  <c r="I13" i="13"/>
  <c r="K13" i="13"/>
  <c r="M13" i="13"/>
  <c r="O13" i="13"/>
  <c r="Q13" i="13"/>
  <c r="V13" i="13"/>
  <c r="G14" i="13"/>
  <c r="I14" i="13"/>
  <c r="K14" i="13"/>
  <c r="M14" i="13"/>
  <c r="O14" i="13"/>
  <c r="Q14" i="13"/>
  <c r="V14" i="13"/>
  <c r="G15" i="13"/>
  <c r="I15" i="13"/>
  <c r="K15" i="13"/>
  <c r="M15" i="13"/>
  <c r="O15" i="13"/>
  <c r="Q15" i="13"/>
  <c r="V15" i="13"/>
  <c r="G16" i="13"/>
  <c r="I16" i="13"/>
  <c r="K16" i="13"/>
  <c r="M16" i="13"/>
  <c r="O16" i="13"/>
  <c r="Q16" i="13"/>
  <c r="V16" i="13"/>
  <c r="G17" i="13"/>
  <c r="I17" i="13"/>
  <c r="K17" i="13"/>
  <c r="M17" i="13"/>
  <c r="O17" i="13"/>
  <c r="Q17" i="13"/>
  <c r="V17" i="13"/>
  <c r="G18" i="13"/>
  <c r="M18" i="13" s="1"/>
  <c r="I18" i="13"/>
  <c r="K18" i="13"/>
  <c r="O18" i="13"/>
  <c r="Q18" i="13"/>
  <c r="V18" i="13"/>
  <c r="G19" i="13"/>
  <c r="M19" i="13" s="1"/>
  <c r="I19" i="13"/>
  <c r="K19" i="13"/>
  <c r="O19" i="13"/>
  <c r="Q19" i="13"/>
  <c r="V19" i="13"/>
  <c r="G20" i="13"/>
  <c r="I20" i="13"/>
  <c r="K20" i="13"/>
  <c r="M20" i="13"/>
  <c r="O20" i="13"/>
  <c r="Q20" i="13"/>
  <c r="V20" i="13"/>
  <c r="G21" i="13"/>
  <c r="M21" i="13" s="1"/>
  <c r="I21" i="13"/>
  <c r="K21" i="13"/>
  <c r="O21" i="13"/>
  <c r="Q21" i="13"/>
  <c r="V21" i="13"/>
  <c r="G22" i="13"/>
  <c r="M22" i="13" s="1"/>
  <c r="I22" i="13"/>
  <c r="K22" i="13"/>
  <c r="O22" i="13"/>
  <c r="Q22" i="13"/>
  <c r="V22" i="13"/>
  <c r="G23" i="13"/>
  <c r="I23" i="13"/>
  <c r="K23" i="13"/>
  <c r="M23" i="13"/>
  <c r="O23" i="13"/>
  <c r="Q23" i="13"/>
  <c r="V23" i="13"/>
  <c r="G24" i="13"/>
  <c r="M24" i="13" s="1"/>
  <c r="I24" i="13"/>
  <c r="K24" i="13"/>
  <c r="O24" i="13"/>
  <c r="Q24" i="13"/>
  <c r="V24" i="13"/>
  <c r="G25" i="13"/>
  <c r="M25" i="13" s="1"/>
  <c r="I25" i="13"/>
  <c r="K25" i="13"/>
  <c r="O25" i="13"/>
  <c r="Q25" i="13"/>
  <c r="V25" i="13"/>
  <c r="G26" i="13"/>
  <c r="I26" i="13"/>
  <c r="K26" i="13"/>
  <c r="M26" i="13"/>
  <c r="O26" i="13"/>
  <c r="Q26" i="13"/>
  <c r="V26" i="13"/>
  <c r="G27" i="13"/>
  <c r="I27" i="13"/>
  <c r="K27" i="13"/>
  <c r="M27" i="13"/>
  <c r="O27" i="13"/>
  <c r="Q27" i="13"/>
  <c r="V27" i="13"/>
  <c r="G28" i="13"/>
  <c r="I28" i="13"/>
  <c r="K28" i="13"/>
  <c r="M28" i="13"/>
  <c r="O28" i="13"/>
  <c r="Q28" i="13"/>
  <c r="V28" i="13"/>
  <c r="G29" i="13"/>
  <c r="I29" i="13"/>
  <c r="K29" i="13"/>
  <c r="M29" i="13"/>
  <c r="O29" i="13"/>
  <c r="Q29" i="13"/>
  <c r="V29" i="13"/>
  <c r="G30" i="13"/>
  <c r="M30" i="13" s="1"/>
  <c r="I30" i="13"/>
  <c r="K30" i="13"/>
  <c r="O30" i="13"/>
  <c r="Q30" i="13"/>
  <c r="V30" i="13"/>
  <c r="G31" i="13"/>
  <c r="I31" i="13"/>
  <c r="K31" i="13"/>
  <c r="M31" i="13"/>
  <c r="O31" i="13"/>
  <c r="Q31" i="13"/>
  <c r="V31" i="13"/>
  <c r="AE33" i="13"/>
  <c r="G33" i="12"/>
  <c r="G9" i="12"/>
  <c r="G8" i="12" s="1"/>
  <c r="I9" i="12"/>
  <c r="I8" i="12" s="1"/>
  <c r="K9" i="12"/>
  <c r="K8" i="12" s="1"/>
  <c r="M9" i="12"/>
  <c r="O9" i="12"/>
  <c r="O8" i="12" s="1"/>
  <c r="Q9" i="12"/>
  <c r="Q8" i="12" s="1"/>
  <c r="V9" i="12"/>
  <c r="V8" i="12" s="1"/>
  <c r="G10" i="12"/>
  <c r="I10" i="12"/>
  <c r="K10" i="12"/>
  <c r="M10" i="12"/>
  <c r="O10" i="12"/>
  <c r="Q10" i="12"/>
  <c r="V10" i="12"/>
  <c r="G11" i="12"/>
  <c r="M11" i="12" s="1"/>
  <c r="I11" i="12"/>
  <c r="K11" i="12"/>
  <c r="O11" i="12"/>
  <c r="Q11" i="12"/>
  <c r="V11" i="12"/>
  <c r="G12" i="12"/>
  <c r="M12" i="12" s="1"/>
  <c r="I12" i="12"/>
  <c r="K12" i="12"/>
  <c r="O12" i="12"/>
  <c r="Q12" i="12"/>
  <c r="V12" i="12"/>
  <c r="G13" i="12"/>
  <c r="I13" i="12"/>
  <c r="K13" i="12"/>
  <c r="M13" i="12"/>
  <c r="O13" i="12"/>
  <c r="Q13" i="12"/>
  <c r="V13" i="12"/>
  <c r="G14" i="12"/>
  <c r="I14" i="12"/>
  <c r="K14" i="12"/>
  <c r="M14" i="12"/>
  <c r="O14" i="12"/>
  <c r="Q14" i="12"/>
  <c r="V14" i="12"/>
  <c r="G15" i="12"/>
  <c r="M15" i="12" s="1"/>
  <c r="I15" i="12"/>
  <c r="K15" i="12"/>
  <c r="O15" i="12"/>
  <c r="Q15" i="12"/>
  <c r="V15" i="12"/>
  <c r="G16" i="12"/>
  <c r="AF33" i="12" s="1"/>
  <c r="I16" i="12"/>
  <c r="K16" i="12"/>
  <c r="M16" i="12"/>
  <c r="O16" i="12"/>
  <c r="Q16" i="12"/>
  <c r="V16" i="12"/>
  <c r="G17" i="12"/>
  <c r="I17" i="12"/>
  <c r="K17" i="12"/>
  <c r="M17" i="12"/>
  <c r="O17" i="12"/>
  <c r="Q17" i="12"/>
  <c r="V17" i="12"/>
  <c r="G18" i="12"/>
  <c r="M18" i="12" s="1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0" i="12"/>
  <c r="I20" i="12"/>
  <c r="K20" i="12"/>
  <c r="M20" i="12"/>
  <c r="O20" i="12"/>
  <c r="Q20" i="12"/>
  <c r="V20" i="12"/>
  <c r="G21" i="12"/>
  <c r="I21" i="12"/>
  <c r="K21" i="12"/>
  <c r="M21" i="12"/>
  <c r="O21" i="12"/>
  <c r="Q21" i="12"/>
  <c r="V21" i="12"/>
  <c r="G22" i="12"/>
  <c r="M22" i="12" s="1"/>
  <c r="I22" i="12"/>
  <c r="K22" i="12"/>
  <c r="O22" i="12"/>
  <c r="Q22" i="12"/>
  <c r="V22" i="12"/>
  <c r="G23" i="12"/>
  <c r="I23" i="12"/>
  <c r="K23" i="12"/>
  <c r="M23" i="12"/>
  <c r="O23" i="12"/>
  <c r="Q23" i="12"/>
  <c r="V23" i="12"/>
  <c r="G24" i="12"/>
  <c r="I24" i="12"/>
  <c r="K24" i="12"/>
  <c r="M24" i="12"/>
  <c r="O24" i="12"/>
  <c r="Q24" i="12"/>
  <c r="V24" i="12"/>
  <c r="G25" i="12"/>
  <c r="M25" i="12" s="1"/>
  <c r="I25" i="12"/>
  <c r="K25" i="12"/>
  <c r="O25" i="12"/>
  <c r="Q25" i="12"/>
  <c r="V25" i="12"/>
  <c r="G26" i="12"/>
  <c r="I26" i="12"/>
  <c r="K26" i="12"/>
  <c r="M26" i="12"/>
  <c r="O26" i="12"/>
  <c r="Q26" i="12"/>
  <c r="V26" i="12"/>
  <c r="G27" i="12"/>
  <c r="I27" i="12"/>
  <c r="K27" i="12"/>
  <c r="M27" i="12"/>
  <c r="O27" i="12"/>
  <c r="Q27" i="12"/>
  <c r="V27" i="12"/>
  <c r="G28" i="12"/>
  <c r="M28" i="12" s="1"/>
  <c r="I28" i="12"/>
  <c r="K28" i="12"/>
  <c r="O28" i="12"/>
  <c r="Q28" i="12"/>
  <c r="V28" i="12"/>
  <c r="G29" i="12"/>
  <c r="I29" i="12"/>
  <c r="K29" i="12"/>
  <c r="M29" i="12"/>
  <c r="O29" i="12"/>
  <c r="Q29" i="12"/>
  <c r="V29" i="12"/>
  <c r="G30" i="12"/>
  <c r="I30" i="12"/>
  <c r="K30" i="12"/>
  <c r="M30" i="12"/>
  <c r="O30" i="12"/>
  <c r="Q30" i="12"/>
  <c r="V30" i="12"/>
  <c r="G31" i="12"/>
  <c r="M31" i="12" s="1"/>
  <c r="I31" i="12"/>
  <c r="K31" i="12"/>
  <c r="O31" i="12"/>
  <c r="Q31" i="12"/>
  <c r="V31" i="12"/>
  <c r="AE33" i="12"/>
  <c r="I20" i="1"/>
  <c r="I19" i="1"/>
  <c r="I18" i="1"/>
  <c r="I17" i="1"/>
  <c r="I16" i="1"/>
  <c r="I57" i="1"/>
  <c r="J56" i="1" s="1"/>
  <c r="F44" i="1"/>
  <c r="G23" i="1" s="1"/>
  <c r="G44" i="1"/>
  <c r="G25" i="1" s="1"/>
  <c r="H44" i="1"/>
  <c r="I43" i="1"/>
  <c r="I42" i="1"/>
  <c r="I41" i="1"/>
  <c r="J28" i="1"/>
  <c r="J26" i="1"/>
  <c r="G38" i="1"/>
  <c r="F38" i="1"/>
  <c r="J23" i="1"/>
  <c r="J24" i="1"/>
  <c r="J25" i="1"/>
  <c r="J27" i="1"/>
  <c r="E24" i="1"/>
  <c r="G24" i="1"/>
  <c r="E26" i="1"/>
  <c r="G26" i="1"/>
  <c r="J55" i="1" l="1"/>
  <c r="J57" i="1" s="1"/>
  <c r="I39" i="1"/>
  <c r="I44" i="1" s="1"/>
  <c r="J43" i="1" s="1"/>
  <c r="A27" i="1"/>
  <c r="M8" i="13"/>
  <c r="AF33" i="13"/>
  <c r="M8" i="12"/>
  <c r="I21" i="1"/>
  <c r="J41" i="1" l="1"/>
  <c r="J39" i="1"/>
  <c r="J44" i="1" s="1"/>
  <c r="J42" i="1"/>
  <c r="A28" i="1"/>
  <c r="G28" i="1"/>
  <c r="G27" i="1" s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Sablatura</author>
  </authors>
  <commentList>
    <comment ref="S6" authorId="0" shapeId="0" xr:uid="{71D24361-B231-490E-B08F-F8A465B3E328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A06401B-4B90-4000-9157-703D1663054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Sablatura</author>
  </authors>
  <commentList>
    <comment ref="S6" authorId="0" shapeId="0" xr:uid="{F51AEE21-205E-4B47-A057-821ED3E2687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0935283-888A-4017-A429-8F5C0C5B3C3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<sst xmlns="http://schemas.openxmlformats.org/spreadsheetml/2006/main" count="556" uniqueCount="162">
  <si>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</si>
  <si>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</si>
  <si>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</si>
  <si>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</si>
  <si>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</si>
  <si>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</si>
  <si>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</si>
  <si>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</si>
  <si>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</si>
  <si>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</si>
  <si>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</si>
  <si>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</si>
  <si>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</si>
  <si>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</si>
  <si>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</si>
  <si>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</si>
  <si>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</si>
  <si>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</si>
  <si>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</si>
  <si>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</si>
  <si>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</si>
  <si>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</si>
  <si>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</si>
  <si>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</si>
  <si>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</si>
  <si>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</si>
  <si>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</si>
  <si>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</si>
  <si>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</si>
  <si>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</si>
  <si>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</si>
  <si>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</si>
  <si>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</si>
  <si>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</si>
  <si>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</si>
  <si>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</si>
  <si>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</si>
  <si>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</si>
  <si>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</si>
  <si>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Soupis stavebních prací, dodávek a služeb</t>
  </si>
  <si>
    <t>Zadavatel</t>
  </si>
  <si>
    <t>2025-4020</t>
  </si>
  <si>
    <t>DPMB - Oprava MaR K1,K2 kotle</t>
  </si>
  <si>
    <t>BMS SERVIS, s.r.o.</t>
  </si>
  <si>
    <t>Vídeňská 186/118</t>
  </si>
  <si>
    <t>Brno-Přízřenice</t>
  </si>
  <si>
    <t>61900</t>
  </si>
  <si>
    <t>27723364</t>
  </si>
  <si>
    <t>CZ27723364</t>
  </si>
  <si>
    <t>Stavba</t>
  </si>
  <si>
    <t>Inženýrský objekt</t>
  </si>
  <si>
    <t>R1</t>
  </si>
  <si>
    <t>Oprava MaR</t>
  </si>
  <si>
    <t>R1.1</t>
  </si>
  <si>
    <t>Oprava MaR-K1 kotle</t>
  </si>
  <si>
    <t>R1.2</t>
  </si>
  <si>
    <t>Oprava MaR-K2 kotle</t>
  </si>
  <si>
    <t>Celkem za stavbu</t>
  </si>
  <si>
    <t>CZK</t>
  </si>
  <si>
    <t>#POPS</t>
  </si>
  <si>
    <t>Popis stavby: 2025-4020 - DPMB - Oprava MaR K1,K2 kotle</t>
  </si>
  <si>
    <t>#POPO</t>
  </si>
  <si>
    <t>Popis objektu: R1 - Oprava MaR</t>
  </si>
  <si>
    <t>#POPR</t>
  </si>
  <si>
    <t>Popis rozpočtu: R1.1 - Oprava MaR-K1 kotle</t>
  </si>
  <si>
    <t>Popis rozpočtu: R1.2 - Oprava MaR-K2 kotle</t>
  </si>
  <si>
    <t>Rekapitulace dílů</t>
  </si>
  <si>
    <t>Typ dílu</t>
  </si>
  <si>
    <t>M36_01</t>
  </si>
  <si>
    <t>VN</t>
  </si>
  <si>
    <t>ON</t>
  </si>
  <si>
    <t>Položkový soupis prací a dodávek</t>
  </si>
  <si>
    <t>#TypZaznamu#</t>
  </si>
  <si>
    <t>STA</t>
  </si>
  <si>
    <t>ING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</si>
  <si>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</si>
  <si>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</si>
  <si>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</si>
  <si>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</si>
  <si>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</si>
  <si>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</si>
  <si>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</si>
  <si>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</si>
  <si>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</si>
  <si>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</si>
  <si>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</si>
  <si>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</si>
  <si>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</si>
  <si>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</si>
  <si>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</si>
  <si>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</si>
  <si>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</si>
  <si>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</si>
  <si>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</si>
  <si>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</si>
  <si>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</si>
  <si>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</si>
  <si>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</si>
  <si>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</si>
  <si>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</si>
  <si>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</si>
  <si>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361230001R00.1</t>
  </si>
  <si>
    <t>Úprava potrubí svařováním</t>
  </si>
  <si>
    <t>kpl</t>
  </si>
  <si>
    <t>Vlastní</t>
  </si>
  <si>
    <t>Indiv</t>
  </si>
  <si>
    <t>Práce</t>
  </si>
  <si>
    <t>Běžná</t>
  </si>
  <si>
    <t>POL1_</t>
  </si>
  <si>
    <t>34382000.AR1</t>
  </si>
  <si>
    <t>Těsnící materiál</t>
  </si>
  <si>
    <t>Specifikace</t>
  </si>
  <si>
    <t>POL3_</t>
  </si>
  <si>
    <t>3419611595T.1</t>
  </si>
  <si>
    <t>Montážní materiál</t>
  </si>
  <si>
    <t>460510284R00.1</t>
  </si>
  <si>
    <t>Kabelová trasa včetně kabelů</t>
  </si>
  <si>
    <t>45166013-3003T.1</t>
  </si>
  <si>
    <t>Rozvaděč 2000x1000</t>
  </si>
  <si>
    <t>ks</t>
  </si>
  <si>
    <t>AMiNi5T</t>
  </si>
  <si>
    <t>8DI, 8DO, 8AI, 4AO, RS232, RS485, Ethernet, webserver</t>
  </si>
  <si>
    <t>Pol__0021</t>
  </si>
  <si>
    <t>Licence PROMOTIC DPMB</t>
  </si>
  <si>
    <t>POL1_1</t>
  </si>
  <si>
    <t>Pol__0022</t>
  </si>
  <si>
    <t>Generace DB do SCADA DPMB</t>
  </si>
  <si>
    <t>ŘS moduly</t>
  </si>
  <si>
    <t>Rozšiřující moduly Amit</t>
  </si>
  <si>
    <t>WEB-HMI7CT.1</t>
  </si>
  <si>
    <t>Dotykový displej 7"</t>
  </si>
  <si>
    <t>TP-SG2424PT.1</t>
  </si>
  <si>
    <t>Switch</t>
  </si>
  <si>
    <t>VF10-1B65NWT.1</t>
  </si>
  <si>
    <t>Teplotní snímač</t>
  </si>
  <si>
    <t>QBE2003-P4T.1</t>
  </si>
  <si>
    <t>Tlakový snímač</t>
  </si>
  <si>
    <t>40562325R.1</t>
  </si>
  <si>
    <t>Presostat</t>
  </si>
  <si>
    <t>451660132001T.1</t>
  </si>
  <si>
    <t>Snímač zaplavení</t>
  </si>
  <si>
    <t>21101T03.1</t>
  </si>
  <si>
    <t>Software - řídící systém</t>
  </si>
  <si>
    <t>DB</t>
  </si>
  <si>
    <t>21101T03.3</t>
  </si>
  <si>
    <t>Software - displej</t>
  </si>
  <si>
    <t>21101T04.1</t>
  </si>
  <si>
    <t>TEST 1:1</t>
  </si>
  <si>
    <t>21101T03.2</t>
  </si>
  <si>
    <t>Software - centrála</t>
  </si>
  <si>
    <t>905      R01.1</t>
  </si>
  <si>
    <t>Revize elektro</t>
  </si>
  <si>
    <t>005241010R.1</t>
  </si>
  <si>
    <t>Projektová dokumentace</t>
  </si>
  <si>
    <t>005231020R.1</t>
  </si>
  <si>
    <t>Instalace, zprovoznění, odzkoušení.</t>
  </si>
  <si>
    <t>hod</t>
  </si>
  <si>
    <t>0052110301T.1</t>
  </si>
  <si>
    <t>Doprava - 11kč/km - 21km</t>
  </si>
  <si>
    <t xml:space="preserve">kpl  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</si>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</sst>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28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" fontId="15" fillId="2" borderId="35" xfId="0" applyNumberFormat="1" applyFont="1" applyFill="1" applyBorder="1" applyAlignment="1">
      <alignment vertical="center" wrapText="1" shrinkToFit="1"/>
    </xf>
    <xf numFmtId="4" fontId="15" fillId="2" borderId="35" xfId="0" applyNumberFormat="1" applyFont="1" applyFill="1" applyBorder="1" applyAlignment="1">
      <alignment vertical="center" shrinkToFit="1"/>
    </xf>
    <xf numFmtId="4" fontId="0" fillId="2" borderId="36" xfId="0" applyNumberFormat="1" applyFill="1" applyBorder="1" applyAlignment="1">
      <alignment vertical="center" shrinkToFit="1"/>
    </xf>
    <xf numFmtId="3" fontId="0" fillId="2" borderId="36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2" borderId="34" xfId="0" applyFont="1" applyFill="1" applyBorder="1" applyAlignment="1">
      <alignment vertical="center"/>
    </xf>
    <xf numFmtId="0" fontId="7" fillId="2" borderId="34" xfId="0" applyFont="1" applyFill="1" applyBorder="1" applyAlignment="1">
      <alignment vertical="center" wrapText="1"/>
    </xf>
    <xf numFmtId="0" fontId="7" fillId="2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2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2" borderId="36" xfId="0" applyNumberFormat="1" applyFont="1" applyFill="1" applyBorder="1" applyAlignment="1">
      <alignment horizontal="center" vertical="center"/>
    </xf>
    <xf numFmtId="4" fontId="7" fillId="2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4" fontId="17" fillId="0" borderId="0" xfId="0" applyNumberFormat="1" applyFont="1" applyBorder="1" applyAlignment="1">
      <alignment vertical="top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7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37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3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3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8" fillId="2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4.10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0"/>
  <sheetViews>
    <sheetView showGridLines="0" tabSelected="1" topLeftCell="B6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4" t="s">
        <v>39</v>
      </c>
      <c r="C1" s="75"/>
      <c r="D1" s="75"/>
      <c r="E1" s="75"/>
      <c r="F1" s="75"/>
      <c r="G1" s="75"/>
      <c r="H1" s="75"/>
      <c r="I1" s="75"/>
      <c r="J1" s="76"/>
    </row>
    <row r="2" spans="1:15" ht="36" customHeight="1" x14ac:dyDescent="0.2">
      <c r="A2" s="2"/>
      <c r="B2" s="108" t="s">
        <v>22</v>
      </c>
      <c r="C2" s="109"/>
      <c r="D2" s="110" t="s">
        <v>41</v>
      </c>
      <c r="E2" s="111" t="s">
        <v>42</v>
      </c>
      <c r="F2" s="112"/>
      <c r="G2" s="112"/>
      <c r="H2" s="112"/>
      <c r="I2" s="112"/>
      <c r="J2" s="113"/>
      <c r="O2" s="1"/>
    </row>
    <row r="3" spans="1:15" ht="27" hidden="1" customHeight="1" x14ac:dyDescent="0.2">
      <c r="A3" s="2"/>
      <c r="B3" s="114"/>
      <c r="C3" s="109"/>
      <c r="D3" s="115"/>
      <c r="E3" s="116"/>
      <c r="F3" s="117"/>
      <c r="G3" s="117"/>
      <c r="H3" s="117"/>
      <c r="I3" s="117"/>
      <c r="J3" s="118"/>
    </row>
    <row r="4" spans="1:15" ht="23.25" customHeight="1" x14ac:dyDescent="0.2">
      <c r="A4" s="2"/>
      <c r="B4" s="119"/>
      <c r="C4" s="120"/>
      <c r="D4" s="121"/>
      <c r="E4" s="122"/>
      <c r="F4" s="122"/>
      <c r="G4" s="122"/>
      <c r="H4" s="122"/>
      <c r="I4" s="122"/>
      <c r="J4" s="123"/>
    </row>
    <row r="5" spans="1:15" ht="24" customHeight="1" x14ac:dyDescent="0.2">
      <c r="A5" s="2"/>
      <c r="B5" s="31" t="s">
        <v>40</v>
      </c>
      <c r="D5" s="89"/>
      <c r="E5" s="90"/>
      <c r="F5" s="90"/>
      <c r="G5" s="90"/>
      <c r="H5" s="18" t="s">
        <v>38</v>
      </c>
      <c r="I5" s="22"/>
      <c r="J5" s="8"/>
    </row>
    <row r="6" spans="1:15" ht="15.75" customHeight="1" x14ac:dyDescent="0.2">
      <c r="A6" s="2"/>
      <c r="B6" s="28"/>
      <c r="C6" s="54"/>
      <c r="D6" s="83"/>
      <c r="E6" s="91"/>
      <c r="F6" s="91"/>
      <c r="G6" s="91"/>
      <c r="H6" s="18" t="s">
        <v>34</v>
      </c>
      <c r="I6" s="22"/>
      <c r="J6" s="8"/>
    </row>
    <row r="7" spans="1:15" ht="15.75" customHeight="1" x14ac:dyDescent="0.2">
      <c r="A7" s="2"/>
      <c r="B7" s="29"/>
      <c r="C7" s="55"/>
      <c r="D7" s="52"/>
      <c r="E7" s="92"/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124" t="s">
        <v>43</v>
      </c>
      <c r="H8" s="18" t="s">
        <v>38</v>
      </c>
      <c r="I8" s="127" t="s">
        <v>47</v>
      </c>
      <c r="J8" s="8"/>
    </row>
    <row r="9" spans="1:15" ht="15.75" hidden="1" customHeight="1" x14ac:dyDescent="0.2">
      <c r="A9" s="2"/>
      <c r="B9" s="2"/>
      <c r="D9" s="124" t="s">
        <v>44</v>
      </c>
      <c r="H9" s="18" t="s">
        <v>34</v>
      </c>
      <c r="I9" s="127" t="s">
        <v>48</v>
      </c>
      <c r="J9" s="8"/>
    </row>
    <row r="10" spans="1:15" ht="15.75" hidden="1" customHeight="1" x14ac:dyDescent="0.2">
      <c r="A10" s="2"/>
      <c r="B10" s="35"/>
      <c r="C10" s="55"/>
      <c r="D10" s="126" t="s">
        <v>46</v>
      </c>
      <c r="E10" s="125" t="s">
        <v>45</v>
      </c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8"/>
      <c r="E11" s="128"/>
      <c r="F11" s="128"/>
      <c r="G11" s="128"/>
      <c r="H11" s="18" t="s">
        <v>38</v>
      </c>
      <c r="I11" s="133"/>
      <c r="J11" s="8"/>
    </row>
    <row r="12" spans="1:15" ht="15.75" customHeight="1" x14ac:dyDescent="0.2">
      <c r="A12" s="2"/>
      <c r="B12" s="28"/>
      <c r="C12" s="54"/>
      <c r="D12" s="129"/>
      <c r="E12" s="129"/>
      <c r="F12" s="129"/>
      <c r="G12" s="129"/>
      <c r="H12" s="18" t="s">
        <v>34</v>
      </c>
      <c r="I12" s="133"/>
      <c r="J12" s="8"/>
    </row>
    <row r="13" spans="1:15" ht="15.75" customHeight="1" x14ac:dyDescent="0.2">
      <c r="A13" s="2"/>
      <c r="B13" s="29"/>
      <c r="C13" s="55"/>
      <c r="D13" s="132"/>
      <c r="E13" s="130"/>
      <c r="F13" s="131"/>
      <c r="G13" s="131"/>
      <c r="H13" s="19"/>
      <c r="I13" s="23"/>
      <c r="J13" s="34"/>
    </row>
    <row r="14" spans="1:15" ht="24" customHeight="1" x14ac:dyDescent="0.2">
      <c r="A14" s="2"/>
      <c r="B14" s="43" t="s">
        <v>21</v>
      </c>
      <c r="C14" s="56"/>
      <c r="D14" s="57"/>
      <c r="E14" s="58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59"/>
      <c r="D15" s="53"/>
      <c r="E15" s="84"/>
      <c r="F15" s="84"/>
      <c r="G15" s="85"/>
      <c r="H15" s="85"/>
      <c r="I15" s="85" t="s">
        <v>29</v>
      </c>
      <c r="J15" s="86"/>
    </row>
    <row r="16" spans="1:15" ht="23.25" customHeight="1" x14ac:dyDescent="0.2">
      <c r="A16" s="198" t="s">
        <v>24</v>
      </c>
      <c r="B16" s="38" t="s">
        <v>24</v>
      </c>
      <c r="C16" s="60"/>
      <c r="D16" s="61"/>
      <c r="E16" s="80"/>
      <c r="F16" s="81"/>
      <c r="G16" s="80"/>
      <c r="H16" s="81"/>
      <c r="I16" s="80">
        <f>SUMIF(F55:F56,A16,I55:I56)+SUMIF(F55:F56,"PSU",I55:I56)</f>
        <v>0</v>
      </c>
      <c r="J16" s="82"/>
    </row>
    <row r="17" spans="1:10" ht="23.25" customHeight="1" x14ac:dyDescent="0.2">
      <c r="A17" s="198" t="s">
        <v>25</v>
      </c>
      <c r="B17" s="38" t="s">
        <v>25</v>
      </c>
      <c r="C17" s="60"/>
      <c r="D17" s="61"/>
      <c r="E17" s="80"/>
      <c r="F17" s="81"/>
      <c r="G17" s="80"/>
      <c r="H17" s="81"/>
      <c r="I17" s="80">
        <f>SUMIF(F55:F56,A17,I55:I56)</f>
        <v>0</v>
      </c>
      <c r="J17" s="82"/>
    </row>
    <row r="18" spans="1:10" ht="23.25" customHeight="1" x14ac:dyDescent="0.2">
      <c r="A18" s="198" t="s">
        <v>26</v>
      </c>
      <c r="B18" s="38" t="s">
        <v>26</v>
      </c>
      <c r="C18" s="60"/>
      <c r="D18" s="61"/>
      <c r="E18" s="80"/>
      <c r="F18" s="81"/>
      <c r="G18" s="80"/>
      <c r="H18" s="81"/>
      <c r="I18" s="80">
        <f>SUMIF(F55:F56,A18,I55:I56)</f>
        <v>0</v>
      </c>
      <c r="J18" s="82"/>
    </row>
    <row r="19" spans="1:10" ht="23.25" customHeight="1" x14ac:dyDescent="0.2">
      <c r="A19" s="198" t="s">
        <v>69</v>
      </c>
      <c r="B19" s="38" t="s">
        <v>27</v>
      </c>
      <c r="C19" s="60"/>
      <c r="D19" s="61"/>
      <c r="E19" s="80"/>
      <c r="F19" s="81"/>
      <c r="G19" s="80"/>
      <c r="H19" s="81"/>
      <c r="I19" s="80">
        <f>SUMIF(F55:F56,A19,I55:I56)</f>
        <v>0</v>
      </c>
      <c r="J19" s="82"/>
    </row>
    <row r="20" spans="1:10" ht="23.25" customHeight="1" x14ac:dyDescent="0.2">
      <c r="A20" s="198" t="s">
        <v>70</v>
      </c>
      <c r="B20" s="38" t="s">
        <v>28</v>
      </c>
      <c r="C20" s="60"/>
      <c r="D20" s="61"/>
      <c r="E20" s="80"/>
      <c r="F20" s="81"/>
      <c r="G20" s="80"/>
      <c r="H20" s="81"/>
      <c r="I20" s="80">
        <f>SUMIF(F55:F56,A20,I55:I56)</f>
        <v>0</v>
      </c>
      <c r="J20" s="82"/>
    </row>
    <row r="21" spans="1:10" ht="23.25" customHeight="1" x14ac:dyDescent="0.2">
      <c r="A21" s="2"/>
      <c r="B21" s="48" t="s">
        <v>29</v>
      </c>
      <c r="C21" s="62"/>
      <c r="D21" s="63"/>
      <c r="E21" s="87"/>
      <c r="F21" s="88"/>
      <c r="G21" s="87"/>
      <c r="H21" s="88"/>
      <c r="I21" s="87">
        <f>SUM(I16:J20)</f>
        <v>0</v>
      </c>
      <c r="J21" s="99"/>
    </row>
    <row r="22" spans="1:10" ht="33" customHeight="1" x14ac:dyDescent="0.2">
      <c r="A22" s="2"/>
      <c r="B22" s="42" t="s">
        <v>33</v>
      </c>
      <c r="C22" s="60"/>
      <c r="D22" s="61"/>
      <c r="E22" s="64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0"/>
      <c r="D23" s="61"/>
      <c r="E23" s="65">
        <v>15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0"/>
      <c r="D24" s="61"/>
      <c r="E24" s="65">
        <f>SazbaDPH1</f>
        <v>15</v>
      </c>
      <c r="F24" s="39" t="s">
        <v>0</v>
      </c>
      <c r="G24" s="95">
        <f>I23*E23/100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0"/>
      <c r="D25" s="61"/>
      <c r="E25" s="65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6"/>
      <c r="D26" s="53"/>
      <c r="E26" s="67">
        <f>SazbaDPH2</f>
        <v>21</v>
      </c>
      <c r="F26" s="30" t="s">
        <v>0</v>
      </c>
      <c r="G26" s="77">
        <f>I25*E25/100</f>
        <v>0</v>
      </c>
      <c r="H26" s="78"/>
      <c r="I26" s="78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68"/>
      <c r="D27" s="69"/>
      <c r="E27" s="68"/>
      <c r="F27" s="16"/>
      <c r="G27" s="79">
        <f>CenaCelkemBezDPH-(ZakladDPHSni+ZakladDPHZakl)</f>
        <v>0</v>
      </c>
      <c r="H27" s="79"/>
      <c r="I27" s="79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7" t="s">
        <v>23</v>
      </c>
      <c r="C28" s="168"/>
      <c r="D28" s="168"/>
      <c r="E28" s="169"/>
      <c r="F28" s="170"/>
      <c r="G28" s="171">
        <f>ROUNDUP(A27, 0)</f>
        <v>0</v>
      </c>
      <c r="H28" s="171"/>
      <c r="I28" s="171"/>
      <c r="J28" s="172" t="str">
        <f t="shared" si="0"/>
        <v>CZK</v>
      </c>
    </row>
    <row r="29" spans="1:10" ht="27.75" hidden="1" customHeight="1" thickBot="1" x14ac:dyDescent="0.25">
      <c r="A29" s="2"/>
      <c r="B29" s="167" t="s">
        <v>35</v>
      </c>
      <c r="C29" s="173"/>
      <c r="D29" s="173"/>
      <c r="E29" s="173"/>
      <c r="F29" s="174"/>
      <c r="G29" s="175">
        <f>ZakladDPHSni+DPHSni+ZakladDPHZakl+DPHZakl+Zaokrouhleni</f>
        <v>0</v>
      </c>
      <c r="H29" s="175"/>
      <c r="I29" s="175"/>
      <c r="J29" s="176" t="s">
        <v>58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0" t="s">
        <v>11</v>
      </c>
      <c r="D32" s="71"/>
      <c r="E32" s="71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2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3"/>
      <c r="D36" s="73"/>
      <c r="E36" s="73"/>
      <c r="F36" s="12"/>
      <c r="G36" s="12"/>
      <c r="H36" s="12"/>
      <c r="I36" s="12"/>
      <c r="J36" s="13"/>
    </row>
    <row r="37" spans="1:10" ht="27" customHeight="1" x14ac:dyDescent="0.2">
      <c r="B37" s="136" t="s">
        <v>16</v>
      </c>
      <c r="C37" s="137"/>
      <c r="D37" s="137"/>
      <c r="E37" s="137"/>
      <c r="F37" s="138"/>
      <c r="G37" s="138"/>
      <c r="H37" s="138"/>
      <c r="I37" s="138"/>
      <c r="J37" s="139"/>
    </row>
    <row r="38" spans="1:10" ht="25.5" customHeight="1" x14ac:dyDescent="0.2">
      <c r="A38" s="135" t="s">
        <v>37</v>
      </c>
      <c r="B38" s="140" t="s">
        <v>17</v>
      </c>
      <c r="C38" s="141" t="s">
        <v>5</v>
      </c>
      <c r="D38" s="141"/>
      <c r="E38" s="141"/>
      <c r="F38" s="142" t="str">
        <f>B23</f>
        <v>Základ pro sníženou DPH</v>
      </c>
      <c r="G38" s="142" t="str">
        <f>B25</f>
        <v>Základ pro základní DPH</v>
      </c>
      <c r="H38" s="143" t="s">
        <v>18</v>
      </c>
      <c r="I38" s="144" t="s">
        <v>1</v>
      </c>
      <c r="J38" s="145" t="s">
        <v>0</v>
      </c>
    </row>
    <row r="39" spans="1:10" ht="25.5" hidden="1" customHeight="1" x14ac:dyDescent="0.2">
      <c r="A39" s="135">
        <v>1</v>
      </c>
      <c r="B39" s="146" t="s">
        <v>49</v>
      </c>
      <c r="C39" s="147"/>
      <c r="D39" s="147"/>
      <c r="E39" s="147"/>
      <c r="F39" s="148">
        <f>'R1 R1.1 Pol'!AE33+'R1 R1.2 Pol'!AE33</f>
        <v>0</v>
      </c>
      <c r="G39" s="149">
        <f>'R1 R1.1 Pol'!AF33+'R1 R1.2 Pol'!AF33</f>
        <v>0</v>
      </c>
      <c r="H39" s="150"/>
      <c r="I39" s="151">
        <f>F39+G39+H39</f>
        <v>0</v>
      </c>
      <c r="J39" s="152" t="str">
        <f>IF(_xlfn.SINGLE(CenaCelkemVypocet)=0,"",I39/_xlfn.SINGLE(CenaCelkemVypocet)*100)</f>
        <v/>
      </c>
    </row>
    <row r="40" spans="1:10" ht="25.5" customHeight="1" x14ac:dyDescent="0.2">
      <c r="A40" s="135">
        <v>2</v>
      </c>
      <c r="B40" s="153"/>
      <c r="C40" s="154" t="s">
        <v>50</v>
      </c>
      <c r="D40" s="154"/>
      <c r="E40" s="154"/>
      <c r="F40" s="155"/>
      <c r="G40" s="156"/>
      <c r="H40" s="156"/>
      <c r="I40" s="157"/>
      <c r="J40" s="158"/>
    </row>
    <row r="41" spans="1:10" ht="25.5" customHeight="1" x14ac:dyDescent="0.2">
      <c r="A41" s="135">
        <v>2</v>
      </c>
      <c r="B41" s="153" t="s">
        <v>51</v>
      </c>
      <c r="C41" s="154" t="s">
        <v>52</v>
      </c>
      <c r="D41" s="154"/>
      <c r="E41" s="154"/>
      <c r="F41" s="155">
        <f>'R1 R1.1 Pol'!AE33+'R1 R1.2 Pol'!AE33</f>
        <v>0</v>
      </c>
      <c r="G41" s="156">
        <f>'R1 R1.1 Pol'!AF33+'R1 R1.2 Pol'!AF33</f>
        <v>0</v>
      </c>
      <c r="H41" s="156"/>
      <c r="I41" s="157">
        <f>F41+G41+H41</f>
        <v>0</v>
      </c>
      <c r="J41" s="158" t="str">
        <f>IF(_xlfn.SINGLE(CenaCelkemVypocet)=0,"",I41/_xlfn.SINGLE(CenaCelkemVypocet)*100)</f>
        <v/>
      </c>
    </row>
    <row r="42" spans="1:10" ht="25.5" customHeight="1" x14ac:dyDescent="0.2">
      <c r="A42" s="135">
        <v>3</v>
      </c>
      <c r="B42" s="159" t="s">
        <v>53</v>
      </c>
      <c r="C42" s="147" t="s">
        <v>54</v>
      </c>
      <c r="D42" s="147"/>
      <c r="E42" s="147"/>
      <c r="F42" s="160">
        <f>'R1 R1.1 Pol'!AE33</f>
        <v>0</v>
      </c>
      <c r="G42" s="150">
        <f>'R1 R1.1 Pol'!AF33</f>
        <v>0</v>
      </c>
      <c r="H42" s="150"/>
      <c r="I42" s="151">
        <f>F42+G42+H42</f>
        <v>0</v>
      </c>
      <c r="J42" s="152" t="str">
        <f>IF(_xlfn.SINGLE(CenaCelkemVypocet)=0,"",I42/_xlfn.SINGLE(CenaCelkemVypocet)*100)</f>
        <v/>
      </c>
    </row>
    <row r="43" spans="1:10" ht="25.5" customHeight="1" x14ac:dyDescent="0.2">
      <c r="A43" s="135">
        <v>3</v>
      </c>
      <c r="B43" s="159" t="s">
        <v>55</v>
      </c>
      <c r="C43" s="147" t="s">
        <v>56</v>
      </c>
      <c r="D43" s="147"/>
      <c r="E43" s="147"/>
      <c r="F43" s="160">
        <f>'R1 R1.2 Pol'!AE33</f>
        <v>0</v>
      </c>
      <c r="G43" s="150">
        <f>'R1 R1.2 Pol'!AF33</f>
        <v>0</v>
      </c>
      <c r="H43" s="150"/>
      <c r="I43" s="151">
        <f>F43+G43+H43</f>
        <v>0</v>
      </c>
      <c r="J43" s="152" t="str">
        <f>IF(_xlfn.SINGLE(CenaCelkemVypocet)=0,"",I43/_xlfn.SINGLE(CenaCelkemVypocet)*100)</f>
        <v/>
      </c>
    </row>
    <row r="44" spans="1:10" ht="25.5" customHeight="1" x14ac:dyDescent="0.2">
      <c r="A44" s="135"/>
      <c r="B44" s="161" t="s">
        <v>57</v>
      </c>
      <c r="C44" s="162"/>
      <c r="D44" s="162"/>
      <c r="E44" s="162"/>
      <c r="F44" s="163">
        <f>SUMIF(A39:A43,"=1",F39:F43)</f>
        <v>0</v>
      </c>
      <c r="G44" s="164">
        <f>SUMIF(A39:A43,"=1",G39:G43)</f>
        <v>0</v>
      </c>
      <c r="H44" s="164">
        <f>SUMIF(A39:A43,"=1",H39:H43)</f>
        <v>0</v>
      </c>
      <c r="I44" s="165">
        <f>SUMIF(A39:A43,"=1",I39:I43)</f>
        <v>0</v>
      </c>
      <c r="J44" s="166">
        <f>SUMIF(A39:A43,"=1",J39:J43)</f>
        <v>0</v>
      </c>
    </row>
    <row r="46" spans="1:10" x14ac:dyDescent="0.2">
      <c r="A46" t="s">
        <v>59</v>
      </c>
      <c r="B46" t="s">
        <v>60</v>
      </c>
    </row>
    <row r="47" spans="1:10" x14ac:dyDescent="0.2">
      <c r="A47" t="s">
        <v>61</v>
      </c>
      <c r="B47" t="s">
        <v>62</v>
      </c>
    </row>
    <row r="48" spans="1:10" x14ac:dyDescent="0.2">
      <c r="A48" t="s">
        <v>63</v>
      </c>
      <c r="B48" t="s">
        <v>64</v>
      </c>
    </row>
    <row r="49" spans="1:10" x14ac:dyDescent="0.2">
      <c r="A49" t="s">
        <v>63</v>
      </c>
      <c r="B49" t="s">
        <v>65</v>
      </c>
    </row>
    <row r="52" spans="1:10" ht="15.75" x14ac:dyDescent="0.25">
      <c r="B52" s="177" t="s">
        <v>66</v>
      </c>
    </row>
    <row r="54" spans="1:10" ht="25.5" customHeight="1" x14ac:dyDescent="0.2">
      <c r="A54" s="179"/>
      <c r="B54" s="182" t="s">
        <v>17</v>
      </c>
      <c r="C54" s="182" t="s">
        <v>5</v>
      </c>
      <c r="D54" s="183"/>
      <c r="E54" s="183"/>
      <c r="F54" s="184" t="s">
        <v>67</v>
      </c>
      <c r="G54" s="184"/>
      <c r="H54" s="184"/>
      <c r="I54" s="184" t="s">
        <v>29</v>
      </c>
      <c r="J54" s="184" t="s">
        <v>0</v>
      </c>
    </row>
    <row r="55" spans="1:10" ht="36.75" customHeight="1" x14ac:dyDescent="0.2">
      <c r="A55" s="180"/>
      <c r="B55" s="185" t="s">
        <v>68</v>
      </c>
      <c r="C55" s="186" t="s">
        <v>54</v>
      </c>
      <c r="D55" s="187"/>
      <c r="E55" s="187"/>
      <c r="F55" s="194" t="s">
        <v>24</v>
      </c>
      <c r="G55" s="195"/>
      <c r="H55" s="195"/>
      <c r="I55" s="195">
        <f>'R1 R1.1 Pol'!G8</f>
        <v>0</v>
      </c>
      <c r="J55" s="191" t="str">
        <f>IF(I57=0,"",I55/I57*100)</f>
        <v/>
      </c>
    </row>
    <row r="56" spans="1:10" ht="36.75" customHeight="1" x14ac:dyDescent="0.2">
      <c r="A56" s="180"/>
      <c r="B56" s="185" t="s">
        <v>68</v>
      </c>
      <c r="C56" s="186" t="s">
        <v>56</v>
      </c>
      <c r="D56" s="187"/>
      <c r="E56" s="187"/>
      <c r="F56" s="194" t="s">
        <v>24</v>
      </c>
      <c r="G56" s="195"/>
      <c r="H56" s="195"/>
      <c r="I56" s="195">
        <f>'R1 R1.2 Pol'!G8</f>
        <v>0</v>
      </c>
      <c r="J56" s="191" t="str">
        <f>IF(I57=0,"",I56/I57*100)</f>
        <v/>
      </c>
    </row>
    <row r="57" spans="1:10" ht="25.5" customHeight="1" x14ac:dyDescent="0.2">
      <c r="A57" s="181"/>
      <c r="B57" s="188" t="s">
        <v>1</v>
      </c>
      <c r="C57" s="189"/>
      <c r="D57" s="190"/>
      <c r="E57" s="190"/>
      <c r="F57" s="196"/>
      <c r="G57" s="197"/>
      <c r="H57" s="197"/>
      <c r="I57" s="197">
        <f>SUM(I55:I56)</f>
        <v>0</v>
      </c>
      <c r="J57" s="192">
        <f>SUM(J55:J56)</f>
        <v>0</v>
      </c>
    </row>
    <row r="58" spans="1:10" x14ac:dyDescent="0.2">
      <c r="F58" s="134"/>
      <c r="G58" s="134"/>
      <c r="H58" s="134"/>
      <c r="I58" s="134"/>
      <c r="J58" s="193"/>
    </row>
    <row r="59" spans="1:10" x14ac:dyDescent="0.2">
      <c r="F59" s="134"/>
      <c r="G59" s="134"/>
      <c r="H59" s="134"/>
      <c r="I59" s="134"/>
      <c r="J59" s="193"/>
    </row>
    <row r="60" spans="1:10" x14ac:dyDescent="0.2">
      <c r="F60" s="134"/>
      <c r="G60" s="134"/>
      <c r="H60" s="134"/>
      <c r="I60" s="134"/>
      <c r="J60" s="193"/>
    </row>
  </sheetData>
  <sheetProtection algorithmName="SHA-512" hashValue="l1/jsH7imU8v3qQiuQCTC04xqKjwjaIMycGYvNpy0eaihkqhSLCyZ7jCugKOrBqpHIh4xnQDkf7qPeqprp5NgQ==" saltValue="OY/NkEoccVmvDEphFZPyd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9">
    <mergeCell ref="B44:E44"/>
    <mergeCell ref="C55:E55"/>
    <mergeCell ref="C56:E56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9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pENFeOnvNi9FEBaOkoJTO8SGADvNjL4M03n2HR4mGGpwwfV7nPtv1khVxXtvtFecDfxZGj7WmNNa1AphJi7aAQ==" saltValue="pI+leid60VaOFSW3zYmvu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0BC71-16DE-40EA-91A0-C889CC1528F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8" customWidth="1"/>
    <col min="3" max="3" width="63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9" t="s">
        <v>71</v>
      </c>
      <c r="B1" s="199"/>
      <c r="C1" s="199"/>
      <c r="D1" s="199"/>
      <c r="E1" s="199"/>
      <c r="F1" s="199"/>
      <c r="G1" s="199"/>
      <c r="AG1" t="s">
        <v>72</v>
      </c>
    </row>
    <row r="2" spans="1:60" ht="24.95" customHeight="1" x14ac:dyDescent="0.2">
      <c r="A2" s="200" t="s">
        <v>7</v>
      </c>
      <c r="B2" s="49" t="s">
        <v>41</v>
      </c>
      <c r="C2" s="203" t="s">
        <v>42</v>
      </c>
      <c r="D2" s="201"/>
      <c r="E2" s="201"/>
      <c r="F2" s="201"/>
      <c r="G2" s="202"/>
      <c r="AG2" t="s">
        <v>73</v>
      </c>
    </row>
    <row r="3" spans="1:60" ht="24.95" customHeight="1" x14ac:dyDescent="0.2">
      <c r="A3" s="200" t="s">
        <v>8</v>
      </c>
      <c r="B3" s="49" t="s">
        <v>51</v>
      </c>
      <c r="C3" s="203" t="s">
        <v>52</v>
      </c>
      <c r="D3" s="201"/>
      <c r="E3" s="201"/>
      <c r="F3" s="201"/>
      <c r="G3" s="202"/>
      <c r="AC3" s="178" t="s">
        <v>74</v>
      </c>
      <c r="AG3" t="s">
        <v>75</v>
      </c>
    </row>
    <row r="4" spans="1:60" ht="24.95" customHeight="1" x14ac:dyDescent="0.2">
      <c r="A4" s="204" t="s">
        <v>9</v>
      </c>
      <c r="B4" s="205" t="s">
        <v>53</v>
      </c>
      <c r="C4" s="206" t="s">
        <v>54</v>
      </c>
      <c r="D4" s="207"/>
      <c r="E4" s="207"/>
      <c r="F4" s="207"/>
      <c r="G4" s="208"/>
      <c r="AG4" t="s">
        <v>76</v>
      </c>
    </row>
    <row r="5" spans="1:60" x14ac:dyDescent="0.2">
      <c r="D5" s="10"/>
    </row>
    <row r="6" spans="1:60" ht="38.25" x14ac:dyDescent="0.2">
      <c r="A6" s="210" t="s">
        <v>77</v>
      </c>
      <c r="B6" s="212" t="s">
        <v>78</v>
      </c>
      <c r="C6" s="212" t="s">
        <v>79</v>
      </c>
      <c r="D6" s="211" t="s">
        <v>80</v>
      </c>
      <c r="E6" s="210" t="s">
        <v>81</v>
      </c>
      <c r="F6" s="209" t="s">
        <v>82</v>
      </c>
      <c r="G6" s="210" t="s">
        <v>29</v>
      </c>
      <c r="H6" s="213" t="s">
        <v>30</v>
      </c>
      <c r="I6" s="213" t="s">
        <v>83</v>
      </c>
      <c r="J6" s="213" t="s">
        <v>31</v>
      </c>
      <c r="K6" s="213" t="s">
        <v>84</v>
      </c>
      <c r="L6" s="213" t="s">
        <v>85</v>
      </c>
      <c r="M6" s="213" t="s">
        <v>86</v>
      </c>
      <c r="N6" s="213" t="s">
        <v>87</v>
      </c>
      <c r="O6" s="213" t="s">
        <v>88</v>
      </c>
      <c r="P6" s="213" t="s">
        <v>89</v>
      </c>
      <c r="Q6" s="213" t="s">
        <v>90</v>
      </c>
      <c r="R6" s="213" t="s">
        <v>91</v>
      </c>
      <c r="S6" s="213" t="s">
        <v>92</v>
      </c>
      <c r="T6" s="213" t="s">
        <v>93</v>
      </c>
      <c r="U6" s="213" t="s">
        <v>94</v>
      </c>
      <c r="V6" s="213" t="s">
        <v>95</v>
      </c>
      <c r="W6" s="213" t="s">
        <v>96</v>
      </c>
      <c r="X6" s="213" t="s">
        <v>97</v>
      </c>
      <c r="Y6" s="213" t="s">
        <v>98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23" t="s">
        <v>99</v>
      </c>
      <c r="B8" s="224" t="s">
        <v>68</v>
      </c>
      <c r="C8" s="244" t="s">
        <v>54</v>
      </c>
      <c r="D8" s="225"/>
      <c r="E8" s="226"/>
      <c r="F8" s="227"/>
      <c r="G8" s="227">
        <f>SUMIF(AG9:AG31,"&lt;&gt;NOR",G9:G31)</f>
        <v>0</v>
      </c>
      <c r="H8" s="227"/>
      <c r="I8" s="227">
        <f>SUM(I9:I31)</f>
        <v>0</v>
      </c>
      <c r="J8" s="227"/>
      <c r="K8" s="227">
        <f>SUM(K9:K31)</f>
        <v>0</v>
      </c>
      <c r="L8" s="227"/>
      <c r="M8" s="227">
        <f>SUM(M9:M31)</f>
        <v>0</v>
      </c>
      <c r="N8" s="226"/>
      <c r="O8" s="226">
        <f>SUM(O9:O31)</f>
        <v>0.13</v>
      </c>
      <c r="P8" s="226"/>
      <c r="Q8" s="226">
        <f>SUM(Q9:Q31)</f>
        <v>0</v>
      </c>
      <c r="R8" s="227"/>
      <c r="S8" s="227"/>
      <c r="T8" s="228"/>
      <c r="U8" s="222"/>
      <c r="V8" s="222">
        <f>SUM(V9:V31)</f>
        <v>122.92</v>
      </c>
      <c r="W8" s="222"/>
      <c r="X8" s="222"/>
      <c r="Y8" s="222"/>
      <c r="AG8" t="s">
        <v>100</v>
      </c>
    </row>
    <row r="9" spans="1:60" outlineLevel="1" x14ac:dyDescent="0.2">
      <c r="A9" s="237">
        <v>1</v>
      </c>
      <c r="B9" s="238" t="s">
        <v>101</v>
      </c>
      <c r="C9" s="245" t="s">
        <v>102</v>
      </c>
      <c r="D9" s="239" t="s">
        <v>103</v>
      </c>
      <c r="E9" s="240">
        <v>1</v>
      </c>
      <c r="F9" s="241"/>
      <c r="G9" s="242">
        <f>ROUND(E9*F9,2)</f>
        <v>0</v>
      </c>
      <c r="H9" s="241"/>
      <c r="I9" s="242">
        <f>ROUND(E9*H9,2)</f>
        <v>0</v>
      </c>
      <c r="J9" s="241"/>
      <c r="K9" s="242">
        <f>ROUND(E9*J9,2)</f>
        <v>0</v>
      </c>
      <c r="L9" s="242">
        <v>21</v>
      </c>
      <c r="M9" s="242">
        <f>G9*(1+L9/100)</f>
        <v>0</v>
      </c>
      <c r="N9" s="240">
        <v>0</v>
      </c>
      <c r="O9" s="240">
        <f>ROUND(E9*N9,2)</f>
        <v>0</v>
      </c>
      <c r="P9" s="240">
        <v>0</v>
      </c>
      <c r="Q9" s="240">
        <f>ROUND(E9*P9,2)</f>
        <v>0</v>
      </c>
      <c r="R9" s="242"/>
      <c r="S9" s="242" t="s">
        <v>104</v>
      </c>
      <c r="T9" s="243" t="s">
        <v>105</v>
      </c>
      <c r="U9" s="221">
        <v>0</v>
      </c>
      <c r="V9" s="221">
        <f>ROUND(E9*U9,2)</f>
        <v>0</v>
      </c>
      <c r="W9" s="221"/>
      <c r="X9" s="221" t="s">
        <v>106</v>
      </c>
      <c r="Y9" s="221" t="s">
        <v>107</v>
      </c>
      <c r="Z9" s="214"/>
      <c r="AA9" s="214"/>
      <c r="AB9" s="214"/>
      <c r="AC9" s="214"/>
      <c r="AD9" s="214"/>
      <c r="AE9" s="214"/>
      <c r="AF9" s="214"/>
      <c r="AG9" s="214" t="s">
        <v>108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1" x14ac:dyDescent="0.2">
      <c r="A10" s="237">
        <v>2</v>
      </c>
      <c r="B10" s="238" t="s">
        <v>109</v>
      </c>
      <c r="C10" s="245" t="s">
        <v>110</v>
      </c>
      <c r="D10" s="239" t="s">
        <v>103</v>
      </c>
      <c r="E10" s="240">
        <v>1</v>
      </c>
      <c r="F10" s="241"/>
      <c r="G10" s="242">
        <f>ROUND(E10*F10,2)</f>
        <v>0</v>
      </c>
      <c r="H10" s="241"/>
      <c r="I10" s="242">
        <f>ROUND(E10*H10,2)</f>
        <v>0</v>
      </c>
      <c r="J10" s="241"/>
      <c r="K10" s="242">
        <f>ROUND(E10*J10,2)</f>
        <v>0</v>
      </c>
      <c r="L10" s="242">
        <v>21</v>
      </c>
      <c r="M10" s="242">
        <f>G10*(1+L10/100)</f>
        <v>0</v>
      </c>
      <c r="N10" s="240">
        <v>1.0000000000000001E-5</v>
      </c>
      <c r="O10" s="240">
        <f>ROUND(E10*N10,2)</f>
        <v>0</v>
      </c>
      <c r="P10" s="240">
        <v>0</v>
      </c>
      <c r="Q10" s="240">
        <f>ROUND(E10*P10,2)</f>
        <v>0</v>
      </c>
      <c r="R10" s="242"/>
      <c r="S10" s="242" t="s">
        <v>104</v>
      </c>
      <c r="T10" s="243" t="s">
        <v>105</v>
      </c>
      <c r="U10" s="221">
        <v>0</v>
      </c>
      <c r="V10" s="221">
        <f>ROUND(E10*U10,2)</f>
        <v>0</v>
      </c>
      <c r="W10" s="221"/>
      <c r="X10" s="221" t="s">
        <v>111</v>
      </c>
      <c r="Y10" s="221" t="s">
        <v>107</v>
      </c>
      <c r="Z10" s="214"/>
      <c r="AA10" s="214"/>
      <c r="AB10" s="214"/>
      <c r="AC10" s="214"/>
      <c r="AD10" s="214"/>
      <c r="AE10" s="214"/>
      <c r="AF10" s="214"/>
      <c r="AG10" s="214" t="s">
        <v>112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1" x14ac:dyDescent="0.2">
      <c r="A11" s="237">
        <v>3</v>
      </c>
      <c r="B11" s="238" t="s">
        <v>113</v>
      </c>
      <c r="C11" s="245" t="s">
        <v>114</v>
      </c>
      <c r="D11" s="239" t="s">
        <v>103</v>
      </c>
      <c r="E11" s="240">
        <v>1</v>
      </c>
      <c r="F11" s="241"/>
      <c r="G11" s="242">
        <f>ROUND(E11*F11,2)</f>
        <v>0</v>
      </c>
      <c r="H11" s="241"/>
      <c r="I11" s="242">
        <f>ROUND(E11*H11,2)</f>
        <v>0</v>
      </c>
      <c r="J11" s="241"/>
      <c r="K11" s="242">
        <f>ROUND(E11*J11,2)</f>
        <v>0</v>
      </c>
      <c r="L11" s="242">
        <v>21</v>
      </c>
      <c r="M11" s="242">
        <f>G11*(1+L11/100)</f>
        <v>0</v>
      </c>
      <c r="N11" s="240">
        <v>0</v>
      </c>
      <c r="O11" s="240">
        <f>ROUND(E11*N11,2)</f>
        <v>0</v>
      </c>
      <c r="P11" s="240">
        <v>0</v>
      </c>
      <c r="Q11" s="240">
        <f>ROUND(E11*P11,2)</f>
        <v>0</v>
      </c>
      <c r="R11" s="242"/>
      <c r="S11" s="242" t="s">
        <v>104</v>
      </c>
      <c r="T11" s="243" t="s">
        <v>105</v>
      </c>
      <c r="U11" s="221">
        <v>0</v>
      </c>
      <c r="V11" s="221">
        <f>ROUND(E11*U11,2)</f>
        <v>0</v>
      </c>
      <c r="W11" s="221"/>
      <c r="X11" s="221" t="s">
        <v>111</v>
      </c>
      <c r="Y11" s="221" t="s">
        <v>107</v>
      </c>
      <c r="Z11" s="214"/>
      <c r="AA11" s="214"/>
      <c r="AB11" s="214"/>
      <c r="AC11" s="214"/>
      <c r="AD11" s="214"/>
      <c r="AE11" s="214"/>
      <c r="AF11" s="214"/>
      <c r="AG11" s="214" t="s">
        <v>112</v>
      </c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1" x14ac:dyDescent="0.2">
      <c r="A12" s="237">
        <v>4</v>
      </c>
      <c r="B12" s="238" t="s">
        <v>115</v>
      </c>
      <c r="C12" s="245" t="s">
        <v>116</v>
      </c>
      <c r="D12" s="239" t="s">
        <v>103</v>
      </c>
      <c r="E12" s="240">
        <v>1</v>
      </c>
      <c r="F12" s="241"/>
      <c r="G12" s="242">
        <f>ROUND(E12*F12,2)</f>
        <v>0</v>
      </c>
      <c r="H12" s="241"/>
      <c r="I12" s="242">
        <f>ROUND(E12*H12,2)</f>
        <v>0</v>
      </c>
      <c r="J12" s="241"/>
      <c r="K12" s="242">
        <f>ROUND(E12*J12,2)</f>
        <v>0</v>
      </c>
      <c r="L12" s="242">
        <v>21</v>
      </c>
      <c r="M12" s="242">
        <f>G12*(1+L12/100)</f>
        <v>0</v>
      </c>
      <c r="N12" s="240">
        <v>0.129</v>
      </c>
      <c r="O12" s="240">
        <f>ROUND(E12*N12,2)</f>
        <v>0.13</v>
      </c>
      <c r="P12" s="240">
        <v>0</v>
      </c>
      <c r="Q12" s="240">
        <f>ROUND(E12*P12,2)</f>
        <v>0</v>
      </c>
      <c r="R12" s="242"/>
      <c r="S12" s="242" t="s">
        <v>104</v>
      </c>
      <c r="T12" s="243" t="s">
        <v>105</v>
      </c>
      <c r="U12" s="221">
        <v>0.41699999999999998</v>
      </c>
      <c r="V12" s="221">
        <f>ROUND(E12*U12,2)</f>
        <v>0.42</v>
      </c>
      <c r="W12" s="221"/>
      <c r="X12" s="221" t="s">
        <v>106</v>
      </c>
      <c r="Y12" s="221" t="s">
        <v>107</v>
      </c>
      <c r="Z12" s="214"/>
      <c r="AA12" s="214"/>
      <c r="AB12" s="214"/>
      <c r="AC12" s="214"/>
      <c r="AD12" s="214"/>
      <c r="AE12" s="214"/>
      <c r="AF12" s="214"/>
      <c r="AG12" s="214" t="s">
        <v>108</v>
      </c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 x14ac:dyDescent="0.2">
      <c r="A13" s="237">
        <v>5</v>
      </c>
      <c r="B13" s="238" t="s">
        <v>117</v>
      </c>
      <c r="C13" s="245" t="s">
        <v>118</v>
      </c>
      <c r="D13" s="239" t="s">
        <v>119</v>
      </c>
      <c r="E13" s="240">
        <v>1</v>
      </c>
      <c r="F13" s="241"/>
      <c r="G13" s="242">
        <f>ROUND(E13*F13,2)</f>
        <v>0</v>
      </c>
      <c r="H13" s="241"/>
      <c r="I13" s="242">
        <f>ROUND(E13*H13,2)</f>
        <v>0</v>
      </c>
      <c r="J13" s="241"/>
      <c r="K13" s="242">
        <f>ROUND(E13*J13,2)</f>
        <v>0</v>
      </c>
      <c r="L13" s="242">
        <v>21</v>
      </c>
      <c r="M13" s="242">
        <f>G13*(1+L13/100)</f>
        <v>0</v>
      </c>
      <c r="N13" s="240">
        <v>0</v>
      </c>
      <c r="O13" s="240">
        <f>ROUND(E13*N13,2)</f>
        <v>0</v>
      </c>
      <c r="P13" s="240">
        <v>0</v>
      </c>
      <c r="Q13" s="240">
        <f>ROUND(E13*P13,2)</f>
        <v>0</v>
      </c>
      <c r="R13" s="242"/>
      <c r="S13" s="242" t="s">
        <v>104</v>
      </c>
      <c r="T13" s="243" t="s">
        <v>105</v>
      </c>
      <c r="U13" s="221">
        <v>0</v>
      </c>
      <c r="V13" s="221">
        <f>ROUND(E13*U13,2)</f>
        <v>0</v>
      </c>
      <c r="W13" s="221"/>
      <c r="X13" s="221" t="s">
        <v>111</v>
      </c>
      <c r="Y13" s="221" t="s">
        <v>107</v>
      </c>
      <c r="Z13" s="214"/>
      <c r="AA13" s="214"/>
      <c r="AB13" s="214"/>
      <c r="AC13" s="214"/>
      <c r="AD13" s="214"/>
      <c r="AE13" s="214"/>
      <c r="AF13" s="214"/>
      <c r="AG13" s="214" t="s">
        <v>112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1" x14ac:dyDescent="0.2">
      <c r="A14" s="237">
        <v>6</v>
      </c>
      <c r="B14" s="238" t="s">
        <v>120</v>
      </c>
      <c r="C14" s="245" t="s">
        <v>121</v>
      </c>
      <c r="D14" s="239" t="s">
        <v>119</v>
      </c>
      <c r="E14" s="240">
        <v>1</v>
      </c>
      <c r="F14" s="241"/>
      <c r="G14" s="242">
        <f>ROUND(E14*F14,2)</f>
        <v>0</v>
      </c>
      <c r="H14" s="241"/>
      <c r="I14" s="242">
        <f>ROUND(E14*H14,2)</f>
        <v>0</v>
      </c>
      <c r="J14" s="241"/>
      <c r="K14" s="242">
        <f>ROUND(E14*J14,2)</f>
        <v>0</v>
      </c>
      <c r="L14" s="242">
        <v>21</v>
      </c>
      <c r="M14" s="242">
        <f>G14*(1+L14/100)</f>
        <v>0</v>
      </c>
      <c r="N14" s="240">
        <v>0</v>
      </c>
      <c r="O14" s="240">
        <f>ROUND(E14*N14,2)</f>
        <v>0</v>
      </c>
      <c r="P14" s="240">
        <v>0</v>
      </c>
      <c r="Q14" s="240">
        <f>ROUND(E14*P14,2)</f>
        <v>0</v>
      </c>
      <c r="R14" s="242"/>
      <c r="S14" s="242" t="s">
        <v>104</v>
      </c>
      <c r="T14" s="243" t="s">
        <v>105</v>
      </c>
      <c r="U14" s="221">
        <v>0</v>
      </c>
      <c r="V14" s="221">
        <f>ROUND(E14*U14,2)</f>
        <v>0</v>
      </c>
      <c r="W14" s="221"/>
      <c r="X14" s="221" t="s">
        <v>111</v>
      </c>
      <c r="Y14" s="221" t="s">
        <v>107</v>
      </c>
      <c r="Z14" s="214"/>
      <c r="AA14" s="214"/>
      <c r="AB14" s="214"/>
      <c r="AC14" s="214"/>
      <c r="AD14" s="214"/>
      <c r="AE14" s="214"/>
      <c r="AF14" s="214"/>
      <c r="AG14" s="214" t="s">
        <v>112</v>
      </c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1" x14ac:dyDescent="0.2">
      <c r="A15" s="237">
        <v>7</v>
      </c>
      <c r="B15" s="238" t="s">
        <v>122</v>
      </c>
      <c r="C15" s="245" t="s">
        <v>123</v>
      </c>
      <c r="D15" s="239" t="s">
        <v>103</v>
      </c>
      <c r="E15" s="240">
        <v>1</v>
      </c>
      <c r="F15" s="241"/>
      <c r="G15" s="242">
        <f>ROUND(E15*F15,2)</f>
        <v>0</v>
      </c>
      <c r="H15" s="241"/>
      <c r="I15" s="242">
        <f>ROUND(E15*H15,2)</f>
        <v>0</v>
      </c>
      <c r="J15" s="241"/>
      <c r="K15" s="242">
        <f>ROUND(E15*J15,2)</f>
        <v>0</v>
      </c>
      <c r="L15" s="242">
        <v>21</v>
      </c>
      <c r="M15" s="242">
        <f>G15*(1+L15/100)</f>
        <v>0</v>
      </c>
      <c r="N15" s="240">
        <v>0</v>
      </c>
      <c r="O15" s="240">
        <f>ROUND(E15*N15,2)</f>
        <v>0</v>
      </c>
      <c r="P15" s="240">
        <v>0</v>
      </c>
      <c r="Q15" s="240">
        <f>ROUND(E15*P15,2)</f>
        <v>0</v>
      </c>
      <c r="R15" s="242"/>
      <c r="S15" s="242" t="s">
        <v>104</v>
      </c>
      <c r="T15" s="243" t="s">
        <v>105</v>
      </c>
      <c r="U15" s="221">
        <v>0</v>
      </c>
      <c r="V15" s="221">
        <f>ROUND(E15*U15,2)</f>
        <v>0</v>
      </c>
      <c r="W15" s="221"/>
      <c r="X15" s="221" t="s">
        <v>106</v>
      </c>
      <c r="Y15" s="221" t="s">
        <v>107</v>
      </c>
      <c r="Z15" s="214"/>
      <c r="AA15" s="214"/>
      <c r="AB15" s="214"/>
      <c r="AC15" s="214"/>
      <c r="AD15" s="214"/>
      <c r="AE15" s="214"/>
      <c r="AF15" s="214"/>
      <c r="AG15" s="214" t="s">
        <v>124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1" x14ac:dyDescent="0.2">
      <c r="A16" s="237">
        <v>8</v>
      </c>
      <c r="B16" s="238" t="s">
        <v>125</v>
      </c>
      <c r="C16" s="245" t="s">
        <v>126</v>
      </c>
      <c r="D16" s="239" t="s">
        <v>103</v>
      </c>
      <c r="E16" s="240">
        <v>1</v>
      </c>
      <c r="F16" s="241"/>
      <c r="G16" s="242">
        <f>ROUND(E16*F16,2)</f>
        <v>0</v>
      </c>
      <c r="H16" s="241"/>
      <c r="I16" s="242">
        <f>ROUND(E16*H16,2)</f>
        <v>0</v>
      </c>
      <c r="J16" s="241"/>
      <c r="K16" s="242">
        <f>ROUND(E16*J16,2)</f>
        <v>0</v>
      </c>
      <c r="L16" s="242">
        <v>21</v>
      </c>
      <c r="M16" s="242">
        <f>G16*(1+L16/100)</f>
        <v>0</v>
      </c>
      <c r="N16" s="240">
        <v>0</v>
      </c>
      <c r="O16" s="240">
        <f>ROUND(E16*N16,2)</f>
        <v>0</v>
      </c>
      <c r="P16" s="240">
        <v>0</v>
      </c>
      <c r="Q16" s="240">
        <f>ROUND(E16*P16,2)</f>
        <v>0</v>
      </c>
      <c r="R16" s="242"/>
      <c r="S16" s="242" t="s">
        <v>104</v>
      </c>
      <c r="T16" s="243" t="s">
        <v>105</v>
      </c>
      <c r="U16" s="221">
        <v>0</v>
      </c>
      <c r="V16" s="221">
        <f>ROUND(E16*U16,2)</f>
        <v>0</v>
      </c>
      <c r="W16" s="221"/>
      <c r="X16" s="221" t="s">
        <v>106</v>
      </c>
      <c r="Y16" s="221" t="s">
        <v>107</v>
      </c>
      <c r="Z16" s="214"/>
      <c r="AA16" s="214"/>
      <c r="AB16" s="214"/>
      <c r="AC16" s="214"/>
      <c r="AD16" s="214"/>
      <c r="AE16" s="214"/>
      <c r="AF16" s="214"/>
      <c r="AG16" s="214" t="s">
        <v>124</v>
      </c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1" x14ac:dyDescent="0.2">
      <c r="A17" s="237">
        <v>9</v>
      </c>
      <c r="B17" s="238" t="s">
        <v>127</v>
      </c>
      <c r="C17" s="245" t="s">
        <v>128</v>
      </c>
      <c r="D17" s="239" t="s">
        <v>119</v>
      </c>
      <c r="E17" s="240">
        <v>4</v>
      </c>
      <c r="F17" s="241"/>
      <c r="G17" s="242">
        <f>ROUND(E17*F17,2)</f>
        <v>0</v>
      </c>
      <c r="H17" s="241"/>
      <c r="I17" s="242">
        <f>ROUND(E17*H17,2)</f>
        <v>0</v>
      </c>
      <c r="J17" s="241"/>
      <c r="K17" s="242">
        <f>ROUND(E17*J17,2)</f>
        <v>0</v>
      </c>
      <c r="L17" s="242">
        <v>21</v>
      </c>
      <c r="M17" s="242">
        <f>G17*(1+L17/100)</f>
        <v>0</v>
      </c>
      <c r="N17" s="240">
        <v>0</v>
      </c>
      <c r="O17" s="240">
        <f>ROUND(E17*N17,2)</f>
        <v>0</v>
      </c>
      <c r="P17" s="240">
        <v>0</v>
      </c>
      <c r="Q17" s="240">
        <f>ROUND(E17*P17,2)</f>
        <v>0</v>
      </c>
      <c r="R17" s="242"/>
      <c r="S17" s="242" t="s">
        <v>104</v>
      </c>
      <c r="T17" s="243" t="s">
        <v>105</v>
      </c>
      <c r="U17" s="221">
        <v>0</v>
      </c>
      <c r="V17" s="221">
        <f>ROUND(E17*U17,2)</f>
        <v>0</v>
      </c>
      <c r="W17" s="221"/>
      <c r="X17" s="221" t="s">
        <v>111</v>
      </c>
      <c r="Y17" s="221" t="s">
        <v>107</v>
      </c>
      <c r="Z17" s="214"/>
      <c r="AA17" s="214"/>
      <c r="AB17" s="214"/>
      <c r="AC17" s="214"/>
      <c r="AD17" s="214"/>
      <c r="AE17" s="214"/>
      <c r="AF17" s="214"/>
      <c r="AG17" s="214" t="s">
        <v>112</v>
      </c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1" x14ac:dyDescent="0.2">
      <c r="A18" s="237">
        <v>10</v>
      </c>
      <c r="B18" s="238" t="s">
        <v>129</v>
      </c>
      <c r="C18" s="245" t="s">
        <v>130</v>
      </c>
      <c r="D18" s="239" t="s">
        <v>119</v>
      </c>
      <c r="E18" s="240">
        <v>1</v>
      </c>
      <c r="F18" s="241"/>
      <c r="G18" s="242">
        <f>ROUND(E18*F18,2)</f>
        <v>0</v>
      </c>
      <c r="H18" s="241"/>
      <c r="I18" s="242">
        <f>ROUND(E18*H18,2)</f>
        <v>0</v>
      </c>
      <c r="J18" s="241"/>
      <c r="K18" s="242">
        <f>ROUND(E18*J18,2)</f>
        <v>0</v>
      </c>
      <c r="L18" s="242">
        <v>21</v>
      </c>
      <c r="M18" s="242">
        <f>G18*(1+L18/100)</f>
        <v>0</v>
      </c>
      <c r="N18" s="240">
        <v>0</v>
      </c>
      <c r="O18" s="240">
        <f>ROUND(E18*N18,2)</f>
        <v>0</v>
      </c>
      <c r="P18" s="240">
        <v>0</v>
      </c>
      <c r="Q18" s="240">
        <f>ROUND(E18*P18,2)</f>
        <v>0</v>
      </c>
      <c r="R18" s="242"/>
      <c r="S18" s="242" t="s">
        <v>104</v>
      </c>
      <c r="T18" s="243" t="s">
        <v>105</v>
      </c>
      <c r="U18" s="221">
        <v>0</v>
      </c>
      <c r="V18" s="221">
        <f>ROUND(E18*U18,2)</f>
        <v>0</v>
      </c>
      <c r="W18" s="221"/>
      <c r="X18" s="221" t="s">
        <v>111</v>
      </c>
      <c r="Y18" s="221" t="s">
        <v>107</v>
      </c>
      <c r="Z18" s="214"/>
      <c r="AA18" s="214"/>
      <c r="AB18" s="214"/>
      <c r="AC18" s="214"/>
      <c r="AD18" s="214"/>
      <c r="AE18" s="214"/>
      <c r="AF18" s="214"/>
      <c r="AG18" s="214" t="s">
        <v>112</v>
      </c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1" x14ac:dyDescent="0.2">
      <c r="A19" s="237">
        <v>11</v>
      </c>
      <c r="B19" s="238" t="s">
        <v>131</v>
      </c>
      <c r="C19" s="245" t="s">
        <v>132</v>
      </c>
      <c r="D19" s="239" t="s">
        <v>119</v>
      </c>
      <c r="E19" s="240">
        <v>1</v>
      </c>
      <c r="F19" s="241"/>
      <c r="G19" s="242">
        <f>ROUND(E19*F19,2)</f>
        <v>0</v>
      </c>
      <c r="H19" s="241"/>
      <c r="I19" s="242">
        <f>ROUND(E19*H19,2)</f>
        <v>0</v>
      </c>
      <c r="J19" s="241"/>
      <c r="K19" s="242">
        <f>ROUND(E19*J19,2)</f>
        <v>0</v>
      </c>
      <c r="L19" s="242">
        <v>21</v>
      </c>
      <c r="M19" s="242">
        <f>G19*(1+L19/100)</f>
        <v>0</v>
      </c>
      <c r="N19" s="240">
        <v>0</v>
      </c>
      <c r="O19" s="240">
        <f>ROUND(E19*N19,2)</f>
        <v>0</v>
      </c>
      <c r="P19" s="240">
        <v>0</v>
      </c>
      <c r="Q19" s="240">
        <f>ROUND(E19*P19,2)</f>
        <v>0</v>
      </c>
      <c r="R19" s="242"/>
      <c r="S19" s="242" t="s">
        <v>104</v>
      </c>
      <c r="T19" s="243" t="s">
        <v>105</v>
      </c>
      <c r="U19" s="221">
        <v>0</v>
      </c>
      <c r="V19" s="221">
        <f>ROUND(E19*U19,2)</f>
        <v>0</v>
      </c>
      <c r="W19" s="221"/>
      <c r="X19" s="221" t="s">
        <v>111</v>
      </c>
      <c r="Y19" s="221" t="s">
        <v>107</v>
      </c>
      <c r="Z19" s="214"/>
      <c r="AA19" s="214"/>
      <c r="AB19" s="214"/>
      <c r="AC19" s="214"/>
      <c r="AD19" s="214"/>
      <c r="AE19" s="214"/>
      <c r="AF19" s="214"/>
      <c r="AG19" s="214" t="s">
        <v>112</v>
      </c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1" x14ac:dyDescent="0.2">
      <c r="A20" s="237">
        <v>12</v>
      </c>
      <c r="B20" s="238" t="s">
        <v>133</v>
      </c>
      <c r="C20" s="245" t="s">
        <v>134</v>
      </c>
      <c r="D20" s="239" t="s">
        <v>119</v>
      </c>
      <c r="E20" s="240">
        <v>12</v>
      </c>
      <c r="F20" s="241"/>
      <c r="G20" s="242">
        <f>ROUND(E20*F20,2)</f>
        <v>0</v>
      </c>
      <c r="H20" s="241"/>
      <c r="I20" s="242">
        <f>ROUND(E20*H20,2)</f>
        <v>0</v>
      </c>
      <c r="J20" s="241"/>
      <c r="K20" s="242">
        <f>ROUND(E20*J20,2)</f>
        <v>0</v>
      </c>
      <c r="L20" s="242">
        <v>21</v>
      </c>
      <c r="M20" s="242">
        <f>G20*(1+L20/100)</f>
        <v>0</v>
      </c>
      <c r="N20" s="240">
        <v>0</v>
      </c>
      <c r="O20" s="240">
        <f>ROUND(E20*N20,2)</f>
        <v>0</v>
      </c>
      <c r="P20" s="240">
        <v>0</v>
      </c>
      <c r="Q20" s="240">
        <f>ROUND(E20*P20,2)</f>
        <v>0</v>
      </c>
      <c r="R20" s="242"/>
      <c r="S20" s="242" t="s">
        <v>104</v>
      </c>
      <c r="T20" s="243" t="s">
        <v>105</v>
      </c>
      <c r="U20" s="221">
        <v>0</v>
      </c>
      <c r="V20" s="221">
        <f>ROUND(E20*U20,2)</f>
        <v>0</v>
      </c>
      <c r="W20" s="221"/>
      <c r="X20" s="221" t="s">
        <v>111</v>
      </c>
      <c r="Y20" s="221" t="s">
        <v>107</v>
      </c>
      <c r="Z20" s="214"/>
      <c r="AA20" s="214"/>
      <c r="AB20" s="214"/>
      <c r="AC20" s="214"/>
      <c r="AD20" s="214"/>
      <c r="AE20" s="214"/>
      <c r="AF20" s="214"/>
      <c r="AG20" s="214" t="s">
        <v>112</v>
      </c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1" x14ac:dyDescent="0.2">
      <c r="A21" s="237">
        <v>13</v>
      </c>
      <c r="B21" s="238" t="s">
        <v>135</v>
      </c>
      <c r="C21" s="245" t="s">
        <v>136</v>
      </c>
      <c r="D21" s="239" t="s">
        <v>119</v>
      </c>
      <c r="E21" s="240">
        <v>3</v>
      </c>
      <c r="F21" s="241"/>
      <c r="G21" s="242">
        <f>ROUND(E21*F21,2)</f>
        <v>0</v>
      </c>
      <c r="H21" s="241"/>
      <c r="I21" s="242">
        <f>ROUND(E21*H21,2)</f>
        <v>0</v>
      </c>
      <c r="J21" s="241"/>
      <c r="K21" s="242">
        <f>ROUND(E21*J21,2)</f>
        <v>0</v>
      </c>
      <c r="L21" s="242">
        <v>21</v>
      </c>
      <c r="M21" s="242">
        <f>G21*(1+L21/100)</f>
        <v>0</v>
      </c>
      <c r="N21" s="240">
        <v>0</v>
      </c>
      <c r="O21" s="240">
        <f>ROUND(E21*N21,2)</f>
        <v>0</v>
      </c>
      <c r="P21" s="240">
        <v>0</v>
      </c>
      <c r="Q21" s="240">
        <f>ROUND(E21*P21,2)</f>
        <v>0</v>
      </c>
      <c r="R21" s="242"/>
      <c r="S21" s="242" t="s">
        <v>104</v>
      </c>
      <c r="T21" s="243" t="s">
        <v>105</v>
      </c>
      <c r="U21" s="221">
        <v>0</v>
      </c>
      <c r="V21" s="221">
        <f>ROUND(E21*U21,2)</f>
        <v>0</v>
      </c>
      <c r="W21" s="221"/>
      <c r="X21" s="221" t="s">
        <v>111</v>
      </c>
      <c r="Y21" s="221" t="s">
        <v>107</v>
      </c>
      <c r="Z21" s="214"/>
      <c r="AA21" s="214"/>
      <c r="AB21" s="214"/>
      <c r="AC21" s="214"/>
      <c r="AD21" s="214"/>
      <c r="AE21" s="214"/>
      <c r="AF21" s="214"/>
      <c r="AG21" s="214" t="s">
        <v>112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1" x14ac:dyDescent="0.2">
      <c r="A22" s="237">
        <v>14</v>
      </c>
      <c r="B22" s="238" t="s">
        <v>137</v>
      </c>
      <c r="C22" s="245" t="s">
        <v>138</v>
      </c>
      <c r="D22" s="239" t="s">
        <v>119</v>
      </c>
      <c r="E22" s="240">
        <v>1</v>
      </c>
      <c r="F22" s="241"/>
      <c r="G22" s="242">
        <f>ROUND(E22*F22,2)</f>
        <v>0</v>
      </c>
      <c r="H22" s="241"/>
      <c r="I22" s="242">
        <f>ROUND(E22*H22,2)</f>
        <v>0</v>
      </c>
      <c r="J22" s="241"/>
      <c r="K22" s="242">
        <f>ROUND(E22*J22,2)</f>
        <v>0</v>
      </c>
      <c r="L22" s="242">
        <v>21</v>
      </c>
      <c r="M22" s="242">
        <f>G22*(1+L22/100)</f>
        <v>0</v>
      </c>
      <c r="N22" s="240">
        <v>1.1199999999999999E-3</v>
      </c>
      <c r="O22" s="240">
        <f>ROUND(E22*N22,2)</f>
        <v>0</v>
      </c>
      <c r="P22" s="240">
        <v>0</v>
      </c>
      <c r="Q22" s="240">
        <f>ROUND(E22*P22,2)</f>
        <v>0</v>
      </c>
      <c r="R22" s="242"/>
      <c r="S22" s="242" t="s">
        <v>104</v>
      </c>
      <c r="T22" s="243" t="s">
        <v>105</v>
      </c>
      <c r="U22" s="221">
        <v>0</v>
      </c>
      <c r="V22" s="221">
        <f>ROUND(E22*U22,2)</f>
        <v>0</v>
      </c>
      <c r="W22" s="221"/>
      <c r="X22" s="221" t="s">
        <v>111</v>
      </c>
      <c r="Y22" s="221" t="s">
        <v>107</v>
      </c>
      <c r="Z22" s="214"/>
      <c r="AA22" s="214"/>
      <c r="AB22" s="214"/>
      <c r="AC22" s="214"/>
      <c r="AD22" s="214"/>
      <c r="AE22" s="214"/>
      <c r="AF22" s="214"/>
      <c r="AG22" s="214" t="s">
        <v>112</v>
      </c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1" x14ac:dyDescent="0.2">
      <c r="A23" s="237">
        <v>15</v>
      </c>
      <c r="B23" s="238" t="s">
        <v>139</v>
      </c>
      <c r="C23" s="245" t="s">
        <v>140</v>
      </c>
      <c r="D23" s="239" t="s">
        <v>119</v>
      </c>
      <c r="E23" s="240">
        <v>1</v>
      </c>
      <c r="F23" s="241"/>
      <c r="G23" s="242">
        <f>ROUND(E23*F23,2)</f>
        <v>0</v>
      </c>
      <c r="H23" s="241"/>
      <c r="I23" s="242">
        <f>ROUND(E23*H23,2)</f>
        <v>0</v>
      </c>
      <c r="J23" s="241"/>
      <c r="K23" s="242">
        <f>ROUND(E23*J23,2)</f>
        <v>0</v>
      </c>
      <c r="L23" s="242">
        <v>21</v>
      </c>
      <c r="M23" s="242">
        <f>G23*(1+L23/100)</f>
        <v>0</v>
      </c>
      <c r="N23" s="240">
        <v>0</v>
      </c>
      <c r="O23" s="240">
        <f>ROUND(E23*N23,2)</f>
        <v>0</v>
      </c>
      <c r="P23" s="240">
        <v>0</v>
      </c>
      <c r="Q23" s="240">
        <f>ROUND(E23*P23,2)</f>
        <v>0</v>
      </c>
      <c r="R23" s="242"/>
      <c r="S23" s="242" t="s">
        <v>104</v>
      </c>
      <c r="T23" s="243" t="s">
        <v>105</v>
      </c>
      <c r="U23" s="221">
        <v>0</v>
      </c>
      <c r="V23" s="221">
        <f>ROUND(E23*U23,2)</f>
        <v>0</v>
      </c>
      <c r="W23" s="221"/>
      <c r="X23" s="221" t="s">
        <v>111</v>
      </c>
      <c r="Y23" s="221" t="s">
        <v>107</v>
      </c>
      <c r="Z23" s="214"/>
      <c r="AA23" s="214"/>
      <c r="AB23" s="214"/>
      <c r="AC23" s="214"/>
      <c r="AD23" s="214"/>
      <c r="AE23" s="214"/>
      <c r="AF23" s="214"/>
      <c r="AG23" s="214" t="s">
        <v>112</v>
      </c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1" x14ac:dyDescent="0.2">
      <c r="A24" s="237">
        <v>16</v>
      </c>
      <c r="B24" s="238" t="s">
        <v>141</v>
      </c>
      <c r="C24" s="245" t="s">
        <v>142</v>
      </c>
      <c r="D24" s="239" t="s">
        <v>143</v>
      </c>
      <c r="E24" s="240">
        <v>40</v>
      </c>
      <c r="F24" s="241"/>
      <c r="G24" s="242">
        <f>ROUND(E24*F24,2)</f>
        <v>0</v>
      </c>
      <c r="H24" s="241"/>
      <c r="I24" s="242">
        <f>ROUND(E24*H24,2)</f>
        <v>0</v>
      </c>
      <c r="J24" s="241"/>
      <c r="K24" s="242">
        <f>ROUND(E24*J24,2)</f>
        <v>0</v>
      </c>
      <c r="L24" s="242">
        <v>21</v>
      </c>
      <c r="M24" s="242">
        <f>G24*(1+L24/100)</f>
        <v>0</v>
      </c>
      <c r="N24" s="240">
        <v>0</v>
      </c>
      <c r="O24" s="240">
        <f>ROUND(E24*N24,2)</f>
        <v>0</v>
      </c>
      <c r="P24" s="240">
        <v>0</v>
      </c>
      <c r="Q24" s="240">
        <f>ROUND(E24*P24,2)</f>
        <v>0</v>
      </c>
      <c r="R24" s="242"/>
      <c r="S24" s="242" t="s">
        <v>104</v>
      </c>
      <c r="T24" s="243" t="s">
        <v>105</v>
      </c>
      <c r="U24" s="221">
        <v>1</v>
      </c>
      <c r="V24" s="221">
        <f>ROUND(E24*U24,2)</f>
        <v>40</v>
      </c>
      <c r="W24" s="221"/>
      <c r="X24" s="221" t="s">
        <v>106</v>
      </c>
      <c r="Y24" s="221" t="s">
        <v>107</v>
      </c>
      <c r="Z24" s="214"/>
      <c r="AA24" s="214"/>
      <c r="AB24" s="214"/>
      <c r="AC24" s="214"/>
      <c r="AD24" s="214"/>
      <c r="AE24" s="214"/>
      <c r="AF24" s="214"/>
      <c r="AG24" s="214" t="s">
        <v>108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1" x14ac:dyDescent="0.2">
      <c r="A25" s="237">
        <v>17</v>
      </c>
      <c r="B25" s="238" t="s">
        <v>144</v>
      </c>
      <c r="C25" s="245" t="s">
        <v>145</v>
      </c>
      <c r="D25" s="239" t="s">
        <v>143</v>
      </c>
      <c r="E25" s="240">
        <v>40</v>
      </c>
      <c r="F25" s="241"/>
      <c r="G25" s="242">
        <f>ROUND(E25*F25,2)</f>
        <v>0</v>
      </c>
      <c r="H25" s="241"/>
      <c r="I25" s="242">
        <f>ROUND(E25*H25,2)</f>
        <v>0</v>
      </c>
      <c r="J25" s="241"/>
      <c r="K25" s="242">
        <f>ROUND(E25*J25,2)</f>
        <v>0</v>
      </c>
      <c r="L25" s="242">
        <v>21</v>
      </c>
      <c r="M25" s="242">
        <f>G25*(1+L25/100)</f>
        <v>0</v>
      </c>
      <c r="N25" s="240">
        <v>0</v>
      </c>
      <c r="O25" s="240">
        <f>ROUND(E25*N25,2)</f>
        <v>0</v>
      </c>
      <c r="P25" s="240">
        <v>0</v>
      </c>
      <c r="Q25" s="240">
        <f>ROUND(E25*P25,2)</f>
        <v>0</v>
      </c>
      <c r="R25" s="242"/>
      <c r="S25" s="242" t="s">
        <v>104</v>
      </c>
      <c r="T25" s="243" t="s">
        <v>105</v>
      </c>
      <c r="U25" s="221">
        <v>1</v>
      </c>
      <c r="V25" s="221">
        <f>ROUND(E25*U25,2)</f>
        <v>40</v>
      </c>
      <c r="W25" s="221"/>
      <c r="X25" s="221" t="s">
        <v>106</v>
      </c>
      <c r="Y25" s="221" t="s">
        <v>107</v>
      </c>
      <c r="Z25" s="214"/>
      <c r="AA25" s="214"/>
      <c r="AB25" s="214"/>
      <c r="AC25" s="214"/>
      <c r="AD25" s="214"/>
      <c r="AE25" s="214"/>
      <c r="AF25" s="214"/>
      <c r="AG25" s="214" t="s">
        <v>108</v>
      </c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1" x14ac:dyDescent="0.2">
      <c r="A26" s="237">
        <v>18</v>
      </c>
      <c r="B26" s="238" t="s">
        <v>146</v>
      </c>
      <c r="C26" s="245" t="s">
        <v>147</v>
      </c>
      <c r="D26" s="239" t="s">
        <v>103</v>
      </c>
      <c r="E26" s="240">
        <v>1</v>
      </c>
      <c r="F26" s="241"/>
      <c r="G26" s="242">
        <f>ROUND(E26*F26,2)</f>
        <v>0</v>
      </c>
      <c r="H26" s="241"/>
      <c r="I26" s="242">
        <f>ROUND(E26*H26,2)</f>
        <v>0</v>
      </c>
      <c r="J26" s="241"/>
      <c r="K26" s="242">
        <f>ROUND(E26*J26,2)</f>
        <v>0</v>
      </c>
      <c r="L26" s="242">
        <v>21</v>
      </c>
      <c r="M26" s="242">
        <f>G26*(1+L26/100)</f>
        <v>0</v>
      </c>
      <c r="N26" s="240">
        <v>0</v>
      </c>
      <c r="O26" s="240">
        <f>ROUND(E26*N26,2)</f>
        <v>0</v>
      </c>
      <c r="P26" s="240">
        <v>0</v>
      </c>
      <c r="Q26" s="240">
        <f>ROUND(E26*P26,2)</f>
        <v>0</v>
      </c>
      <c r="R26" s="242"/>
      <c r="S26" s="242" t="s">
        <v>104</v>
      </c>
      <c r="T26" s="243" t="s">
        <v>105</v>
      </c>
      <c r="U26" s="221">
        <v>0.5</v>
      </c>
      <c r="V26" s="221">
        <f>ROUND(E26*U26,2)</f>
        <v>0.5</v>
      </c>
      <c r="W26" s="221"/>
      <c r="X26" s="221" t="s">
        <v>106</v>
      </c>
      <c r="Y26" s="221" t="s">
        <v>107</v>
      </c>
      <c r="Z26" s="214"/>
      <c r="AA26" s="214"/>
      <c r="AB26" s="214"/>
      <c r="AC26" s="214"/>
      <c r="AD26" s="214"/>
      <c r="AE26" s="214"/>
      <c r="AF26" s="214"/>
      <c r="AG26" s="214" t="s">
        <v>108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1" x14ac:dyDescent="0.2">
      <c r="A27" s="237">
        <v>19</v>
      </c>
      <c r="B27" s="238" t="s">
        <v>148</v>
      </c>
      <c r="C27" s="245" t="s">
        <v>149</v>
      </c>
      <c r="D27" s="239" t="s">
        <v>143</v>
      </c>
      <c r="E27" s="240">
        <v>40</v>
      </c>
      <c r="F27" s="241"/>
      <c r="G27" s="242">
        <f>ROUND(E27*F27,2)</f>
        <v>0</v>
      </c>
      <c r="H27" s="241"/>
      <c r="I27" s="242">
        <f>ROUND(E27*H27,2)</f>
        <v>0</v>
      </c>
      <c r="J27" s="241"/>
      <c r="K27" s="242">
        <f>ROUND(E27*J27,2)</f>
        <v>0</v>
      </c>
      <c r="L27" s="242">
        <v>21</v>
      </c>
      <c r="M27" s="242">
        <f>G27*(1+L27/100)</f>
        <v>0</v>
      </c>
      <c r="N27" s="240">
        <v>0</v>
      </c>
      <c r="O27" s="240">
        <f>ROUND(E27*N27,2)</f>
        <v>0</v>
      </c>
      <c r="P27" s="240">
        <v>0</v>
      </c>
      <c r="Q27" s="240">
        <f>ROUND(E27*P27,2)</f>
        <v>0</v>
      </c>
      <c r="R27" s="242"/>
      <c r="S27" s="242" t="s">
        <v>104</v>
      </c>
      <c r="T27" s="243" t="s">
        <v>105</v>
      </c>
      <c r="U27" s="221">
        <v>1</v>
      </c>
      <c r="V27" s="221">
        <f>ROUND(E27*U27,2)</f>
        <v>40</v>
      </c>
      <c r="W27" s="221"/>
      <c r="X27" s="221" t="s">
        <v>106</v>
      </c>
      <c r="Y27" s="221" t="s">
        <v>107</v>
      </c>
      <c r="Z27" s="214"/>
      <c r="AA27" s="214"/>
      <c r="AB27" s="214"/>
      <c r="AC27" s="214"/>
      <c r="AD27" s="214"/>
      <c r="AE27" s="214"/>
      <c r="AF27" s="214"/>
      <c r="AG27" s="214" t="s">
        <v>108</v>
      </c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1" x14ac:dyDescent="0.2">
      <c r="A28" s="237">
        <v>20</v>
      </c>
      <c r="B28" s="238" t="s">
        <v>150</v>
      </c>
      <c r="C28" s="245" t="s">
        <v>151</v>
      </c>
      <c r="D28" s="239" t="s">
        <v>119</v>
      </c>
      <c r="E28" s="240">
        <v>1</v>
      </c>
      <c r="F28" s="241"/>
      <c r="G28" s="242">
        <f>ROUND(E28*F28,2)</f>
        <v>0</v>
      </c>
      <c r="H28" s="241"/>
      <c r="I28" s="242">
        <f>ROUND(E28*H28,2)</f>
        <v>0</v>
      </c>
      <c r="J28" s="241"/>
      <c r="K28" s="242">
        <f>ROUND(E28*J28,2)</f>
        <v>0</v>
      </c>
      <c r="L28" s="242">
        <v>21</v>
      </c>
      <c r="M28" s="242">
        <f>G28*(1+L28/100)</f>
        <v>0</v>
      </c>
      <c r="N28" s="240">
        <v>0</v>
      </c>
      <c r="O28" s="240">
        <f>ROUND(E28*N28,2)</f>
        <v>0</v>
      </c>
      <c r="P28" s="240">
        <v>0</v>
      </c>
      <c r="Q28" s="240">
        <f>ROUND(E28*P28,2)</f>
        <v>0</v>
      </c>
      <c r="R28" s="242"/>
      <c r="S28" s="242" t="s">
        <v>104</v>
      </c>
      <c r="T28" s="243" t="s">
        <v>105</v>
      </c>
      <c r="U28" s="221">
        <v>2</v>
      </c>
      <c r="V28" s="221">
        <f>ROUND(E28*U28,2)</f>
        <v>2</v>
      </c>
      <c r="W28" s="221"/>
      <c r="X28" s="221" t="s">
        <v>106</v>
      </c>
      <c r="Y28" s="221" t="s">
        <v>107</v>
      </c>
      <c r="Z28" s="214"/>
      <c r="AA28" s="214"/>
      <c r="AB28" s="214"/>
      <c r="AC28" s="214"/>
      <c r="AD28" s="214"/>
      <c r="AE28" s="214"/>
      <c r="AF28" s="214"/>
      <c r="AG28" s="214" t="s">
        <v>108</v>
      </c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1" x14ac:dyDescent="0.2">
      <c r="A29" s="237">
        <v>21</v>
      </c>
      <c r="B29" s="238" t="s">
        <v>152</v>
      </c>
      <c r="C29" s="245" t="s">
        <v>153</v>
      </c>
      <c r="D29" s="239" t="s">
        <v>103</v>
      </c>
      <c r="E29" s="240">
        <v>1</v>
      </c>
      <c r="F29" s="241"/>
      <c r="G29" s="242">
        <f>ROUND(E29*F29,2)</f>
        <v>0</v>
      </c>
      <c r="H29" s="241"/>
      <c r="I29" s="242">
        <f>ROUND(E29*H29,2)</f>
        <v>0</v>
      </c>
      <c r="J29" s="241"/>
      <c r="K29" s="242">
        <f>ROUND(E29*J29,2)</f>
        <v>0</v>
      </c>
      <c r="L29" s="242">
        <v>21</v>
      </c>
      <c r="M29" s="242">
        <f>G29*(1+L29/100)</f>
        <v>0</v>
      </c>
      <c r="N29" s="240">
        <v>0</v>
      </c>
      <c r="O29" s="240">
        <f>ROUND(E29*N29,2)</f>
        <v>0</v>
      </c>
      <c r="P29" s="240">
        <v>0</v>
      </c>
      <c r="Q29" s="240">
        <f>ROUND(E29*P29,2)</f>
        <v>0</v>
      </c>
      <c r="R29" s="242"/>
      <c r="S29" s="242" t="s">
        <v>104</v>
      </c>
      <c r="T29" s="243" t="s">
        <v>105</v>
      </c>
      <c r="U29" s="221">
        <v>0</v>
      </c>
      <c r="V29" s="221">
        <f>ROUND(E29*U29,2)</f>
        <v>0</v>
      </c>
      <c r="W29" s="221"/>
      <c r="X29" s="221" t="s">
        <v>106</v>
      </c>
      <c r="Y29" s="221" t="s">
        <v>107</v>
      </c>
      <c r="Z29" s="214"/>
      <c r="AA29" s="214"/>
      <c r="AB29" s="214"/>
      <c r="AC29" s="214"/>
      <c r="AD29" s="214"/>
      <c r="AE29" s="214"/>
      <c r="AF29" s="214"/>
      <c r="AG29" s="214" t="s">
        <v>108</v>
      </c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1" x14ac:dyDescent="0.2">
      <c r="A30" s="237">
        <v>22</v>
      </c>
      <c r="B30" s="238" t="s">
        <v>154</v>
      </c>
      <c r="C30" s="245" t="s">
        <v>155</v>
      </c>
      <c r="D30" s="239" t="s">
        <v>156</v>
      </c>
      <c r="E30" s="240">
        <v>72</v>
      </c>
      <c r="F30" s="241"/>
      <c r="G30" s="242">
        <f>ROUND(E30*F30,2)</f>
        <v>0</v>
      </c>
      <c r="H30" s="241"/>
      <c r="I30" s="242">
        <f>ROUND(E30*H30,2)</f>
        <v>0</v>
      </c>
      <c r="J30" s="241"/>
      <c r="K30" s="242">
        <f>ROUND(E30*J30,2)</f>
        <v>0</v>
      </c>
      <c r="L30" s="242">
        <v>21</v>
      </c>
      <c r="M30" s="242">
        <f>G30*(1+L30/100)</f>
        <v>0</v>
      </c>
      <c r="N30" s="240">
        <v>0</v>
      </c>
      <c r="O30" s="240">
        <f>ROUND(E30*N30,2)</f>
        <v>0</v>
      </c>
      <c r="P30" s="240">
        <v>0</v>
      </c>
      <c r="Q30" s="240">
        <f>ROUND(E30*P30,2)</f>
        <v>0</v>
      </c>
      <c r="R30" s="242"/>
      <c r="S30" s="242" t="s">
        <v>104</v>
      </c>
      <c r="T30" s="243" t="s">
        <v>105</v>
      </c>
      <c r="U30" s="221">
        <v>0</v>
      </c>
      <c r="V30" s="221">
        <f>ROUND(E30*U30,2)</f>
        <v>0</v>
      </c>
      <c r="W30" s="221"/>
      <c r="X30" s="221" t="s">
        <v>106</v>
      </c>
      <c r="Y30" s="221" t="s">
        <v>107</v>
      </c>
      <c r="Z30" s="214"/>
      <c r="AA30" s="214"/>
      <c r="AB30" s="214"/>
      <c r="AC30" s="214"/>
      <c r="AD30" s="214"/>
      <c r="AE30" s="214"/>
      <c r="AF30" s="214"/>
      <c r="AG30" s="214" t="s">
        <v>108</v>
      </c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1" x14ac:dyDescent="0.2">
      <c r="A31" s="230">
        <v>23</v>
      </c>
      <c r="B31" s="231" t="s">
        <v>157</v>
      </c>
      <c r="C31" s="246" t="s">
        <v>158</v>
      </c>
      <c r="D31" s="232" t="s">
        <v>159</v>
      </c>
      <c r="E31" s="233">
        <v>6</v>
      </c>
      <c r="F31" s="234"/>
      <c r="G31" s="235">
        <f>ROUND(E31*F31,2)</f>
        <v>0</v>
      </c>
      <c r="H31" s="234"/>
      <c r="I31" s="235">
        <f>ROUND(E31*H31,2)</f>
        <v>0</v>
      </c>
      <c r="J31" s="234"/>
      <c r="K31" s="235">
        <f>ROUND(E31*J31,2)</f>
        <v>0</v>
      </c>
      <c r="L31" s="235">
        <v>21</v>
      </c>
      <c r="M31" s="235">
        <f>G31*(1+L31/100)</f>
        <v>0</v>
      </c>
      <c r="N31" s="233">
        <v>0</v>
      </c>
      <c r="O31" s="233">
        <f>ROUND(E31*N31,2)</f>
        <v>0</v>
      </c>
      <c r="P31" s="233">
        <v>0</v>
      </c>
      <c r="Q31" s="233">
        <f>ROUND(E31*P31,2)</f>
        <v>0</v>
      </c>
      <c r="R31" s="235"/>
      <c r="S31" s="235" t="s">
        <v>104</v>
      </c>
      <c r="T31" s="236" t="s">
        <v>105</v>
      </c>
      <c r="U31" s="221">
        <v>0</v>
      </c>
      <c r="V31" s="221">
        <f>ROUND(E31*U31,2)</f>
        <v>0</v>
      </c>
      <c r="W31" s="221"/>
      <c r="X31" s="221" t="s">
        <v>106</v>
      </c>
      <c r="Y31" s="221" t="s">
        <v>107</v>
      </c>
      <c r="Z31" s="214"/>
      <c r="AA31" s="214"/>
      <c r="AB31" s="214"/>
      <c r="AC31" s="214"/>
      <c r="AD31" s="214"/>
      <c r="AE31" s="214"/>
      <c r="AF31" s="214"/>
      <c r="AG31" s="214" t="s">
        <v>108</v>
      </c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x14ac:dyDescent="0.2">
      <c r="A32" s="3"/>
      <c r="B32" s="4"/>
      <c r="C32" s="247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E32">
        <v>15</v>
      </c>
      <c r="AF32">
        <v>21</v>
      </c>
      <c r="AG32" t="s">
        <v>85</v>
      </c>
    </row>
    <row r="33" spans="1:33" x14ac:dyDescent="0.2">
      <c r="A33" s="217"/>
      <c r="B33" s="218" t="s">
        <v>29</v>
      </c>
      <c r="C33" s="248"/>
      <c r="D33" s="219"/>
      <c r="E33" s="220"/>
      <c r="F33" s="220"/>
      <c r="G33" s="229">
        <f>G8</f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AE33">
        <f>SUMIF(L7:L31,AE32,G7:G31)</f>
        <v>0</v>
      </c>
      <c r="AF33">
        <f>SUMIF(L7:L31,AF32,G7:G31)</f>
        <v>0</v>
      </c>
      <c r="AG33" t="s">
        <v>160</v>
      </c>
    </row>
    <row r="34" spans="1:33" x14ac:dyDescent="0.2">
      <c r="C34" s="249"/>
      <c r="D34" s="10"/>
      <c r="AG34" t="s">
        <v>161</v>
      </c>
    </row>
    <row r="35" spans="1:33" x14ac:dyDescent="0.2">
      <c r="D35" s="10"/>
    </row>
    <row r="36" spans="1:33" x14ac:dyDescent="0.2">
      <c r="D36" s="10"/>
    </row>
    <row r="37" spans="1:33" x14ac:dyDescent="0.2">
      <c r="D37" s="10"/>
    </row>
    <row r="38" spans="1:33" x14ac:dyDescent="0.2">
      <c r="D38" s="10"/>
    </row>
    <row r="39" spans="1:33" x14ac:dyDescent="0.2">
      <c r="D39" s="10"/>
    </row>
    <row r="40" spans="1:33" x14ac:dyDescent="0.2">
      <c r="D40" s="10"/>
    </row>
    <row r="41" spans="1:33" x14ac:dyDescent="0.2">
      <c r="D41" s="10"/>
    </row>
    <row r="42" spans="1:33" x14ac:dyDescent="0.2">
      <c r="D42" s="10"/>
    </row>
    <row r="43" spans="1:33" x14ac:dyDescent="0.2">
      <c r="D43" s="10"/>
    </row>
    <row r="44" spans="1:33" x14ac:dyDescent="0.2">
      <c r="D44" s="10"/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MglqlOXOj3s6fW0euJjAfm19uMx+FXofrAZD81+y3PU0cDxRvgNo9Gm47gzdSNmoEJgMv/4wZ93WI03Gr/n5gA==" saltValue="O6uY//r69cT2p0h7DQSIUQ==" spinCount="100000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E551B-C98B-4B2C-BB18-96F561C4807C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8" customWidth="1"/>
    <col min="3" max="3" width="63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9" t="s">
        <v>71</v>
      </c>
      <c r="B1" s="199"/>
      <c r="C1" s="199"/>
      <c r="D1" s="199"/>
      <c r="E1" s="199"/>
      <c r="F1" s="199"/>
      <c r="G1" s="199"/>
      <c r="AG1" t="s">
        <v>72</v>
      </c>
    </row>
    <row r="2" spans="1:60" ht="24.95" customHeight="1" x14ac:dyDescent="0.2">
      <c r="A2" s="200" t="s">
        <v>7</v>
      </c>
      <c r="B2" s="49" t="s">
        <v>41</v>
      </c>
      <c r="C2" s="203" t="s">
        <v>42</v>
      </c>
      <c r="D2" s="201"/>
      <c r="E2" s="201"/>
      <c r="F2" s="201"/>
      <c r="G2" s="202"/>
      <c r="AG2" t="s">
        <v>73</v>
      </c>
    </row>
    <row r="3" spans="1:60" ht="24.95" customHeight="1" x14ac:dyDescent="0.2">
      <c r="A3" s="200" t="s">
        <v>8</v>
      </c>
      <c r="B3" s="49" t="s">
        <v>51</v>
      </c>
      <c r="C3" s="203" t="s">
        <v>52</v>
      </c>
      <c r="D3" s="201"/>
      <c r="E3" s="201"/>
      <c r="F3" s="201"/>
      <c r="G3" s="202"/>
      <c r="AC3" s="178" t="s">
        <v>74</v>
      </c>
      <c r="AG3" t="s">
        <v>75</v>
      </c>
    </row>
    <row r="4" spans="1:60" ht="24.95" customHeight="1" x14ac:dyDescent="0.2">
      <c r="A4" s="204" t="s">
        <v>9</v>
      </c>
      <c r="B4" s="205" t="s">
        <v>55</v>
      </c>
      <c r="C4" s="206" t="s">
        <v>56</v>
      </c>
      <c r="D4" s="207"/>
      <c r="E4" s="207"/>
      <c r="F4" s="207"/>
      <c r="G4" s="208"/>
      <c r="AG4" t="s">
        <v>76</v>
      </c>
    </row>
    <row r="5" spans="1:60" x14ac:dyDescent="0.2">
      <c r="D5" s="10"/>
    </row>
    <row r="6" spans="1:60" ht="38.25" x14ac:dyDescent="0.2">
      <c r="A6" s="210" t="s">
        <v>77</v>
      </c>
      <c r="B6" s="212" t="s">
        <v>78</v>
      </c>
      <c r="C6" s="212" t="s">
        <v>79</v>
      </c>
      <c r="D6" s="211" t="s">
        <v>80</v>
      </c>
      <c r="E6" s="210" t="s">
        <v>81</v>
      </c>
      <c r="F6" s="209" t="s">
        <v>82</v>
      </c>
      <c r="G6" s="210" t="s">
        <v>29</v>
      </c>
      <c r="H6" s="213" t="s">
        <v>30</v>
      </c>
      <c r="I6" s="213" t="s">
        <v>83</v>
      </c>
      <c r="J6" s="213" t="s">
        <v>31</v>
      </c>
      <c r="K6" s="213" t="s">
        <v>84</v>
      </c>
      <c r="L6" s="213" t="s">
        <v>85</v>
      </c>
      <c r="M6" s="213" t="s">
        <v>86</v>
      </c>
      <c r="N6" s="213" t="s">
        <v>87</v>
      </c>
      <c r="O6" s="213" t="s">
        <v>88</v>
      </c>
      <c r="P6" s="213" t="s">
        <v>89</v>
      </c>
      <c r="Q6" s="213" t="s">
        <v>90</v>
      </c>
      <c r="R6" s="213" t="s">
        <v>91</v>
      </c>
      <c r="S6" s="213" t="s">
        <v>92</v>
      </c>
      <c r="T6" s="213" t="s">
        <v>93</v>
      </c>
      <c r="U6" s="213" t="s">
        <v>94</v>
      </c>
      <c r="V6" s="213" t="s">
        <v>95</v>
      </c>
      <c r="W6" s="213" t="s">
        <v>96</v>
      </c>
      <c r="X6" s="213" t="s">
        <v>97</v>
      </c>
      <c r="Y6" s="213" t="s">
        <v>98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23" t="s">
        <v>99</v>
      </c>
      <c r="B8" s="224" t="s">
        <v>68</v>
      </c>
      <c r="C8" s="244" t="s">
        <v>56</v>
      </c>
      <c r="D8" s="225"/>
      <c r="E8" s="226"/>
      <c r="F8" s="227"/>
      <c r="G8" s="227">
        <f>SUMIF(AG9:AG31,"&lt;&gt;NOR",G9:G31)</f>
        <v>0</v>
      </c>
      <c r="H8" s="227"/>
      <c r="I8" s="227">
        <f>SUM(I9:I31)</f>
        <v>0</v>
      </c>
      <c r="J8" s="227"/>
      <c r="K8" s="227">
        <f>SUM(K9:K31)</f>
        <v>0</v>
      </c>
      <c r="L8" s="227"/>
      <c r="M8" s="227">
        <f>SUM(M9:M31)</f>
        <v>0</v>
      </c>
      <c r="N8" s="226"/>
      <c r="O8" s="226">
        <f>SUM(O9:O31)</f>
        <v>0.13</v>
      </c>
      <c r="P8" s="226"/>
      <c r="Q8" s="226">
        <f>SUM(Q9:Q31)</f>
        <v>0</v>
      </c>
      <c r="R8" s="227"/>
      <c r="S8" s="227"/>
      <c r="T8" s="228"/>
      <c r="U8" s="222"/>
      <c r="V8" s="222">
        <f>SUM(V9:V31)</f>
        <v>92.92</v>
      </c>
      <c r="W8" s="222"/>
      <c r="X8" s="222"/>
      <c r="Y8" s="222"/>
      <c r="AG8" t="s">
        <v>100</v>
      </c>
    </row>
    <row r="9" spans="1:60" outlineLevel="1" x14ac:dyDescent="0.2">
      <c r="A9" s="237">
        <v>1</v>
      </c>
      <c r="B9" s="238" t="s">
        <v>101</v>
      </c>
      <c r="C9" s="245" t="s">
        <v>102</v>
      </c>
      <c r="D9" s="239" t="s">
        <v>103</v>
      </c>
      <c r="E9" s="240">
        <v>1</v>
      </c>
      <c r="F9" s="241"/>
      <c r="G9" s="242">
        <f>ROUND(E9*F9,2)</f>
        <v>0</v>
      </c>
      <c r="H9" s="241"/>
      <c r="I9" s="242">
        <f>ROUND(E9*H9,2)</f>
        <v>0</v>
      </c>
      <c r="J9" s="241"/>
      <c r="K9" s="242">
        <f>ROUND(E9*J9,2)</f>
        <v>0</v>
      </c>
      <c r="L9" s="242">
        <v>21</v>
      </c>
      <c r="M9" s="242">
        <f>G9*(1+L9/100)</f>
        <v>0</v>
      </c>
      <c r="N9" s="240">
        <v>0</v>
      </c>
      <c r="O9" s="240">
        <f>ROUND(E9*N9,2)</f>
        <v>0</v>
      </c>
      <c r="P9" s="240">
        <v>0</v>
      </c>
      <c r="Q9" s="240">
        <f>ROUND(E9*P9,2)</f>
        <v>0</v>
      </c>
      <c r="R9" s="242"/>
      <c r="S9" s="242" t="s">
        <v>104</v>
      </c>
      <c r="T9" s="243" t="s">
        <v>105</v>
      </c>
      <c r="U9" s="221">
        <v>0</v>
      </c>
      <c r="V9" s="221">
        <f>ROUND(E9*U9,2)</f>
        <v>0</v>
      </c>
      <c r="W9" s="221"/>
      <c r="X9" s="221" t="s">
        <v>106</v>
      </c>
      <c r="Y9" s="221" t="s">
        <v>107</v>
      </c>
      <c r="Z9" s="214"/>
      <c r="AA9" s="214"/>
      <c r="AB9" s="214"/>
      <c r="AC9" s="214"/>
      <c r="AD9" s="214"/>
      <c r="AE9" s="214"/>
      <c r="AF9" s="214"/>
      <c r="AG9" s="214" t="s">
        <v>108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1" x14ac:dyDescent="0.2">
      <c r="A10" s="237">
        <v>2</v>
      </c>
      <c r="B10" s="238" t="s">
        <v>109</v>
      </c>
      <c r="C10" s="245" t="s">
        <v>110</v>
      </c>
      <c r="D10" s="239" t="s">
        <v>103</v>
      </c>
      <c r="E10" s="240">
        <v>1</v>
      </c>
      <c r="F10" s="241"/>
      <c r="G10" s="242">
        <f>ROUND(E10*F10,2)</f>
        <v>0</v>
      </c>
      <c r="H10" s="241"/>
      <c r="I10" s="242">
        <f>ROUND(E10*H10,2)</f>
        <v>0</v>
      </c>
      <c r="J10" s="241"/>
      <c r="K10" s="242">
        <f>ROUND(E10*J10,2)</f>
        <v>0</v>
      </c>
      <c r="L10" s="242">
        <v>21</v>
      </c>
      <c r="M10" s="242">
        <f>G10*(1+L10/100)</f>
        <v>0</v>
      </c>
      <c r="N10" s="240">
        <v>1.0000000000000001E-5</v>
      </c>
      <c r="O10" s="240">
        <f>ROUND(E10*N10,2)</f>
        <v>0</v>
      </c>
      <c r="P10" s="240">
        <v>0</v>
      </c>
      <c r="Q10" s="240">
        <f>ROUND(E10*P10,2)</f>
        <v>0</v>
      </c>
      <c r="R10" s="242"/>
      <c r="S10" s="242" t="s">
        <v>104</v>
      </c>
      <c r="T10" s="243" t="s">
        <v>105</v>
      </c>
      <c r="U10" s="221">
        <v>0</v>
      </c>
      <c r="V10" s="221">
        <f>ROUND(E10*U10,2)</f>
        <v>0</v>
      </c>
      <c r="W10" s="221"/>
      <c r="X10" s="221" t="s">
        <v>111</v>
      </c>
      <c r="Y10" s="221" t="s">
        <v>107</v>
      </c>
      <c r="Z10" s="214"/>
      <c r="AA10" s="214"/>
      <c r="AB10" s="214"/>
      <c r="AC10" s="214"/>
      <c r="AD10" s="214"/>
      <c r="AE10" s="214"/>
      <c r="AF10" s="214"/>
      <c r="AG10" s="214" t="s">
        <v>112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1" x14ac:dyDescent="0.2">
      <c r="A11" s="237">
        <v>3</v>
      </c>
      <c r="B11" s="238" t="s">
        <v>113</v>
      </c>
      <c r="C11" s="245" t="s">
        <v>114</v>
      </c>
      <c r="D11" s="239" t="s">
        <v>103</v>
      </c>
      <c r="E11" s="240">
        <v>1</v>
      </c>
      <c r="F11" s="241"/>
      <c r="G11" s="242">
        <f>ROUND(E11*F11,2)</f>
        <v>0</v>
      </c>
      <c r="H11" s="241"/>
      <c r="I11" s="242">
        <f>ROUND(E11*H11,2)</f>
        <v>0</v>
      </c>
      <c r="J11" s="241"/>
      <c r="K11" s="242">
        <f>ROUND(E11*J11,2)</f>
        <v>0</v>
      </c>
      <c r="L11" s="242">
        <v>21</v>
      </c>
      <c r="M11" s="242">
        <f>G11*(1+L11/100)</f>
        <v>0</v>
      </c>
      <c r="N11" s="240">
        <v>0</v>
      </c>
      <c r="O11" s="240">
        <f>ROUND(E11*N11,2)</f>
        <v>0</v>
      </c>
      <c r="P11" s="240">
        <v>0</v>
      </c>
      <c r="Q11" s="240">
        <f>ROUND(E11*P11,2)</f>
        <v>0</v>
      </c>
      <c r="R11" s="242"/>
      <c r="S11" s="242" t="s">
        <v>104</v>
      </c>
      <c r="T11" s="243" t="s">
        <v>105</v>
      </c>
      <c r="U11" s="221">
        <v>0</v>
      </c>
      <c r="V11" s="221">
        <f>ROUND(E11*U11,2)</f>
        <v>0</v>
      </c>
      <c r="W11" s="221"/>
      <c r="X11" s="221" t="s">
        <v>111</v>
      </c>
      <c r="Y11" s="221" t="s">
        <v>107</v>
      </c>
      <c r="Z11" s="214"/>
      <c r="AA11" s="214"/>
      <c r="AB11" s="214"/>
      <c r="AC11" s="214"/>
      <c r="AD11" s="214"/>
      <c r="AE11" s="214"/>
      <c r="AF11" s="214"/>
      <c r="AG11" s="214" t="s">
        <v>112</v>
      </c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1" x14ac:dyDescent="0.2">
      <c r="A12" s="237">
        <v>4</v>
      </c>
      <c r="B12" s="238" t="s">
        <v>115</v>
      </c>
      <c r="C12" s="245" t="s">
        <v>116</v>
      </c>
      <c r="D12" s="239" t="s">
        <v>103</v>
      </c>
      <c r="E12" s="240">
        <v>1</v>
      </c>
      <c r="F12" s="241"/>
      <c r="G12" s="242">
        <f>ROUND(E12*F12,2)</f>
        <v>0</v>
      </c>
      <c r="H12" s="241"/>
      <c r="I12" s="242">
        <f>ROUND(E12*H12,2)</f>
        <v>0</v>
      </c>
      <c r="J12" s="241"/>
      <c r="K12" s="242">
        <f>ROUND(E12*J12,2)</f>
        <v>0</v>
      </c>
      <c r="L12" s="242">
        <v>21</v>
      </c>
      <c r="M12" s="242">
        <f>G12*(1+L12/100)</f>
        <v>0</v>
      </c>
      <c r="N12" s="240">
        <v>0.129</v>
      </c>
      <c r="O12" s="240">
        <f>ROUND(E12*N12,2)</f>
        <v>0.13</v>
      </c>
      <c r="P12" s="240">
        <v>0</v>
      </c>
      <c r="Q12" s="240">
        <f>ROUND(E12*P12,2)</f>
        <v>0</v>
      </c>
      <c r="R12" s="242"/>
      <c r="S12" s="242" t="s">
        <v>104</v>
      </c>
      <c r="T12" s="243" t="s">
        <v>105</v>
      </c>
      <c r="U12" s="221">
        <v>0.41699999999999998</v>
      </c>
      <c r="V12" s="221">
        <f>ROUND(E12*U12,2)</f>
        <v>0.42</v>
      </c>
      <c r="W12" s="221"/>
      <c r="X12" s="221" t="s">
        <v>106</v>
      </c>
      <c r="Y12" s="221" t="s">
        <v>107</v>
      </c>
      <c r="Z12" s="214"/>
      <c r="AA12" s="214"/>
      <c r="AB12" s="214"/>
      <c r="AC12" s="214"/>
      <c r="AD12" s="214"/>
      <c r="AE12" s="214"/>
      <c r="AF12" s="214"/>
      <c r="AG12" s="214" t="s">
        <v>108</v>
      </c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 x14ac:dyDescent="0.2">
      <c r="A13" s="237">
        <v>5</v>
      </c>
      <c r="B13" s="238" t="s">
        <v>117</v>
      </c>
      <c r="C13" s="245" t="s">
        <v>118</v>
      </c>
      <c r="D13" s="239" t="s">
        <v>119</v>
      </c>
      <c r="E13" s="240">
        <v>1</v>
      </c>
      <c r="F13" s="241"/>
      <c r="G13" s="242">
        <f>ROUND(E13*F13,2)</f>
        <v>0</v>
      </c>
      <c r="H13" s="241"/>
      <c r="I13" s="242">
        <f>ROUND(E13*H13,2)</f>
        <v>0</v>
      </c>
      <c r="J13" s="241"/>
      <c r="K13" s="242">
        <f>ROUND(E13*J13,2)</f>
        <v>0</v>
      </c>
      <c r="L13" s="242">
        <v>21</v>
      </c>
      <c r="M13" s="242">
        <f>G13*(1+L13/100)</f>
        <v>0</v>
      </c>
      <c r="N13" s="240">
        <v>0</v>
      </c>
      <c r="O13" s="240">
        <f>ROUND(E13*N13,2)</f>
        <v>0</v>
      </c>
      <c r="P13" s="240">
        <v>0</v>
      </c>
      <c r="Q13" s="240">
        <f>ROUND(E13*P13,2)</f>
        <v>0</v>
      </c>
      <c r="R13" s="242"/>
      <c r="S13" s="242" t="s">
        <v>104</v>
      </c>
      <c r="T13" s="243" t="s">
        <v>105</v>
      </c>
      <c r="U13" s="221">
        <v>0</v>
      </c>
      <c r="V13" s="221">
        <f>ROUND(E13*U13,2)</f>
        <v>0</v>
      </c>
      <c r="W13" s="221"/>
      <c r="X13" s="221" t="s">
        <v>111</v>
      </c>
      <c r="Y13" s="221" t="s">
        <v>107</v>
      </c>
      <c r="Z13" s="214"/>
      <c r="AA13" s="214"/>
      <c r="AB13" s="214"/>
      <c r="AC13" s="214"/>
      <c r="AD13" s="214"/>
      <c r="AE13" s="214"/>
      <c r="AF13" s="214"/>
      <c r="AG13" s="214" t="s">
        <v>112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1" x14ac:dyDescent="0.2">
      <c r="A14" s="237">
        <v>6</v>
      </c>
      <c r="B14" s="238" t="s">
        <v>122</v>
      </c>
      <c r="C14" s="245" t="s">
        <v>123</v>
      </c>
      <c r="D14" s="239" t="s">
        <v>103</v>
      </c>
      <c r="E14" s="240">
        <v>1</v>
      </c>
      <c r="F14" s="241"/>
      <c r="G14" s="242">
        <f>ROUND(E14*F14,2)</f>
        <v>0</v>
      </c>
      <c r="H14" s="241"/>
      <c r="I14" s="242">
        <f>ROUND(E14*H14,2)</f>
        <v>0</v>
      </c>
      <c r="J14" s="241"/>
      <c r="K14" s="242">
        <f>ROUND(E14*J14,2)</f>
        <v>0</v>
      </c>
      <c r="L14" s="242">
        <v>21</v>
      </c>
      <c r="M14" s="242">
        <f>G14*(1+L14/100)</f>
        <v>0</v>
      </c>
      <c r="N14" s="240">
        <v>0</v>
      </c>
      <c r="O14" s="240">
        <f>ROUND(E14*N14,2)</f>
        <v>0</v>
      </c>
      <c r="P14" s="240">
        <v>0</v>
      </c>
      <c r="Q14" s="240">
        <f>ROUND(E14*P14,2)</f>
        <v>0</v>
      </c>
      <c r="R14" s="242"/>
      <c r="S14" s="242" t="s">
        <v>104</v>
      </c>
      <c r="T14" s="243" t="s">
        <v>105</v>
      </c>
      <c r="U14" s="221">
        <v>0</v>
      </c>
      <c r="V14" s="221">
        <f>ROUND(E14*U14,2)</f>
        <v>0</v>
      </c>
      <c r="W14" s="221"/>
      <c r="X14" s="221" t="s">
        <v>106</v>
      </c>
      <c r="Y14" s="221" t="s">
        <v>107</v>
      </c>
      <c r="Z14" s="214"/>
      <c r="AA14" s="214"/>
      <c r="AB14" s="214"/>
      <c r="AC14" s="214"/>
      <c r="AD14" s="214"/>
      <c r="AE14" s="214"/>
      <c r="AF14" s="214"/>
      <c r="AG14" s="214" t="s">
        <v>124</v>
      </c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1" x14ac:dyDescent="0.2">
      <c r="A15" s="237">
        <v>7</v>
      </c>
      <c r="B15" s="238" t="s">
        <v>125</v>
      </c>
      <c r="C15" s="245" t="s">
        <v>126</v>
      </c>
      <c r="D15" s="239" t="s">
        <v>103</v>
      </c>
      <c r="E15" s="240">
        <v>1</v>
      </c>
      <c r="F15" s="241"/>
      <c r="G15" s="242">
        <f>ROUND(E15*F15,2)</f>
        <v>0</v>
      </c>
      <c r="H15" s="241"/>
      <c r="I15" s="242">
        <f>ROUND(E15*H15,2)</f>
        <v>0</v>
      </c>
      <c r="J15" s="241"/>
      <c r="K15" s="242">
        <f>ROUND(E15*J15,2)</f>
        <v>0</v>
      </c>
      <c r="L15" s="242">
        <v>21</v>
      </c>
      <c r="M15" s="242">
        <f>G15*(1+L15/100)</f>
        <v>0</v>
      </c>
      <c r="N15" s="240">
        <v>0</v>
      </c>
      <c r="O15" s="240">
        <f>ROUND(E15*N15,2)</f>
        <v>0</v>
      </c>
      <c r="P15" s="240">
        <v>0</v>
      </c>
      <c r="Q15" s="240">
        <f>ROUND(E15*P15,2)</f>
        <v>0</v>
      </c>
      <c r="R15" s="242"/>
      <c r="S15" s="242" t="s">
        <v>104</v>
      </c>
      <c r="T15" s="243" t="s">
        <v>105</v>
      </c>
      <c r="U15" s="221">
        <v>0</v>
      </c>
      <c r="V15" s="221">
        <f>ROUND(E15*U15,2)</f>
        <v>0</v>
      </c>
      <c r="W15" s="221"/>
      <c r="X15" s="221" t="s">
        <v>106</v>
      </c>
      <c r="Y15" s="221" t="s">
        <v>107</v>
      </c>
      <c r="Z15" s="214"/>
      <c r="AA15" s="214"/>
      <c r="AB15" s="214"/>
      <c r="AC15" s="214"/>
      <c r="AD15" s="214"/>
      <c r="AE15" s="214"/>
      <c r="AF15" s="214"/>
      <c r="AG15" s="214" t="s">
        <v>124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1" x14ac:dyDescent="0.2">
      <c r="A16" s="237">
        <v>8</v>
      </c>
      <c r="B16" s="238" t="s">
        <v>120</v>
      </c>
      <c r="C16" s="245" t="s">
        <v>121</v>
      </c>
      <c r="D16" s="239" t="s">
        <v>119</v>
      </c>
      <c r="E16" s="240">
        <v>1</v>
      </c>
      <c r="F16" s="241"/>
      <c r="G16" s="242">
        <f>ROUND(E16*F16,2)</f>
        <v>0</v>
      </c>
      <c r="H16" s="241"/>
      <c r="I16" s="242">
        <f>ROUND(E16*H16,2)</f>
        <v>0</v>
      </c>
      <c r="J16" s="241"/>
      <c r="K16" s="242">
        <f>ROUND(E16*J16,2)</f>
        <v>0</v>
      </c>
      <c r="L16" s="242">
        <v>21</v>
      </c>
      <c r="M16" s="242">
        <f>G16*(1+L16/100)</f>
        <v>0</v>
      </c>
      <c r="N16" s="240">
        <v>0</v>
      </c>
      <c r="O16" s="240">
        <f>ROUND(E16*N16,2)</f>
        <v>0</v>
      </c>
      <c r="P16" s="240">
        <v>0</v>
      </c>
      <c r="Q16" s="240">
        <f>ROUND(E16*P16,2)</f>
        <v>0</v>
      </c>
      <c r="R16" s="242"/>
      <c r="S16" s="242" t="s">
        <v>104</v>
      </c>
      <c r="T16" s="243" t="s">
        <v>105</v>
      </c>
      <c r="U16" s="221">
        <v>0</v>
      </c>
      <c r="V16" s="221">
        <f>ROUND(E16*U16,2)</f>
        <v>0</v>
      </c>
      <c r="W16" s="221"/>
      <c r="X16" s="221" t="s">
        <v>111</v>
      </c>
      <c r="Y16" s="221" t="s">
        <v>107</v>
      </c>
      <c r="Z16" s="214"/>
      <c r="AA16" s="214"/>
      <c r="AB16" s="214"/>
      <c r="AC16" s="214"/>
      <c r="AD16" s="214"/>
      <c r="AE16" s="214"/>
      <c r="AF16" s="214"/>
      <c r="AG16" s="214" t="s">
        <v>112</v>
      </c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1" x14ac:dyDescent="0.2">
      <c r="A17" s="237">
        <v>9</v>
      </c>
      <c r="B17" s="238" t="s">
        <v>127</v>
      </c>
      <c r="C17" s="245" t="s">
        <v>128</v>
      </c>
      <c r="D17" s="239" t="s">
        <v>119</v>
      </c>
      <c r="E17" s="240">
        <v>3</v>
      </c>
      <c r="F17" s="241"/>
      <c r="G17" s="242">
        <f>ROUND(E17*F17,2)</f>
        <v>0</v>
      </c>
      <c r="H17" s="241"/>
      <c r="I17" s="242">
        <f>ROUND(E17*H17,2)</f>
        <v>0</v>
      </c>
      <c r="J17" s="241"/>
      <c r="K17" s="242">
        <f>ROUND(E17*J17,2)</f>
        <v>0</v>
      </c>
      <c r="L17" s="242">
        <v>21</v>
      </c>
      <c r="M17" s="242">
        <f>G17*(1+L17/100)</f>
        <v>0</v>
      </c>
      <c r="N17" s="240">
        <v>0</v>
      </c>
      <c r="O17" s="240">
        <f>ROUND(E17*N17,2)</f>
        <v>0</v>
      </c>
      <c r="P17" s="240">
        <v>0</v>
      </c>
      <c r="Q17" s="240">
        <f>ROUND(E17*P17,2)</f>
        <v>0</v>
      </c>
      <c r="R17" s="242"/>
      <c r="S17" s="242" t="s">
        <v>104</v>
      </c>
      <c r="T17" s="243" t="s">
        <v>105</v>
      </c>
      <c r="U17" s="221">
        <v>0</v>
      </c>
      <c r="V17" s="221">
        <f>ROUND(E17*U17,2)</f>
        <v>0</v>
      </c>
      <c r="W17" s="221"/>
      <c r="X17" s="221" t="s">
        <v>111</v>
      </c>
      <c r="Y17" s="221" t="s">
        <v>107</v>
      </c>
      <c r="Z17" s="214"/>
      <c r="AA17" s="214"/>
      <c r="AB17" s="214"/>
      <c r="AC17" s="214"/>
      <c r="AD17" s="214"/>
      <c r="AE17" s="214"/>
      <c r="AF17" s="214"/>
      <c r="AG17" s="214" t="s">
        <v>112</v>
      </c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1" x14ac:dyDescent="0.2">
      <c r="A18" s="237">
        <v>10</v>
      </c>
      <c r="B18" s="238" t="s">
        <v>129</v>
      </c>
      <c r="C18" s="245" t="s">
        <v>130</v>
      </c>
      <c r="D18" s="239" t="s">
        <v>119</v>
      </c>
      <c r="E18" s="240">
        <v>1</v>
      </c>
      <c r="F18" s="241"/>
      <c r="G18" s="242">
        <f>ROUND(E18*F18,2)</f>
        <v>0</v>
      </c>
      <c r="H18" s="241"/>
      <c r="I18" s="242">
        <f>ROUND(E18*H18,2)</f>
        <v>0</v>
      </c>
      <c r="J18" s="241"/>
      <c r="K18" s="242">
        <f>ROUND(E18*J18,2)</f>
        <v>0</v>
      </c>
      <c r="L18" s="242">
        <v>21</v>
      </c>
      <c r="M18" s="242">
        <f>G18*(1+L18/100)</f>
        <v>0</v>
      </c>
      <c r="N18" s="240">
        <v>0</v>
      </c>
      <c r="O18" s="240">
        <f>ROUND(E18*N18,2)</f>
        <v>0</v>
      </c>
      <c r="P18" s="240">
        <v>0</v>
      </c>
      <c r="Q18" s="240">
        <f>ROUND(E18*P18,2)</f>
        <v>0</v>
      </c>
      <c r="R18" s="242"/>
      <c r="S18" s="242" t="s">
        <v>104</v>
      </c>
      <c r="T18" s="243" t="s">
        <v>105</v>
      </c>
      <c r="U18" s="221">
        <v>0</v>
      </c>
      <c r="V18" s="221">
        <f>ROUND(E18*U18,2)</f>
        <v>0</v>
      </c>
      <c r="W18" s="221"/>
      <c r="X18" s="221" t="s">
        <v>111</v>
      </c>
      <c r="Y18" s="221" t="s">
        <v>107</v>
      </c>
      <c r="Z18" s="214"/>
      <c r="AA18" s="214"/>
      <c r="AB18" s="214"/>
      <c r="AC18" s="214"/>
      <c r="AD18" s="214"/>
      <c r="AE18" s="214"/>
      <c r="AF18" s="214"/>
      <c r="AG18" s="214" t="s">
        <v>112</v>
      </c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1" x14ac:dyDescent="0.2">
      <c r="A19" s="237">
        <v>11</v>
      </c>
      <c r="B19" s="238" t="s">
        <v>131</v>
      </c>
      <c r="C19" s="245" t="s">
        <v>132</v>
      </c>
      <c r="D19" s="239" t="s">
        <v>119</v>
      </c>
      <c r="E19" s="240">
        <v>1</v>
      </c>
      <c r="F19" s="241"/>
      <c r="G19" s="242">
        <f>ROUND(E19*F19,2)</f>
        <v>0</v>
      </c>
      <c r="H19" s="241"/>
      <c r="I19" s="242">
        <f>ROUND(E19*H19,2)</f>
        <v>0</v>
      </c>
      <c r="J19" s="241"/>
      <c r="K19" s="242">
        <f>ROUND(E19*J19,2)</f>
        <v>0</v>
      </c>
      <c r="L19" s="242">
        <v>21</v>
      </c>
      <c r="M19" s="242">
        <f>G19*(1+L19/100)</f>
        <v>0</v>
      </c>
      <c r="N19" s="240">
        <v>0</v>
      </c>
      <c r="O19" s="240">
        <f>ROUND(E19*N19,2)</f>
        <v>0</v>
      </c>
      <c r="P19" s="240">
        <v>0</v>
      </c>
      <c r="Q19" s="240">
        <f>ROUND(E19*P19,2)</f>
        <v>0</v>
      </c>
      <c r="R19" s="242"/>
      <c r="S19" s="242" t="s">
        <v>104</v>
      </c>
      <c r="T19" s="243" t="s">
        <v>105</v>
      </c>
      <c r="U19" s="221">
        <v>0</v>
      </c>
      <c r="V19" s="221">
        <f>ROUND(E19*U19,2)</f>
        <v>0</v>
      </c>
      <c r="W19" s="221"/>
      <c r="X19" s="221" t="s">
        <v>111</v>
      </c>
      <c r="Y19" s="221" t="s">
        <v>107</v>
      </c>
      <c r="Z19" s="214"/>
      <c r="AA19" s="214"/>
      <c r="AB19" s="214"/>
      <c r="AC19" s="214"/>
      <c r="AD19" s="214"/>
      <c r="AE19" s="214"/>
      <c r="AF19" s="214"/>
      <c r="AG19" s="214" t="s">
        <v>112</v>
      </c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1" x14ac:dyDescent="0.2">
      <c r="A20" s="237">
        <v>12</v>
      </c>
      <c r="B20" s="238" t="s">
        <v>133</v>
      </c>
      <c r="C20" s="245" t="s">
        <v>134</v>
      </c>
      <c r="D20" s="239" t="s">
        <v>119</v>
      </c>
      <c r="E20" s="240">
        <v>10</v>
      </c>
      <c r="F20" s="241"/>
      <c r="G20" s="242">
        <f>ROUND(E20*F20,2)</f>
        <v>0</v>
      </c>
      <c r="H20" s="241"/>
      <c r="I20" s="242">
        <f>ROUND(E20*H20,2)</f>
        <v>0</v>
      </c>
      <c r="J20" s="241"/>
      <c r="K20" s="242">
        <f>ROUND(E20*J20,2)</f>
        <v>0</v>
      </c>
      <c r="L20" s="242">
        <v>21</v>
      </c>
      <c r="M20" s="242">
        <f>G20*(1+L20/100)</f>
        <v>0</v>
      </c>
      <c r="N20" s="240">
        <v>0</v>
      </c>
      <c r="O20" s="240">
        <f>ROUND(E20*N20,2)</f>
        <v>0</v>
      </c>
      <c r="P20" s="240">
        <v>0</v>
      </c>
      <c r="Q20" s="240">
        <f>ROUND(E20*P20,2)</f>
        <v>0</v>
      </c>
      <c r="R20" s="242"/>
      <c r="S20" s="242" t="s">
        <v>104</v>
      </c>
      <c r="T20" s="243" t="s">
        <v>105</v>
      </c>
      <c r="U20" s="221">
        <v>0</v>
      </c>
      <c r="V20" s="221">
        <f>ROUND(E20*U20,2)</f>
        <v>0</v>
      </c>
      <c r="W20" s="221"/>
      <c r="X20" s="221" t="s">
        <v>111</v>
      </c>
      <c r="Y20" s="221" t="s">
        <v>107</v>
      </c>
      <c r="Z20" s="214"/>
      <c r="AA20" s="214"/>
      <c r="AB20" s="214"/>
      <c r="AC20" s="214"/>
      <c r="AD20" s="214"/>
      <c r="AE20" s="214"/>
      <c r="AF20" s="214"/>
      <c r="AG20" s="214" t="s">
        <v>112</v>
      </c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1" x14ac:dyDescent="0.2">
      <c r="A21" s="237">
        <v>13</v>
      </c>
      <c r="B21" s="238" t="s">
        <v>135</v>
      </c>
      <c r="C21" s="245" t="s">
        <v>136</v>
      </c>
      <c r="D21" s="239" t="s">
        <v>119</v>
      </c>
      <c r="E21" s="240">
        <v>1</v>
      </c>
      <c r="F21" s="241"/>
      <c r="G21" s="242">
        <f>ROUND(E21*F21,2)</f>
        <v>0</v>
      </c>
      <c r="H21" s="241"/>
      <c r="I21" s="242">
        <f>ROUND(E21*H21,2)</f>
        <v>0</v>
      </c>
      <c r="J21" s="241"/>
      <c r="K21" s="242">
        <f>ROUND(E21*J21,2)</f>
        <v>0</v>
      </c>
      <c r="L21" s="242">
        <v>21</v>
      </c>
      <c r="M21" s="242">
        <f>G21*(1+L21/100)</f>
        <v>0</v>
      </c>
      <c r="N21" s="240">
        <v>0</v>
      </c>
      <c r="O21" s="240">
        <f>ROUND(E21*N21,2)</f>
        <v>0</v>
      </c>
      <c r="P21" s="240">
        <v>0</v>
      </c>
      <c r="Q21" s="240">
        <f>ROUND(E21*P21,2)</f>
        <v>0</v>
      </c>
      <c r="R21" s="242"/>
      <c r="S21" s="242" t="s">
        <v>104</v>
      </c>
      <c r="T21" s="243" t="s">
        <v>105</v>
      </c>
      <c r="U21" s="221">
        <v>0</v>
      </c>
      <c r="V21" s="221">
        <f>ROUND(E21*U21,2)</f>
        <v>0</v>
      </c>
      <c r="W21" s="221"/>
      <c r="X21" s="221" t="s">
        <v>111</v>
      </c>
      <c r="Y21" s="221" t="s">
        <v>107</v>
      </c>
      <c r="Z21" s="214"/>
      <c r="AA21" s="214"/>
      <c r="AB21" s="214"/>
      <c r="AC21" s="214"/>
      <c r="AD21" s="214"/>
      <c r="AE21" s="214"/>
      <c r="AF21" s="214"/>
      <c r="AG21" s="214" t="s">
        <v>112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1" x14ac:dyDescent="0.2">
      <c r="A22" s="237">
        <v>14</v>
      </c>
      <c r="B22" s="238" t="s">
        <v>137</v>
      </c>
      <c r="C22" s="245" t="s">
        <v>138</v>
      </c>
      <c r="D22" s="239" t="s">
        <v>119</v>
      </c>
      <c r="E22" s="240">
        <v>1</v>
      </c>
      <c r="F22" s="241"/>
      <c r="G22" s="242">
        <f>ROUND(E22*F22,2)</f>
        <v>0</v>
      </c>
      <c r="H22" s="241"/>
      <c r="I22" s="242">
        <f>ROUND(E22*H22,2)</f>
        <v>0</v>
      </c>
      <c r="J22" s="241"/>
      <c r="K22" s="242">
        <f>ROUND(E22*J22,2)</f>
        <v>0</v>
      </c>
      <c r="L22" s="242">
        <v>21</v>
      </c>
      <c r="M22" s="242">
        <f>G22*(1+L22/100)</f>
        <v>0</v>
      </c>
      <c r="N22" s="240">
        <v>1.1199999999999999E-3</v>
      </c>
      <c r="O22" s="240">
        <f>ROUND(E22*N22,2)</f>
        <v>0</v>
      </c>
      <c r="P22" s="240">
        <v>0</v>
      </c>
      <c r="Q22" s="240">
        <f>ROUND(E22*P22,2)</f>
        <v>0</v>
      </c>
      <c r="R22" s="242"/>
      <c r="S22" s="242" t="s">
        <v>104</v>
      </c>
      <c r="T22" s="243" t="s">
        <v>105</v>
      </c>
      <c r="U22" s="221">
        <v>0</v>
      </c>
      <c r="V22" s="221">
        <f>ROUND(E22*U22,2)</f>
        <v>0</v>
      </c>
      <c r="W22" s="221"/>
      <c r="X22" s="221" t="s">
        <v>111</v>
      </c>
      <c r="Y22" s="221" t="s">
        <v>107</v>
      </c>
      <c r="Z22" s="214"/>
      <c r="AA22" s="214"/>
      <c r="AB22" s="214"/>
      <c r="AC22" s="214"/>
      <c r="AD22" s="214"/>
      <c r="AE22" s="214"/>
      <c r="AF22" s="214"/>
      <c r="AG22" s="214" t="s">
        <v>112</v>
      </c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1" x14ac:dyDescent="0.2">
      <c r="A23" s="237">
        <v>15</v>
      </c>
      <c r="B23" s="238" t="s">
        <v>139</v>
      </c>
      <c r="C23" s="245" t="s">
        <v>140</v>
      </c>
      <c r="D23" s="239" t="s">
        <v>119</v>
      </c>
      <c r="E23" s="240">
        <v>1</v>
      </c>
      <c r="F23" s="241"/>
      <c r="G23" s="242">
        <f>ROUND(E23*F23,2)</f>
        <v>0</v>
      </c>
      <c r="H23" s="241"/>
      <c r="I23" s="242">
        <f>ROUND(E23*H23,2)</f>
        <v>0</v>
      </c>
      <c r="J23" s="241"/>
      <c r="K23" s="242">
        <f>ROUND(E23*J23,2)</f>
        <v>0</v>
      </c>
      <c r="L23" s="242">
        <v>21</v>
      </c>
      <c r="M23" s="242">
        <f>G23*(1+L23/100)</f>
        <v>0</v>
      </c>
      <c r="N23" s="240">
        <v>0</v>
      </c>
      <c r="O23" s="240">
        <f>ROUND(E23*N23,2)</f>
        <v>0</v>
      </c>
      <c r="P23" s="240">
        <v>0</v>
      </c>
      <c r="Q23" s="240">
        <f>ROUND(E23*P23,2)</f>
        <v>0</v>
      </c>
      <c r="R23" s="242"/>
      <c r="S23" s="242" t="s">
        <v>104</v>
      </c>
      <c r="T23" s="243" t="s">
        <v>105</v>
      </c>
      <c r="U23" s="221">
        <v>0</v>
      </c>
      <c r="V23" s="221">
        <f>ROUND(E23*U23,2)</f>
        <v>0</v>
      </c>
      <c r="W23" s="221"/>
      <c r="X23" s="221" t="s">
        <v>111</v>
      </c>
      <c r="Y23" s="221" t="s">
        <v>107</v>
      </c>
      <c r="Z23" s="214"/>
      <c r="AA23" s="214"/>
      <c r="AB23" s="214"/>
      <c r="AC23" s="214"/>
      <c r="AD23" s="214"/>
      <c r="AE23" s="214"/>
      <c r="AF23" s="214"/>
      <c r="AG23" s="214" t="s">
        <v>112</v>
      </c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1" x14ac:dyDescent="0.2">
      <c r="A24" s="237">
        <v>16</v>
      </c>
      <c r="B24" s="238" t="s">
        <v>141</v>
      </c>
      <c r="C24" s="245" t="s">
        <v>142</v>
      </c>
      <c r="D24" s="239" t="s">
        <v>143</v>
      </c>
      <c r="E24" s="240">
        <v>30</v>
      </c>
      <c r="F24" s="241"/>
      <c r="G24" s="242">
        <f>ROUND(E24*F24,2)</f>
        <v>0</v>
      </c>
      <c r="H24" s="241"/>
      <c r="I24" s="242">
        <f>ROUND(E24*H24,2)</f>
        <v>0</v>
      </c>
      <c r="J24" s="241"/>
      <c r="K24" s="242">
        <f>ROUND(E24*J24,2)</f>
        <v>0</v>
      </c>
      <c r="L24" s="242">
        <v>21</v>
      </c>
      <c r="M24" s="242">
        <f>G24*(1+L24/100)</f>
        <v>0</v>
      </c>
      <c r="N24" s="240">
        <v>0</v>
      </c>
      <c r="O24" s="240">
        <f>ROUND(E24*N24,2)</f>
        <v>0</v>
      </c>
      <c r="P24" s="240">
        <v>0</v>
      </c>
      <c r="Q24" s="240">
        <f>ROUND(E24*P24,2)</f>
        <v>0</v>
      </c>
      <c r="R24" s="242"/>
      <c r="S24" s="242" t="s">
        <v>104</v>
      </c>
      <c r="T24" s="243" t="s">
        <v>105</v>
      </c>
      <c r="U24" s="221">
        <v>1</v>
      </c>
      <c r="V24" s="221">
        <f>ROUND(E24*U24,2)</f>
        <v>30</v>
      </c>
      <c r="W24" s="221"/>
      <c r="X24" s="221" t="s">
        <v>106</v>
      </c>
      <c r="Y24" s="221" t="s">
        <v>107</v>
      </c>
      <c r="Z24" s="214"/>
      <c r="AA24" s="214"/>
      <c r="AB24" s="214"/>
      <c r="AC24" s="214"/>
      <c r="AD24" s="214"/>
      <c r="AE24" s="214"/>
      <c r="AF24" s="214"/>
      <c r="AG24" s="214" t="s">
        <v>108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1" x14ac:dyDescent="0.2">
      <c r="A25" s="237">
        <v>17</v>
      </c>
      <c r="B25" s="238" t="s">
        <v>144</v>
      </c>
      <c r="C25" s="245" t="s">
        <v>145</v>
      </c>
      <c r="D25" s="239" t="s">
        <v>143</v>
      </c>
      <c r="E25" s="240">
        <v>30</v>
      </c>
      <c r="F25" s="241"/>
      <c r="G25" s="242">
        <f>ROUND(E25*F25,2)</f>
        <v>0</v>
      </c>
      <c r="H25" s="241"/>
      <c r="I25" s="242">
        <f>ROUND(E25*H25,2)</f>
        <v>0</v>
      </c>
      <c r="J25" s="241"/>
      <c r="K25" s="242">
        <f>ROUND(E25*J25,2)</f>
        <v>0</v>
      </c>
      <c r="L25" s="242">
        <v>21</v>
      </c>
      <c r="M25" s="242">
        <f>G25*(1+L25/100)</f>
        <v>0</v>
      </c>
      <c r="N25" s="240">
        <v>0</v>
      </c>
      <c r="O25" s="240">
        <f>ROUND(E25*N25,2)</f>
        <v>0</v>
      </c>
      <c r="P25" s="240">
        <v>0</v>
      </c>
      <c r="Q25" s="240">
        <f>ROUND(E25*P25,2)</f>
        <v>0</v>
      </c>
      <c r="R25" s="242"/>
      <c r="S25" s="242" t="s">
        <v>104</v>
      </c>
      <c r="T25" s="243" t="s">
        <v>105</v>
      </c>
      <c r="U25" s="221">
        <v>1</v>
      </c>
      <c r="V25" s="221">
        <f>ROUND(E25*U25,2)</f>
        <v>30</v>
      </c>
      <c r="W25" s="221"/>
      <c r="X25" s="221" t="s">
        <v>106</v>
      </c>
      <c r="Y25" s="221" t="s">
        <v>107</v>
      </c>
      <c r="Z25" s="214"/>
      <c r="AA25" s="214"/>
      <c r="AB25" s="214"/>
      <c r="AC25" s="214"/>
      <c r="AD25" s="214"/>
      <c r="AE25" s="214"/>
      <c r="AF25" s="214"/>
      <c r="AG25" s="214" t="s">
        <v>108</v>
      </c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1" x14ac:dyDescent="0.2">
      <c r="A26" s="237">
        <v>18</v>
      </c>
      <c r="B26" s="238" t="s">
        <v>146</v>
      </c>
      <c r="C26" s="245" t="s">
        <v>147</v>
      </c>
      <c r="D26" s="239" t="s">
        <v>103</v>
      </c>
      <c r="E26" s="240">
        <v>1</v>
      </c>
      <c r="F26" s="241"/>
      <c r="G26" s="242">
        <f>ROUND(E26*F26,2)</f>
        <v>0</v>
      </c>
      <c r="H26" s="241"/>
      <c r="I26" s="242">
        <f>ROUND(E26*H26,2)</f>
        <v>0</v>
      </c>
      <c r="J26" s="241"/>
      <c r="K26" s="242">
        <f>ROUND(E26*J26,2)</f>
        <v>0</v>
      </c>
      <c r="L26" s="242">
        <v>21</v>
      </c>
      <c r="M26" s="242">
        <f>G26*(1+L26/100)</f>
        <v>0</v>
      </c>
      <c r="N26" s="240">
        <v>0</v>
      </c>
      <c r="O26" s="240">
        <f>ROUND(E26*N26,2)</f>
        <v>0</v>
      </c>
      <c r="P26" s="240">
        <v>0</v>
      </c>
      <c r="Q26" s="240">
        <f>ROUND(E26*P26,2)</f>
        <v>0</v>
      </c>
      <c r="R26" s="242"/>
      <c r="S26" s="242" t="s">
        <v>104</v>
      </c>
      <c r="T26" s="243" t="s">
        <v>105</v>
      </c>
      <c r="U26" s="221">
        <v>0.5</v>
      </c>
      <c r="V26" s="221">
        <f>ROUND(E26*U26,2)</f>
        <v>0.5</v>
      </c>
      <c r="W26" s="221"/>
      <c r="X26" s="221" t="s">
        <v>106</v>
      </c>
      <c r="Y26" s="221" t="s">
        <v>107</v>
      </c>
      <c r="Z26" s="214"/>
      <c r="AA26" s="214"/>
      <c r="AB26" s="214"/>
      <c r="AC26" s="214"/>
      <c r="AD26" s="214"/>
      <c r="AE26" s="214"/>
      <c r="AF26" s="214"/>
      <c r="AG26" s="214" t="s">
        <v>108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1" x14ac:dyDescent="0.2">
      <c r="A27" s="237">
        <v>19</v>
      </c>
      <c r="B27" s="238" t="s">
        <v>148</v>
      </c>
      <c r="C27" s="245" t="s">
        <v>149</v>
      </c>
      <c r="D27" s="239" t="s">
        <v>143</v>
      </c>
      <c r="E27" s="240">
        <v>30</v>
      </c>
      <c r="F27" s="241"/>
      <c r="G27" s="242">
        <f>ROUND(E27*F27,2)</f>
        <v>0</v>
      </c>
      <c r="H27" s="241"/>
      <c r="I27" s="242">
        <f>ROUND(E27*H27,2)</f>
        <v>0</v>
      </c>
      <c r="J27" s="241"/>
      <c r="K27" s="242">
        <f>ROUND(E27*J27,2)</f>
        <v>0</v>
      </c>
      <c r="L27" s="242">
        <v>21</v>
      </c>
      <c r="M27" s="242">
        <f>G27*(1+L27/100)</f>
        <v>0</v>
      </c>
      <c r="N27" s="240">
        <v>0</v>
      </c>
      <c r="O27" s="240">
        <f>ROUND(E27*N27,2)</f>
        <v>0</v>
      </c>
      <c r="P27" s="240">
        <v>0</v>
      </c>
      <c r="Q27" s="240">
        <f>ROUND(E27*P27,2)</f>
        <v>0</v>
      </c>
      <c r="R27" s="242"/>
      <c r="S27" s="242" t="s">
        <v>104</v>
      </c>
      <c r="T27" s="243" t="s">
        <v>105</v>
      </c>
      <c r="U27" s="221">
        <v>1</v>
      </c>
      <c r="V27" s="221">
        <f>ROUND(E27*U27,2)</f>
        <v>30</v>
      </c>
      <c r="W27" s="221"/>
      <c r="X27" s="221" t="s">
        <v>106</v>
      </c>
      <c r="Y27" s="221" t="s">
        <v>107</v>
      </c>
      <c r="Z27" s="214"/>
      <c r="AA27" s="214"/>
      <c r="AB27" s="214"/>
      <c r="AC27" s="214"/>
      <c r="AD27" s="214"/>
      <c r="AE27" s="214"/>
      <c r="AF27" s="214"/>
      <c r="AG27" s="214" t="s">
        <v>108</v>
      </c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1" x14ac:dyDescent="0.2">
      <c r="A28" s="237">
        <v>20</v>
      </c>
      <c r="B28" s="238" t="s">
        <v>150</v>
      </c>
      <c r="C28" s="245" t="s">
        <v>151</v>
      </c>
      <c r="D28" s="239" t="s">
        <v>119</v>
      </c>
      <c r="E28" s="240">
        <v>1</v>
      </c>
      <c r="F28" s="241"/>
      <c r="G28" s="242">
        <f>ROUND(E28*F28,2)</f>
        <v>0</v>
      </c>
      <c r="H28" s="241"/>
      <c r="I28" s="242">
        <f>ROUND(E28*H28,2)</f>
        <v>0</v>
      </c>
      <c r="J28" s="241"/>
      <c r="K28" s="242">
        <f>ROUND(E28*J28,2)</f>
        <v>0</v>
      </c>
      <c r="L28" s="242">
        <v>21</v>
      </c>
      <c r="M28" s="242">
        <f>G28*(1+L28/100)</f>
        <v>0</v>
      </c>
      <c r="N28" s="240">
        <v>0</v>
      </c>
      <c r="O28" s="240">
        <f>ROUND(E28*N28,2)</f>
        <v>0</v>
      </c>
      <c r="P28" s="240">
        <v>0</v>
      </c>
      <c r="Q28" s="240">
        <f>ROUND(E28*P28,2)</f>
        <v>0</v>
      </c>
      <c r="R28" s="242"/>
      <c r="S28" s="242" t="s">
        <v>104</v>
      </c>
      <c r="T28" s="243" t="s">
        <v>105</v>
      </c>
      <c r="U28" s="221">
        <v>2</v>
      </c>
      <c r="V28" s="221">
        <f>ROUND(E28*U28,2)</f>
        <v>2</v>
      </c>
      <c r="W28" s="221"/>
      <c r="X28" s="221" t="s">
        <v>106</v>
      </c>
      <c r="Y28" s="221" t="s">
        <v>107</v>
      </c>
      <c r="Z28" s="214"/>
      <c r="AA28" s="214"/>
      <c r="AB28" s="214"/>
      <c r="AC28" s="214"/>
      <c r="AD28" s="214"/>
      <c r="AE28" s="214"/>
      <c r="AF28" s="214"/>
      <c r="AG28" s="214" t="s">
        <v>108</v>
      </c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1" x14ac:dyDescent="0.2">
      <c r="A29" s="237">
        <v>21</v>
      </c>
      <c r="B29" s="238" t="s">
        <v>152</v>
      </c>
      <c r="C29" s="245" t="s">
        <v>153</v>
      </c>
      <c r="D29" s="239" t="s">
        <v>103</v>
      </c>
      <c r="E29" s="240">
        <v>1</v>
      </c>
      <c r="F29" s="241"/>
      <c r="G29" s="242">
        <f>ROUND(E29*F29,2)</f>
        <v>0</v>
      </c>
      <c r="H29" s="241"/>
      <c r="I29" s="242">
        <f>ROUND(E29*H29,2)</f>
        <v>0</v>
      </c>
      <c r="J29" s="241"/>
      <c r="K29" s="242">
        <f>ROUND(E29*J29,2)</f>
        <v>0</v>
      </c>
      <c r="L29" s="242">
        <v>21</v>
      </c>
      <c r="M29" s="242">
        <f>G29*(1+L29/100)</f>
        <v>0</v>
      </c>
      <c r="N29" s="240">
        <v>0</v>
      </c>
      <c r="O29" s="240">
        <f>ROUND(E29*N29,2)</f>
        <v>0</v>
      </c>
      <c r="P29" s="240">
        <v>0</v>
      </c>
      <c r="Q29" s="240">
        <f>ROUND(E29*P29,2)</f>
        <v>0</v>
      </c>
      <c r="R29" s="242"/>
      <c r="S29" s="242" t="s">
        <v>104</v>
      </c>
      <c r="T29" s="243" t="s">
        <v>105</v>
      </c>
      <c r="U29" s="221">
        <v>0</v>
      </c>
      <c r="V29" s="221">
        <f>ROUND(E29*U29,2)</f>
        <v>0</v>
      </c>
      <c r="W29" s="221"/>
      <c r="X29" s="221" t="s">
        <v>106</v>
      </c>
      <c r="Y29" s="221" t="s">
        <v>107</v>
      </c>
      <c r="Z29" s="214"/>
      <c r="AA29" s="214"/>
      <c r="AB29" s="214"/>
      <c r="AC29" s="214"/>
      <c r="AD29" s="214"/>
      <c r="AE29" s="214"/>
      <c r="AF29" s="214"/>
      <c r="AG29" s="214" t="s">
        <v>108</v>
      </c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1" x14ac:dyDescent="0.2">
      <c r="A30" s="237">
        <v>22</v>
      </c>
      <c r="B30" s="238" t="s">
        <v>154</v>
      </c>
      <c r="C30" s="245" t="s">
        <v>155</v>
      </c>
      <c r="D30" s="239" t="s">
        <v>156</v>
      </c>
      <c r="E30" s="240">
        <v>68</v>
      </c>
      <c r="F30" s="241"/>
      <c r="G30" s="242">
        <f>ROUND(E30*F30,2)</f>
        <v>0</v>
      </c>
      <c r="H30" s="241"/>
      <c r="I30" s="242">
        <f>ROUND(E30*H30,2)</f>
        <v>0</v>
      </c>
      <c r="J30" s="241"/>
      <c r="K30" s="242">
        <f>ROUND(E30*J30,2)</f>
        <v>0</v>
      </c>
      <c r="L30" s="242">
        <v>21</v>
      </c>
      <c r="M30" s="242">
        <f>G30*(1+L30/100)</f>
        <v>0</v>
      </c>
      <c r="N30" s="240">
        <v>0</v>
      </c>
      <c r="O30" s="240">
        <f>ROUND(E30*N30,2)</f>
        <v>0</v>
      </c>
      <c r="P30" s="240">
        <v>0</v>
      </c>
      <c r="Q30" s="240">
        <f>ROUND(E30*P30,2)</f>
        <v>0</v>
      </c>
      <c r="R30" s="242"/>
      <c r="S30" s="242" t="s">
        <v>104</v>
      </c>
      <c r="T30" s="243" t="s">
        <v>105</v>
      </c>
      <c r="U30" s="221">
        <v>0</v>
      </c>
      <c r="V30" s="221">
        <f>ROUND(E30*U30,2)</f>
        <v>0</v>
      </c>
      <c r="W30" s="221"/>
      <c r="X30" s="221" t="s">
        <v>106</v>
      </c>
      <c r="Y30" s="221" t="s">
        <v>107</v>
      </c>
      <c r="Z30" s="214"/>
      <c r="AA30" s="214"/>
      <c r="AB30" s="214"/>
      <c r="AC30" s="214"/>
      <c r="AD30" s="214"/>
      <c r="AE30" s="214"/>
      <c r="AF30" s="214"/>
      <c r="AG30" s="214" t="s">
        <v>108</v>
      </c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1" x14ac:dyDescent="0.2">
      <c r="A31" s="230">
        <v>23</v>
      </c>
      <c r="B31" s="231" t="s">
        <v>157</v>
      </c>
      <c r="C31" s="246" t="s">
        <v>158</v>
      </c>
      <c r="D31" s="232" t="s">
        <v>159</v>
      </c>
      <c r="E31" s="233">
        <v>5</v>
      </c>
      <c r="F31" s="234"/>
      <c r="G31" s="235">
        <f>ROUND(E31*F31,2)</f>
        <v>0</v>
      </c>
      <c r="H31" s="234"/>
      <c r="I31" s="235">
        <f>ROUND(E31*H31,2)</f>
        <v>0</v>
      </c>
      <c r="J31" s="234"/>
      <c r="K31" s="235">
        <f>ROUND(E31*J31,2)</f>
        <v>0</v>
      </c>
      <c r="L31" s="235">
        <v>21</v>
      </c>
      <c r="M31" s="235">
        <f>G31*(1+L31/100)</f>
        <v>0</v>
      </c>
      <c r="N31" s="233">
        <v>0</v>
      </c>
      <c r="O31" s="233">
        <f>ROUND(E31*N31,2)</f>
        <v>0</v>
      </c>
      <c r="P31" s="233">
        <v>0</v>
      </c>
      <c r="Q31" s="233">
        <f>ROUND(E31*P31,2)</f>
        <v>0</v>
      </c>
      <c r="R31" s="235"/>
      <c r="S31" s="235" t="s">
        <v>104</v>
      </c>
      <c r="T31" s="236" t="s">
        <v>105</v>
      </c>
      <c r="U31" s="221">
        <v>0</v>
      </c>
      <c r="V31" s="221">
        <f>ROUND(E31*U31,2)</f>
        <v>0</v>
      </c>
      <c r="W31" s="221"/>
      <c r="X31" s="221" t="s">
        <v>106</v>
      </c>
      <c r="Y31" s="221" t="s">
        <v>107</v>
      </c>
      <c r="Z31" s="214"/>
      <c r="AA31" s="214"/>
      <c r="AB31" s="214"/>
      <c r="AC31" s="214"/>
      <c r="AD31" s="214"/>
      <c r="AE31" s="214"/>
      <c r="AF31" s="214"/>
      <c r="AG31" s="214" t="s">
        <v>108</v>
      </c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x14ac:dyDescent="0.2">
      <c r="A32" s="3"/>
      <c r="B32" s="4"/>
      <c r="C32" s="247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E32">
        <v>15</v>
      </c>
      <c r="AF32">
        <v>21</v>
      </c>
      <c r="AG32" t="s">
        <v>85</v>
      </c>
    </row>
    <row r="33" spans="1:33" x14ac:dyDescent="0.2">
      <c r="A33" s="217"/>
      <c r="B33" s="218" t="s">
        <v>29</v>
      </c>
      <c r="C33" s="248"/>
      <c r="D33" s="219"/>
      <c r="E33" s="220"/>
      <c r="F33" s="220"/>
      <c r="G33" s="229">
        <f>G8</f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AE33">
        <f>SUMIF(L7:L31,AE32,G7:G31)</f>
        <v>0</v>
      </c>
      <c r="AF33">
        <f>SUMIF(L7:L31,AF32,G7:G31)</f>
        <v>0</v>
      </c>
      <c r="AG33" t="s">
        <v>160</v>
      </c>
    </row>
    <row r="34" spans="1:33" x14ac:dyDescent="0.2">
      <c r="C34" s="249"/>
      <c r="D34" s="10"/>
      <c r="AG34" t="s">
        <v>161</v>
      </c>
    </row>
    <row r="35" spans="1:33" x14ac:dyDescent="0.2">
      <c r="D35" s="10"/>
    </row>
    <row r="36" spans="1:33" x14ac:dyDescent="0.2">
      <c r="D36" s="10"/>
    </row>
    <row r="37" spans="1:33" x14ac:dyDescent="0.2">
      <c r="D37" s="10"/>
    </row>
    <row r="38" spans="1:33" x14ac:dyDescent="0.2">
      <c r="D38" s="10"/>
    </row>
    <row r="39" spans="1:33" x14ac:dyDescent="0.2">
      <c r="D39" s="10"/>
    </row>
    <row r="40" spans="1:33" x14ac:dyDescent="0.2">
      <c r="D40" s="10"/>
    </row>
    <row r="41" spans="1:33" x14ac:dyDescent="0.2">
      <c r="D41" s="10"/>
    </row>
    <row r="42" spans="1:33" x14ac:dyDescent="0.2">
      <c r="D42" s="10"/>
    </row>
    <row r="43" spans="1:33" x14ac:dyDescent="0.2">
      <c r="D43" s="10"/>
    </row>
    <row r="44" spans="1:33" x14ac:dyDescent="0.2">
      <c r="D44" s="10"/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kdU9LPOkAxpSHYp3BuL3wd85uvASJ9Ne6XRNBnDd5WwkpaLKJRe8CfytWAffdYvv+gN/3v4BEr7z//j/IozueA==" saltValue="Fg12eaF0cl2tx9Wiwm9Xeg==" spinCount="100000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50</vt:i4>
      </vt:variant>
    </vt:vector>
  </HeadingPairs>
  <TitlesOfParts>
    <vt:vector size="54" baseType="lpstr">
      <vt:lpstr>Stavba</vt:lpstr>
      <vt:lpstr>VzorPolozky</vt:lpstr>
      <vt:lpstr>R1 R1.1 Pol</vt:lpstr>
      <vt:lpstr>R1 R1.2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'R1 R1.1 Pol'!Názvy_tisku</vt:lpstr>
      <vt:lpstr>'R1 R1.2 Pol'!Názvy_tisku</vt:lpstr>
      <vt:lpstr>oadresa</vt:lpstr>
      <vt:lpstr>Stavba!Objednatel</vt:lpstr>
      <vt:lpstr>Stavba!Objekt</vt:lpstr>
      <vt:lpstr>'R1 R1.1 Pol'!Oblast_tisku</vt:lpstr>
      <vt:lpstr>'R1 R1.2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Šablatúra</dc:creator>
  <cp:lastModifiedBy>Marek Šablatúra</cp:lastModifiedBy>
  <cp:lastPrinted>2019-03-19T12:27:02Z</cp:lastPrinted>
  <dcterms:created xsi:type="dcterms:W3CDTF">2009-04-08T07:15:50Z</dcterms:created>
  <dcterms:modified xsi:type="dcterms:W3CDTF">2025-09-25T14:03:00Z</dcterms:modified>
</cp:coreProperties>
</file>