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lukas_vitek_bratislava_sk/Documents/Dokumenty/Zoznam zákaziek/Tlač informačných a reklamných materiálov pre potreby Hlavného mesta SR Bratislavy/Súťažné podklady/Nadlimitná zákazka/"/>
    </mc:Choice>
  </mc:AlternateContent>
  <xr:revisionPtr revIDLastSave="824" documentId="8_{69C80FA3-279C-4C33-AB2F-D762252FFD83}" xr6:coauthVersionLast="47" xr6:coauthVersionMax="47" xr10:uidLastSave="{3F8BE11C-9AFB-4CF8-882F-45DF310F9071}"/>
  <workbookProtection workbookAlgorithmName="SHA-512" workbookHashValue="oQFN9bTIp9OOxsJxy0l7bdGW30m9WQbkmnKl3eKBsDQZUxnAvVfdYm4CizmZ7LuzWov9OQ1A4F6QRMSODmGMAw==" workbookSaltValue="S8Xu+9Sr6ZkRHwWa0zrwaQ==" workbookSpinCount="100000" lockStructure="1"/>
  <bookViews>
    <workbookView xWindow="-110" yWindow="-110" windowWidth="19420" windowHeight="10300" firstSheet="2" activeTab="2" xr2:uid="{89D3062A-3E8C-407B-A16C-9D1AA0F43D56}"/>
  </bookViews>
  <sheets>
    <sheet name="Zákl. nastavenie" sheetId="7" state="hidden" r:id="rId1"/>
    <sheet name="Ponuka - bodový" sheetId="10" state="hidden" r:id="rId2"/>
    <sheet name="Ponuka" sheetId="8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1">'Ponuka - bodový'!$A$2:$G$55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8" l="1"/>
  <c r="F31" i="8" s="1"/>
  <c r="C19" i="10"/>
  <c r="B21" i="10"/>
  <c r="C21" i="10"/>
  <c r="E21" i="10"/>
  <c r="F21" i="10"/>
  <c r="E23" i="10"/>
  <c r="F23" i="10" s="1"/>
  <c r="F25" i="10" s="1"/>
  <c r="E24" i="10"/>
  <c r="F24" i="10" s="1"/>
  <c r="C26" i="10"/>
  <c r="C28" i="10"/>
  <c r="B30" i="10"/>
  <c r="C30" i="10"/>
  <c r="E30" i="10"/>
  <c r="F30" i="10"/>
  <c r="C33" i="10"/>
  <c r="B37" i="10"/>
  <c r="C37" i="10"/>
  <c r="E37" i="10"/>
  <c r="F37" i="10"/>
  <c r="E66" i="8"/>
  <c r="F66" i="8" s="1"/>
  <c r="E25" i="8"/>
  <c r="F25" i="8" s="1"/>
  <c r="E26" i="8"/>
  <c r="F26" i="8" s="1"/>
  <c r="E27" i="8"/>
  <c r="F27" i="8" s="1"/>
  <c r="E28" i="8"/>
  <c r="F28" i="8" s="1"/>
  <c r="E29" i="8"/>
  <c r="F29" i="8" s="1"/>
  <c r="E30" i="8"/>
  <c r="F30" i="8" s="1"/>
  <c r="E32" i="8"/>
  <c r="F32" i="8" s="1"/>
  <c r="E33" i="8"/>
  <c r="F33" i="8" s="1"/>
  <c r="E34" i="8"/>
  <c r="F34" i="8" s="1"/>
  <c r="E35" i="8"/>
  <c r="F35" i="8" s="1"/>
  <c r="E36" i="8"/>
  <c r="F36" i="8" s="1"/>
  <c r="E37" i="8"/>
  <c r="F37" i="8" s="1"/>
  <c r="E38" i="8"/>
  <c r="F38" i="8" s="1"/>
  <c r="E39" i="8"/>
  <c r="F39" i="8" s="1"/>
  <c r="E40" i="8"/>
  <c r="F40" i="8" s="1"/>
  <c r="E41" i="8"/>
  <c r="F41" i="8" s="1"/>
  <c r="E42" i="8"/>
  <c r="F42" i="8" s="1"/>
  <c r="E43" i="8"/>
  <c r="F43" i="8" s="1"/>
  <c r="E44" i="8"/>
  <c r="F44" i="8" s="1"/>
  <c r="E45" i="8"/>
  <c r="F45" i="8" s="1"/>
  <c r="E46" i="8"/>
  <c r="F46" i="8" s="1"/>
  <c r="E47" i="8"/>
  <c r="F47" i="8" s="1"/>
  <c r="E48" i="8"/>
  <c r="F48" i="8" s="1"/>
  <c r="E49" i="8"/>
  <c r="F49" i="8" s="1"/>
  <c r="E50" i="8"/>
  <c r="F50" i="8" s="1"/>
  <c r="E51" i="8"/>
  <c r="F51" i="8" s="1"/>
  <c r="E52" i="8"/>
  <c r="F52" i="8" s="1"/>
  <c r="E53" i="8"/>
  <c r="F53" i="8" s="1"/>
  <c r="E54" i="8"/>
  <c r="F54" i="8" s="1"/>
  <c r="E55" i="8"/>
  <c r="F55" i="8" s="1"/>
  <c r="E56" i="8"/>
  <c r="F56" i="8" s="1"/>
  <c r="E57" i="8"/>
  <c r="F57" i="8" s="1"/>
  <c r="E58" i="8"/>
  <c r="F58" i="8" s="1"/>
  <c r="E59" i="8"/>
  <c r="F59" i="8" s="1"/>
  <c r="E60" i="8"/>
  <c r="F60" i="8" s="1"/>
  <c r="E61" i="8"/>
  <c r="F61" i="8" s="1"/>
  <c r="E62" i="8"/>
  <c r="F62" i="8" s="1"/>
  <c r="E63" i="8"/>
  <c r="F63" i="8" s="1"/>
  <c r="E64" i="8"/>
  <c r="F64" i="8" s="1"/>
  <c r="E65" i="8"/>
  <c r="F65" i="8" s="1"/>
  <c r="E24" i="8"/>
  <c r="E23" i="8"/>
  <c r="E35" i="7" l="1"/>
  <c r="E36" i="7"/>
  <c r="E50" i="7"/>
  <c r="E49" i="7"/>
  <c r="E37" i="7"/>
  <c r="G34" i="7"/>
  <c r="H34" i="7" s="1"/>
  <c r="E21" i="8"/>
  <c r="F21" i="8"/>
  <c r="F24" i="8"/>
  <c r="F23" i="8"/>
  <c r="F67" i="8" s="1"/>
  <c r="C19" i="8"/>
  <c r="F86" i="10"/>
  <c r="E86" i="10"/>
  <c r="F79" i="10"/>
  <c r="E79" i="10"/>
  <c r="E72" i="10"/>
  <c r="F72" i="10"/>
  <c r="F65" i="10"/>
  <c r="E65" i="10"/>
  <c r="F58" i="10"/>
  <c r="E58" i="10"/>
  <c r="F51" i="10"/>
  <c r="F44" i="10"/>
  <c r="E51" i="10"/>
  <c r="E44" i="10"/>
  <c r="B86" i="10"/>
  <c r="B79" i="10"/>
  <c r="B72" i="10"/>
  <c r="B65" i="10"/>
  <c r="B58" i="10"/>
  <c r="B51" i="10"/>
  <c r="B44" i="10"/>
  <c r="C84" i="10"/>
  <c r="C77" i="10"/>
  <c r="C70" i="10"/>
  <c r="C63" i="10"/>
  <c r="C56" i="10"/>
  <c r="C49" i="10"/>
  <c r="C42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C68" i="8" l="1"/>
  <c r="F71" i="8" s="1"/>
  <c r="J49" i="7"/>
  <c r="F34" i="7"/>
  <c r="F49" i="7"/>
  <c r="H14" i="7" l="1"/>
  <c r="I7" i="7" s="1"/>
  <c r="C44" i="10" s="1"/>
  <c r="C47" i="10" s="1"/>
  <c r="H49" i="7"/>
  <c r="J52" i="7" l="1"/>
  <c r="J7" i="7"/>
  <c r="H52" i="7"/>
  <c r="H22" i="7"/>
  <c r="F22" i="7"/>
  <c r="J37" i="7"/>
  <c r="H37" i="7"/>
  <c r="F52" i="7"/>
  <c r="F37" i="7"/>
  <c r="J22" i="7"/>
  <c r="I10" i="7"/>
  <c r="C65" i="10" s="1"/>
  <c r="C68" i="10" s="1"/>
  <c r="I11" i="7"/>
  <c r="C72" i="10" s="1"/>
  <c r="C75" i="10" s="1"/>
  <c r="I13" i="7"/>
  <c r="C86" i="10" s="1"/>
  <c r="C89" i="10" s="1"/>
  <c r="I5" i="7"/>
  <c r="I9" i="7"/>
  <c r="C58" i="10" s="1"/>
  <c r="C61" i="10" s="1"/>
  <c r="I6" i="7"/>
  <c r="C40" i="10" s="1"/>
  <c r="I4" i="7"/>
  <c r="I12" i="7"/>
  <c r="C79" i="10" s="1"/>
  <c r="C82" i="10" s="1"/>
  <c r="I8" i="7"/>
  <c r="C51" i="10" l="1"/>
  <c r="C54" i="10" s="1"/>
  <c r="J8" i="7"/>
  <c r="F91" i="10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<sst xmlns="http://schemas.openxmlformats.org/spreadsheetml/2006/main" count="309" uniqueCount="163">
  <si>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</si>
  <si>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</si>
  <si>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</si>
  <si>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</si>
  <si>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</si>
  <si>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</si>
  <si>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</si>
  <si>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</si>
  <si>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</si>
  <si>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</si>
  <si>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</si>
  <si>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</si>
  <si>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</si>
  <si>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</si>
  <si>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...</t>
  </si>
  <si>
    <t>ks</t>
  </si>
  <si>
    <t>čím viac, tým lepšie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</si>
  <si>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</si>
  <si>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</si>
  <si>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</si>
  <si>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</si>
  <si>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</si>
  <si>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</si>
  <si>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</si>
  <si>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</si>
  <si>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</si>
  <si>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</si>
  <si>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</si>
  <si>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</si>
  <si>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</si>
  <si>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</si>
  <si>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</si>
  <si>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</si>
  <si>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</si>
  <si>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</si>
  <si>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</si>
  <si>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</si>
  <si>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</si>
  <si>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</si>
  <si>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</si>
  <si>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</si>
  <si>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</si>
  <si>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rPr>
        <sz val="11"/>
        <color rgb="FFFF0000"/>
        <rFont val="Calibri"/>
        <family val="2"/>
        <charset val="238"/>
        <scheme val="minor"/>
      </rPr>
      <t>Len pri NZ:</t>
    </r>
    <r>
      <rPr>
        <sz val="11"/>
        <color theme="1"/>
        <rFont val="Calibri"/>
        <family val="2"/>
        <charset val="238"/>
        <scheme val="minor"/>
      </rP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</si>
  <si>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</si>
  <si>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</si>
  <si>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</si>
  <si>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rPr>
        <sz val="11"/>
        <color rgb="FFFF0000"/>
        <rFont val="Calibri"/>
        <family val="2"/>
        <charset val="238"/>
        <scheme val="minor"/>
      </rPr>
      <t>Červené len pri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</si>
  <si>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</si>
  <si>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</si>
  <si>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</si>
  <si>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</si>
  <si>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</si>
  <si>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</si>
  <si>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</si>
  <si>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</si>
  <si>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</si>
  <si>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</si>
  <si>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Cena za celý predmet zákazky</t>
  </si>
  <si>
    <t>Počet bodov v danom kritériu: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</si>
  <si>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</si>
  <si>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Popis kritéria</t>
  </si>
  <si>
    <t>Ponuka uchádzača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</si>
  <si>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</si>
  <si>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4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</si>
  <si>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5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</si>
  <si>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6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</si>
  <si>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7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</si>
  <si>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8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</si>
  <si>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9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</si>
  <si>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10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</si>
  <si>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Počet bodov spolu:</t>
  </si>
  <si>
    <t>V ...</t>
  </si>
  <si>
    <t xml:space="preserve">Dátum: </t>
  </si>
  <si>
    <t>Podpis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</si>
  <si>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Tlač informačných a reklamných materiálov pre potreby Hlavného mesta SR Bratislavy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</si>
  <si>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</si>
  <si>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</si>
  <si>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</si>
  <si>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>Logika kritéria:</t>
  </si>
  <si>
    <t>Minimálna hodnota:</t>
  </si>
  <si>
    <t>Maximálna hodnota:</t>
  </si>
  <si>
    <t>Suma v EUR bez DPH/kus</t>
  </si>
  <si>
    <t>Citylight
Farebnosť: 4+0, Rozsah strán: 1 list Papier: 150 g CLV Formát: 1 185x1 750 mm</t>
  </si>
  <si>
    <t>Citylightboard
Farebnosť: 4+0 Rozsah strán: 1 list Papier: 150 g CLV</t>
  </si>
  <si>
    <t>Reklamná plachta
 Farebnosť: 4+0 Materiál: banner Formát: 2000x8000 mm</t>
  </si>
  <si>
    <t>Reklamná plachta s okami 1
 Farebnosť: 4+0, Materiál: mash Formát: 4000x1000 mm
Očkovanie vo vzdialenosti 1m</t>
  </si>
  <si>
    <t>Reklamná plachta s okami 2
 Farebnosť: 4+0
Materiál: banner
Formát: 4000x1000 mm</t>
  </si>
  <si>
    <t>Plagát 2
Farebnosť: 4+0, Rozsah strán: 1 list, Papier: typ Munken alebo podobný
Formát: A1</t>
  </si>
  <si>
    <t>Plagát 3
Farebnosť: 4+0, Rozsah strán: 1 list, Papier: typ Munken alebo podobný
Formát: 1300x300mm</t>
  </si>
  <si>
    <t>Plagát 4
Farebnosť: 4+0, Rozsah strán: 1 list, Papier: typ Munken alebo podobný
Formát: A2</t>
  </si>
  <si>
    <t>Plagát 5 
Farebnosť: 4+0, Rozsah strán: 1 list, Papier: typ Munken alebo podobný
Formát: A3</t>
  </si>
  <si>
    <t>Plagát 6
Farebnosť: 4+0, Rozsah strán: 1 list, Papier: typ Munken alebo podobný
Formát: A4</t>
  </si>
  <si>
    <t>Plagát 7
Farebnosť: 4+0, Rozsah strán: 1 list, Papier: typ Munken alebo podobný
Formát: A5</t>
  </si>
  <si>
    <t>Brožúry 1
Farebnosť 4+4, Väzba: V1
Formát: A4
Rozsah strán: 4+40 str.
Papier obálka : 250 g ONL, Papier vnútro: typ Munken alebo podobný, 135g</t>
  </si>
  <si>
    <t>Brožúry 2
Farebnosť 4+4, Väzba: V1
Formát: 168x220 mm, Rozsah strán: 4+28 str.
Papier obálka : 150 g ONL, Papier vnútro : typ Munken alebo podobný, 135g</t>
  </si>
  <si>
    <t>Brožúry 3
Farebnosť 4+4, Väzba: V1
Formát: 168x240 mm, Rozsah strán: 24 str.
Papier :typ Munken alebo podobný, 135g</t>
  </si>
  <si>
    <t>Brožúry 4
Farebnosť 4+4, Väzba: V1
Formát: A5
Rozsah strán: 16 str.
Papier :typ Munken alebo podobný, 135g</t>
  </si>
  <si>
    <t>Brožúry 5
Farebnosť 4+4, Väzba: V1
Formát: A5
Rozsah strán: 12 str.
Papier :typ Munken alebo podobný, 135g</t>
  </si>
  <si>
    <t>Brožúry 6
Farebnosť 4+4, Väzba: V2
Formát: A4
Rozsah strán: 4+40 str.
Papier obálka : 250 g Munken
Papier vnútro : typ Munken alebo podobný, 135g</t>
  </si>
  <si>
    <t>Brožúry 7 
Farebnosť 4+4, Väzba: V2
Formát: 168x220 mm, Rozsah strán: 4+28 str.
Papier obálka : 150 g Munken
Papier vnútro : typ Munken alebo podobný, 135g</t>
  </si>
  <si>
    <t>Brožúry 8
Farebnosť 4+4, Väzba: V2
Formát: 168x240 mm, Rozsah strán: 24 str.
Papier : typ Munken alebo podobný, 135g</t>
  </si>
  <si>
    <t>Brožúry 9
Farebnosť 4+4, Väzba: V2
Formát: A5, Rozsah strán: 16 str.
Papier : typ Munken alebo podobný, 135g</t>
  </si>
  <si>
    <t>Brožúry 10
Farebnosť 4+4, Väzba: V2
Formát: A5, Rozsah strán: 12 str.
Papier : typ Munken alebo podobný, 135g</t>
  </si>
  <si>
    <t>Leták 1
Farebnosť: 4+4, 
Rozsah strán: 1 list
Papier: typ Munken alebo podobný, 135g
Technológia: hárková ofsetová tlač
Formát: DL</t>
  </si>
  <si>
    <t>Leták Skladačka 1
Rozsah strán: 1 list
Papier: typ Munken alebo podobný, 135g
Technológia: hárková ofsetová tlač
Formát: A4, 2x lom, Výsledný formát: DL</t>
  </si>
  <si>
    <t>Leták Skladačka 2
Rozsah strán: 1 list
Papier: typ Munken alebo podobný, 135g
Technológia: hárková ofsetová tlač
Formát: A5, 1x lom, Výsledný formát: A6</t>
  </si>
  <si>
    <t>Leták Skladačka 3
Rozsah strán: 1 list
Papier: typ Munken alebo podobný, 135g
Technológia: hárková ofsetová tlač
Formát: 189x210 mm, 1x lom
Výsledný formát: DL</t>
  </si>
  <si>
    <t>Leták Skladačka 4
Rozsah strán: 1 list
Papier: typ Munken alebo podobný, 135g
Technológia: hárková ofsetová tlač
Formát:1000x200 mm, 4x lom
Výsledný formát: 200x200 mm</t>
  </si>
  <si>
    <t>Leták Skladačka 5
Rozsah strán: 1 list
Papier: typ Munken alebo podobný, 135g
Technológia: hárková ofsetová tlač
Formát: 592x210 mm, 3x lom
Výsledný formát: A5</t>
  </si>
  <si>
    <t xml:space="preserve">Vizitky
Formát: 90x50 mm 
Papier: min. 250g </t>
  </si>
  <si>
    <t>Reflexné oblečenie
červená farba, nažehľovacia fólia
potlač biela z oboch strán veľkosť L</t>
  </si>
  <si>
    <t>Magnetické fólie na automobily
Formát: max. 1x1m
Hrúbka 0,9 mm (cmyk)</t>
  </si>
  <si>
    <t>Bezlepidlové nálepky
Typ papiera: Yupo Tako (alebo podobný)
Formát: max. A2</t>
  </si>
  <si>
    <t>Polep skla
Výroba nálepky + montáž
Materiál: rezaná fólia
Rozmer: max. 30x2m</t>
  </si>
  <si>
    <t>Výroba PVC tabúľ (fréza a kašír) bez potlače (KOMATEX)
Formát: 600x800 mm, 1200x800 mm
Hrúbka: 5mm</t>
  </si>
  <si>
    <t>Výroba DiBond tabúľ (fréza a kašír) bez potlače
Formát: 600x800 mm, 1200x800 mm
Hrúbka: 3mm</t>
  </si>
  <si>
    <t>Výroba a polep fólie na PVC a dibond tabule spolu s prácou obojstranne bez laminácie
Formát: 600x800 mm</t>
  </si>
  <si>
    <t>Výroba fólie a polep na kovovú tabuľu spolu s prácou obojstranne bez laminácie
Formát: 1200x800 mm alebo 800x1200 mm</t>
  </si>
  <si>
    <t>Doručenie objednávky - predpoklad 1 x týždenne počas trvania rámcovej zmluvy</t>
  </si>
  <si>
    <t>Ponuková cena:</t>
  </si>
  <si>
    <t>Celková cena na účely hodnotenia ponúk:</t>
  </si>
  <si>
    <t>Čestné vyhlásenie podľa § 32 ods. 7 ZVO</t>
  </si>
  <si>
    <t>Ako uchádzač v tomto verejnom obstarávaní Hl. mesta SR Bratislava</t>
  </si>
  <si>
    <t>čestne vyhlasujem,</t>
  </si>
  <si>
    <t>že v spoločnosti uchádzača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</si>
  <si>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</si>
  <si>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</si>
  <si>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</si>
  <si>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</si>
  <si>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vyhlasujem,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</si>
  <si>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</si>
  <si>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</si>
  <si>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</si>
  <si>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</si>
  <si>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</si>
  <si>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</si>
  <si>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</si>
  <si>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</si>
  <si>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</si>
  <si>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</si>
  <si>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</si>
  <si>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</si>
  <si>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</si>
  <si>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</si>
  <si>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</si>
  <si>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</si>
  <si>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</si>
  <si>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</si>
  <si>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</si>
  <si>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</si>
  <si>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</si>
  <si>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</si>
  <si>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</si>
  <si>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</si>
  <si>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</si>
  <si>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</si>
  <si>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Poster 1
 Farebnosť: 4+0
Materiál: kappa
Hrúbka: 5mm
Formát: A1</t>
  </si>
  <si>
    <t>Poster 2
Farebnosť: 4+0
Materiál: kappa
Hrúbka: 5mm
Formát:A0</t>
  </si>
  <si>
    <t>Poster 3 
Farebnosť: 4+0
Materiál: pvc
Hrúbka: 5mm
Formát:A1</t>
  </si>
  <si>
    <t>Poster 4
Farebnosť: 4+0
Materiál: pvc
Hrúbka: 5mm
Formát:A0</t>
  </si>
  <si>
    <t>Poster 5
Farebnosť: 4+0
Materiál: dibond
Hrúbka: 5mm
Format: A1</t>
  </si>
  <si>
    <t>Poster 6 
Farebnosť: 4+0
Materiál: dibond
Hrúbka: 5mm
Formát: A0</t>
  </si>
  <si>
    <t>Plagát 1
Farebnosť: 4+0
Materiál: dibond
Hrúbka: 5mm
Formát: 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</si>
</sst>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.00\ _€_-;\-* #,##0.00\ _€_-;_-* &quot;-&quot;??\ _€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30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4" xfId="0" applyFont="1" applyBorder="1" applyAlignment="1">
      <alignment horizontal="center" vertical="center"/>
    </xf>
    <xf numFmtId="0" fontId="7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left" wrapText="1" indent="1"/>
    </xf>
    <xf numFmtId="0" fontId="7" fillId="0" borderId="46" xfId="0" applyFont="1" applyBorder="1" applyAlignment="1">
      <alignment vertical="center"/>
    </xf>
    <xf numFmtId="0" fontId="0" fillId="0" borderId="45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50" xfId="0" applyFill="1" applyBorder="1" applyAlignment="1" applyProtection="1">
      <alignment horizontal="center"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53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wrapText="1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0" fontId="1" fillId="0" borderId="39" xfId="2" applyFont="1" applyFill="1" applyBorder="1" applyProtection="1">
      <protection locked="0" hidden="1"/>
    </xf>
    <xf numFmtId="2" fontId="0" fillId="0" borderId="55" xfId="4" applyNumberFormat="1" applyFont="1" applyFill="1" applyBorder="1" applyAlignment="1" applyProtection="1">
      <alignment wrapText="1"/>
      <protection locked="0" hidden="1"/>
    </xf>
    <xf numFmtId="2" fontId="0" fillId="5" borderId="55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2" fontId="0" fillId="5" borderId="62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0" borderId="42" xfId="4" applyNumberFormat="1" applyFont="1" applyFill="1" applyBorder="1" applyAlignment="1" applyProtection="1">
      <alignment wrapText="1"/>
      <protection locked="0" hidden="1"/>
    </xf>
    <xf numFmtId="2" fontId="0" fillId="5" borderId="42" xfId="0" applyNumberFormat="1" applyFill="1" applyBorder="1" applyProtection="1"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0" fontId="0" fillId="5" borderId="46" xfId="0" applyFill="1" applyBorder="1" applyProtection="1">
      <protection hidden="1"/>
    </xf>
    <xf numFmtId="0" fontId="0" fillId="5" borderId="31" xfId="0" applyFill="1" applyBorder="1" applyAlignment="1" applyProtection="1">
      <alignment wrapText="1"/>
      <protection hidden="1"/>
    </xf>
    <xf numFmtId="0" fontId="0" fillId="5" borderId="32" xfId="0" applyFill="1" applyBorder="1" applyAlignment="1" applyProtection="1">
      <alignment wrapText="1"/>
      <protection hidden="1"/>
    </xf>
    <xf numFmtId="2" fontId="0" fillId="5" borderId="56" xfId="0" applyNumberFormat="1" applyFill="1" applyBorder="1" applyAlignment="1" applyProtection="1">
      <alignment wrapText="1"/>
      <protection hidden="1"/>
    </xf>
    <xf numFmtId="2" fontId="0" fillId="5" borderId="56" xfId="0" applyNumberFormat="1" applyFill="1" applyBorder="1" applyProtection="1">
      <protection hidden="1"/>
    </xf>
    <xf numFmtId="2" fontId="0" fillId="5" borderId="32" xfId="0" applyNumberFormat="1" applyFill="1" applyBorder="1" applyProtection="1">
      <protection hidden="1"/>
    </xf>
    <xf numFmtId="0" fontId="0" fillId="5" borderId="63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6" borderId="41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2" fontId="0" fillId="0" borderId="29" xfId="0" applyNumberFormat="1" applyBorder="1" applyProtection="1">
      <protection locked="0" hidden="1"/>
    </xf>
    <xf numFmtId="2" fontId="0" fillId="6" borderId="30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6" borderId="3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0" fillId="6" borderId="51" xfId="0" applyFill="1" applyBorder="1" applyProtection="1">
      <protection hidden="1"/>
    </xf>
    <xf numFmtId="0" fontId="0" fillId="6" borderId="52" xfId="0" applyFill="1" applyBorder="1" applyAlignment="1" applyProtection="1">
      <alignment wrapText="1"/>
      <protection hidden="1"/>
    </xf>
    <xf numFmtId="0" fontId="0" fillId="6" borderId="52" xfId="0" applyFill="1" applyBorder="1" applyAlignment="1" applyProtection="1">
      <alignment horizontal="center"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2" fontId="2" fillId="6" borderId="52" xfId="0" applyNumberFormat="1" applyFont="1" applyFill="1" applyBorder="1" applyAlignment="1" applyProtection="1">
      <alignment wrapText="1"/>
      <protection hidden="1"/>
    </xf>
    <xf numFmtId="164" fontId="2" fillId="6" borderId="53" xfId="0" applyNumberFormat="1" applyFont="1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9" borderId="30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8" borderId="30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7" borderId="29" xfId="0" applyNumberFormat="1" applyFill="1" applyBorder="1" applyProtection="1">
      <protection hidden="1"/>
    </xf>
    <xf numFmtId="2" fontId="0" fillId="9" borderId="30" xfId="0" applyNumberFormat="1" applyFill="1" applyBorder="1" applyAlignment="1" applyProtection="1">
      <alignment wrapText="1"/>
      <protection hidden="1"/>
    </xf>
    <xf numFmtId="2" fontId="0" fillId="8" borderId="30" xfId="0" applyNumberFormat="1" applyFill="1" applyBorder="1" applyAlignment="1" applyProtection="1">
      <alignment wrapText="1"/>
      <protection hidden="1"/>
    </xf>
    <xf numFmtId="2" fontId="0" fillId="9" borderId="30" xfId="0" applyNumberFormat="1" applyFill="1" applyBorder="1" applyProtection="1">
      <protection hidden="1"/>
    </xf>
    <xf numFmtId="0" fontId="0" fillId="9" borderId="36" xfId="0" applyFill="1" applyBorder="1" applyProtection="1">
      <protection hidden="1"/>
    </xf>
    <xf numFmtId="0" fontId="0" fillId="8" borderId="37" xfId="0" applyFill="1" applyBorder="1" applyProtection="1">
      <protection hidden="1"/>
    </xf>
    <xf numFmtId="0" fontId="0" fillId="8" borderId="54" xfId="0" applyFill="1" applyBorder="1" applyAlignment="1" applyProtection="1">
      <alignment wrapText="1"/>
      <protection hidden="1"/>
    </xf>
    <xf numFmtId="0" fontId="0" fillId="9" borderId="51" xfId="0" applyFill="1" applyBorder="1" applyProtection="1">
      <protection hidden="1"/>
    </xf>
    <xf numFmtId="0" fontId="0" fillId="9" borderId="52" xfId="0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2" fontId="0" fillId="9" borderId="53" xfId="0" applyNumberFormat="1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0" borderId="30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1" borderId="30" xfId="0" applyFill="1" applyBorder="1" applyAlignment="1" applyProtection="1">
      <alignment wrapText="1"/>
      <protection hidden="1"/>
    </xf>
    <xf numFmtId="0" fontId="0" fillId="10" borderId="4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2" fontId="0" fillId="10" borderId="30" xfId="0" applyNumberFormat="1" applyFill="1" applyBorder="1" applyAlignment="1" applyProtection="1">
      <alignment wrapText="1"/>
      <protection hidden="1"/>
    </xf>
    <xf numFmtId="2" fontId="0" fillId="11" borderId="30" xfId="0" applyNumberFormat="1" applyFill="1" applyBorder="1" applyAlignment="1" applyProtection="1">
      <alignment wrapText="1"/>
      <protection hidden="1"/>
    </xf>
    <xf numFmtId="2" fontId="0" fillId="10" borderId="30" xfId="0" applyNumberFormat="1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1" borderId="32" xfId="0" applyFill="1" applyBorder="1" applyProtection="1">
      <protection hidden="1"/>
    </xf>
    <xf numFmtId="0" fontId="0" fillId="11" borderId="56" xfId="0" applyFill="1" applyBorder="1" applyAlignment="1" applyProtection="1">
      <alignment wrapText="1"/>
      <protection hidden="1"/>
    </xf>
    <xf numFmtId="0" fontId="0" fillId="10" borderId="51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2" fontId="0" fillId="10" borderId="53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4" fillId="5" borderId="11" xfId="2" applyFont="1" applyFill="1" applyBorder="1" applyProtection="1">
      <protection locked="0" hidden="1"/>
    </xf>
    <xf numFmtId="0" fontId="4" fillId="5" borderId="14" xfId="2" applyFont="1" applyFill="1" applyBorder="1" applyProtection="1">
      <protection locked="0" hidden="1"/>
    </xf>
    <xf numFmtId="0" fontId="12" fillId="0" borderId="10" xfId="2" applyFont="1" applyFill="1" applyBorder="1" applyProtection="1">
      <protection locked="0" hidden="1"/>
    </xf>
    <xf numFmtId="0" fontId="18" fillId="5" borderId="50" xfId="2" applyFont="1" applyFill="1" applyBorder="1" applyProtection="1">
      <protection locked="0"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0" fontId="18" fillId="5" borderId="75" xfId="2" applyFont="1" applyFill="1" applyBorder="1" applyProtection="1">
      <protection locked="0" hidden="1"/>
    </xf>
    <xf numFmtId="0" fontId="18" fillId="5" borderId="76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8" xfId="2" applyFont="1" applyFill="1" applyBorder="1" applyAlignment="1" applyProtection="1">
      <alignment horizontal="right" vertical="center" wrapText="1"/>
      <protection locked="0" hidden="1"/>
    </xf>
    <xf numFmtId="0" fontId="3" fillId="0" borderId="10" xfId="2" applyFont="1" applyFill="1" applyBorder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2" fontId="3" fillId="0" borderId="11" xfId="2" applyNumberFormat="1" applyFont="1" applyFill="1" applyBorder="1" applyProtection="1">
      <protection locked="0" hidden="1"/>
    </xf>
    <xf numFmtId="164" fontId="10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wrapText="1"/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0" fontId="13" fillId="0" borderId="66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78" xfId="2" applyFont="1" applyFill="1" applyBorder="1" applyAlignment="1" applyProtection="1">
      <alignment wrapText="1"/>
      <protection hidden="1"/>
    </xf>
    <xf numFmtId="0" fontId="18" fillId="5" borderId="50" xfId="2" applyFont="1" applyFill="1" applyBorder="1" applyProtection="1">
      <protection hidden="1"/>
    </xf>
    <xf numFmtId="0" fontId="4" fillId="5" borderId="67" xfId="2" applyFont="1" applyFill="1" applyBorder="1" applyProtection="1">
      <protection locked="0" hidden="1"/>
    </xf>
    <xf numFmtId="0" fontId="21" fillId="0" borderId="45" xfId="5" applyBorder="1" applyAlignment="1">
      <alignment horizontal="left" vertical="center" wrapText="1" inden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4" fillId="5" borderId="67" xfId="2" applyFont="1" applyFill="1" applyBorder="1" applyProtection="1">
      <protection hidden="1"/>
    </xf>
    <xf numFmtId="0" fontId="12" fillId="0" borderId="0" xfId="2" applyFont="1" applyFill="1" applyBorder="1" applyProtection="1">
      <protection locked="0" hidden="1"/>
    </xf>
    <xf numFmtId="0" fontId="12" fillId="0" borderId="0" xfId="2" applyFont="1" applyFill="1" applyBorder="1" applyAlignment="1" applyProtection="1">
      <alignment horizontal="center"/>
      <protection locked="0" hidden="1"/>
    </xf>
    <xf numFmtId="0" fontId="18" fillId="0" borderId="0" xfId="2" applyFont="1" applyFill="1" applyBorder="1" applyProtection="1">
      <protection locked="0" hidden="1"/>
    </xf>
    <xf numFmtId="165" fontId="10" fillId="0" borderId="50" xfId="2" applyNumberFormat="1" applyFont="1" applyFill="1" applyBorder="1" applyAlignment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hidden="1"/>
    </xf>
    <xf numFmtId="0" fontId="13" fillId="0" borderId="75" xfId="2" applyFont="1" applyFill="1" applyBorder="1" applyProtection="1">
      <protection hidden="1"/>
    </xf>
    <xf numFmtId="0" fontId="13" fillId="0" borderId="21" xfId="2" applyFont="1" applyFill="1" applyBorder="1" applyProtection="1">
      <protection hidden="1"/>
    </xf>
    <xf numFmtId="2" fontId="12" fillId="0" borderId="76" xfId="2" applyNumberFormat="1" applyFont="1" applyFill="1" applyBorder="1" applyProtection="1">
      <protection hidden="1"/>
    </xf>
    <xf numFmtId="2" fontId="12" fillId="0" borderId="27" xfId="2" applyNumberFormat="1" applyFont="1" applyFill="1" applyBorder="1" applyProtection="1">
      <protection hidden="1"/>
    </xf>
    <xf numFmtId="0" fontId="12" fillId="0" borderId="10" xfId="2" applyFont="1" applyFill="1" applyBorder="1" applyAlignment="1" applyProtection="1">
      <alignment wrapText="1"/>
      <protection hidden="1"/>
    </xf>
    <xf numFmtId="0" fontId="12" fillId="0" borderId="81" xfId="2" applyFont="1" applyFill="1" applyBorder="1" applyAlignment="1" applyProtection="1">
      <alignment wrapText="1"/>
      <protection hidden="1"/>
    </xf>
    <xf numFmtId="0" fontId="12" fillId="0" borderId="82" xfId="2" applyFont="1" applyFill="1" applyBorder="1" applyAlignment="1" applyProtection="1">
      <alignment horizontal="center"/>
      <protection hidden="1"/>
    </xf>
    <xf numFmtId="0" fontId="12" fillId="0" borderId="77" xfId="2" applyFont="1" applyFill="1" applyBorder="1" applyProtection="1">
      <protection hidden="1"/>
    </xf>
    <xf numFmtId="0" fontId="12" fillId="0" borderId="78" xfId="2" applyFont="1" applyFill="1" applyBorder="1" applyProtection="1">
      <protection hidden="1"/>
    </xf>
    <xf numFmtId="0" fontId="12" fillId="0" borderId="28" xfId="2" applyFont="1" applyFill="1" applyBorder="1" applyAlignment="1" applyProtection="1">
      <alignment wrapText="1"/>
      <protection hidden="1"/>
    </xf>
    <xf numFmtId="0" fontId="12" fillId="0" borderId="28" xfId="2" applyFont="1" applyFill="1" applyBorder="1" applyAlignment="1" applyProtection="1">
      <alignment horizontal="center"/>
      <protection hidden="1"/>
    </xf>
    <xf numFmtId="0" fontId="12" fillId="0" borderId="28" xfId="2" applyFont="1" applyFill="1" applyBorder="1" applyProtection="1">
      <protection hidden="1"/>
    </xf>
    <xf numFmtId="0" fontId="12" fillId="12" borderId="28" xfId="2" applyFont="1" applyFill="1" applyBorder="1" applyAlignment="1" applyProtection="1">
      <alignment wrapText="1"/>
      <protection hidden="1"/>
    </xf>
    <xf numFmtId="0" fontId="12" fillId="0" borderId="28" xfId="2" applyFont="1" applyFill="1" applyBorder="1" applyAlignment="1" applyProtection="1">
      <alignment horizontal="center" wrapText="1"/>
      <protection hidden="1"/>
    </xf>
    <xf numFmtId="0" fontId="12" fillId="0" borderId="43" xfId="2" applyFont="1" applyFill="1" applyBorder="1" applyProtection="1">
      <protection hidden="1"/>
    </xf>
    <xf numFmtId="0" fontId="14" fillId="0" borderId="74" xfId="2" applyFont="1" applyFill="1" applyBorder="1" applyProtection="1">
      <protection hidden="1"/>
    </xf>
    <xf numFmtId="0" fontId="20" fillId="6" borderId="48" xfId="0" applyFont="1" applyFill="1" applyBorder="1" applyAlignment="1" applyProtection="1">
      <alignment horizontal="center" vertical="center"/>
      <protection hidden="1"/>
    </xf>
    <xf numFmtId="0" fontId="20" fillId="6" borderId="23" xfId="0" applyFont="1" applyFill="1" applyBorder="1" applyAlignment="1" applyProtection="1">
      <alignment horizontal="center" vertical="center"/>
      <protection hidden="1"/>
    </xf>
    <xf numFmtId="0" fontId="20" fillId="6" borderId="49" xfId="0" applyFont="1" applyFill="1" applyBorder="1" applyAlignment="1" applyProtection="1">
      <alignment horizontal="center" vertical="center"/>
      <protection hidden="1"/>
    </xf>
    <xf numFmtId="0" fontId="0" fillId="5" borderId="60" xfId="0" applyFill="1" applyBorder="1" applyAlignment="1" applyProtection="1">
      <alignment horizontal="center" vertical="center"/>
      <protection hidden="1"/>
    </xf>
    <xf numFmtId="0" fontId="0" fillId="5" borderId="42" xfId="0" applyFill="1" applyBorder="1" applyAlignment="1" applyProtection="1">
      <alignment horizontal="center" vertical="center"/>
      <protection hidden="1"/>
    </xf>
    <xf numFmtId="0" fontId="2" fillId="5" borderId="34" xfId="0" applyFont="1" applyFill="1" applyBorder="1" applyAlignment="1" applyProtection="1">
      <alignment horizontal="left" vertical="center" wrapText="1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0" fillId="9" borderId="51" xfId="0" applyFont="1" applyFill="1" applyBorder="1" applyAlignment="1" applyProtection="1">
      <alignment horizontal="center" vertical="center"/>
      <protection hidden="1"/>
    </xf>
    <xf numFmtId="0" fontId="20" fillId="9" borderId="52" xfId="0" applyFont="1" applyFill="1" applyBorder="1" applyAlignment="1" applyProtection="1">
      <alignment horizontal="center" vertical="center"/>
      <protection hidden="1"/>
    </xf>
    <xf numFmtId="0" fontId="20" fillId="9" borderId="53" xfId="0" applyFont="1" applyFill="1" applyBorder="1" applyAlignment="1" applyProtection="1">
      <alignment horizontal="center" vertical="center"/>
      <protection hidden="1"/>
    </xf>
    <xf numFmtId="0" fontId="0" fillId="9" borderId="38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2" fillId="8" borderId="55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2" fillId="8" borderId="42" xfId="0" applyFont="1" applyFill="1" applyBorder="1" applyAlignment="1" applyProtection="1">
      <alignment horizontal="left" vertical="center" wrapText="1"/>
      <protection hidden="1"/>
    </xf>
    <xf numFmtId="0" fontId="0" fillId="9" borderId="47" xfId="0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35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2" fillId="11" borderId="34" xfId="0" applyFont="1" applyFill="1" applyBorder="1" applyAlignment="1" applyProtection="1">
      <alignment horizontal="left" vertical="center" wrapText="1"/>
      <protection hidden="1"/>
    </xf>
    <xf numFmtId="0" fontId="2" fillId="11" borderId="60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42" xfId="0" applyFont="1" applyFill="1" applyBorder="1" applyAlignment="1" applyProtection="1">
      <alignment horizontal="left" vertic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0" borderId="35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1" borderId="35" xfId="0" applyFill="1" applyBorder="1" applyAlignment="1" applyProtection="1">
      <alignment horizontal="center" wrapText="1"/>
      <protection hidden="1"/>
    </xf>
    <xf numFmtId="0" fontId="0" fillId="10" borderId="61" xfId="0" applyFill="1" applyBorder="1" applyAlignment="1" applyProtection="1">
      <alignment horizontal="center"/>
      <protection hidden="1"/>
    </xf>
    <xf numFmtId="0" fontId="0" fillId="10" borderId="35" xfId="0" applyFill="1" applyBorder="1" applyAlignment="1" applyProtection="1">
      <alignment horizontal="center"/>
      <protection hidden="1"/>
    </xf>
    <xf numFmtId="0" fontId="20" fillId="6" borderId="58" xfId="0" applyFont="1" applyFill="1" applyBorder="1" applyAlignment="1" applyProtection="1">
      <alignment horizontal="center" vertical="center"/>
      <protection hidden="1"/>
    </xf>
    <xf numFmtId="0" fontId="20" fillId="6" borderId="59" xfId="0" applyFont="1" applyFill="1" applyBorder="1" applyAlignment="1" applyProtection="1">
      <alignment horizontal="center" vertical="center"/>
      <protection hidden="1"/>
    </xf>
    <xf numFmtId="0" fontId="20" fillId="6" borderId="57" xfId="0" applyFont="1" applyFill="1" applyBorder="1" applyAlignment="1" applyProtection="1">
      <alignment horizontal="center" vertical="center"/>
      <protection hidden="1"/>
    </xf>
    <xf numFmtId="0" fontId="0" fillId="6" borderId="33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5" borderId="35" xfId="0" applyFill="1" applyBorder="1" applyAlignment="1" applyProtection="1">
      <alignment horizontal="center"/>
      <protection hidden="1"/>
    </xf>
    <xf numFmtId="0" fontId="0" fillId="6" borderId="61" xfId="0" applyFill="1" applyBorder="1" applyAlignment="1" applyProtection="1">
      <alignment horizontal="center"/>
      <protection hidden="1"/>
    </xf>
    <xf numFmtId="0" fontId="20" fillId="10" borderId="44" xfId="0" applyFont="1" applyFill="1" applyBorder="1" applyAlignment="1" applyProtection="1">
      <alignment horizontal="center" vertical="center"/>
      <protection hidden="1"/>
    </xf>
    <xf numFmtId="0" fontId="20" fillId="10" borderId="1" xfId="0" applyFont="1" applyFill="1" applyBorder="1" applyAlignment="1" applyProtection="1">
      <alignment horizontal="center" vertical="center"/>
      <protection hidden="1"/>
    </xf>
    <xf numFmtId="0" fontId="20" fillId="10" borderId="43" xfId="0" applyFont="1" applyFill="1" applyBorder="1" applyAlignment="1" applyProtection="1">
      <alignment horizontal="center" vertical="center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70" xfId="0" applyBorder="1" applyAlignment="1" applyProtection="1">
      <alignment horizontal="left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79" xfId="2" applyNumberFormat="1" applyFont="1" applyFill="1" applyBorder="1" applyAlignment="1" applyProtection="1">
      <alignment horizontal="right" vertical="center"/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2" fontId="3" fillId="0" borderId="2" xfId="2" applyNumberFormat="1" applyFont="1" applyFill="1" applyAlignment="1" applyProtection="1">
      <alignment horizontal="left"/>
      <protection locked="0" hidden="1"/>
    </xf>
    <xf numFmtId="0" fontId="3" fillId="0" borderId="2" xfId="2" applyFont="1" applyFill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9" xfId="2" applyFont="1" applyFill="1" applyBorder="1" applyAlignment="1" applyProtection="1">
      <alignment horizontal="left" vertical="center" wrapText="1"/>
      <protection hidden="1"/>
    </xf>
    <xf numFmtId="0" fontId="3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0" fillId="0" borderId="48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13" fillId="0" borderId="69" xfId="2" applyFont="1" applyFill="1" applyBorder="1" applyAlignment="1" applyProtection="1">
      <alignment horizontal="left" vertical="center"/>
      <protection hidden="1"/>
    </xf>
    <xf numFmtId="0" fontId="13" fillId="0" borderId="68" xfId="2" applyFont="1" applyFill="1" applyBorder="1" applyAlignment="1" applyProtection="1">
      <alignment horizontal="left" vertical="center"/>
      <protection hidden="1"/>
    </xf>
    <xf numFmtId="0" fontId="13" fillId="0" borderId="70" xfId="2" applyFont="1" applyFill="1" applyBorder="1" applyAlignment="1" applyProtection="1">
      <alignment horizontal="left" vertical="center"/>
      <protection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2" fontId="3" fillId="0" borderId="15" xfId="2" applyNumberFormat="1" applyFont="1" applyFill="1" applyBorder="1" applyAlignment="1" applyProtection="1">
      <alignment horizontal="left"/>
      <protection locked="0" hidden="1"/>
    </xf>
    <xf numFmtId="2" fontId="3" fillId="0" borderId="16" xfId="2" applyNumberFormat="1" applyFont="1" applyFill="1" applyBorder="1" applyAlignment="1" applyProtection="1">
      <alignment horizontal="left"/>
      <protection locked="0" hidden="1"/>
    </xf>
    <xf numFmtId="0" fontId="13" fillId="0" borderId="83" xfId="2" applyFont="1" applyFill="1" applyBorder="1" applyAlignment="1" applyProtection="1">
      <alignment horizontal="left"/>
      <protection hidden="1"/>
    </xf>
    <xf numFmtId="0" fontId="13" fillId="0" borderId="73" xfId="2" applyFont="1" applyFill="1" applyBorder="1" applyAlignment="1" applyProtection="1">
      <alignment horizontal="left"/>
      <protection hidden="1"/>
    </xf>
    <xf numFmtId="164" fontId="14" fillId="0" borderId="84" xfId="2" applyNumberFormat="1" applyFont="1" applyFill="1" applyBorder="1" applyAlignment="1" applyProtection="1">
      <alignment horizontal="right" vertical="center"/>
      <protection hidden="1"/>
    </xf>
    <xf numFmtId="164" fontId="14" fillId="0" borderId="71" xfId="2" applyNumberFormat="1" applyFont="1" applyFill="1" applyBorder="1" applyAlignment="1" applyProtection="1">
      <alignment horizontal="right" vertical="center"/>
      <protection hidden="1"/>
    </xf>
    <xf numFmtId="164" fontId="14" fillId="0" borderId="80" xfId="2" applyNumberFormat="1" applyFont="1" applyFill="1" applyBorder="1" applyAlignment="1" applyProtection="1">
      <alignment horizontal="right" vertical="center"/>
      <protection hidden="1"/>
    </xf>
    <xf numFmtId="0" fontId="3" fillId="0" borderId="17" xfId="2" applyFont="1" applyFill="1" applyBorder="1" applyAlignment="1" applyProtection="1">
      <alignment horizontal="left" vertical="center" wrapText="1"/>
      <protection locked="0" hidden="1"/>
    </xf>
    <xf numFmtId="0" fontId="3" fillId="0" borderId="18" xfId="2" applyFont="1" applyFill="1" applyBorder="1" applyAlignment="1" applyProtection="1">
      <alignment horizontal="left" vertical="center" wrapText="1"/>
      <protection locked="0" hidden="1"/>
    </xf>
    <xf numFmtId="0" fontId="3" fillId="0" borderId="85" xfId="2" applyFont="1" applyFill="1" applyBorder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2" fontId="3" fillId="0" borderId="25" xfId="2" applyNumberFormat="1" applyFont="1" applyFill="1" applyBorder="1" applyAlignment="1" applyProtection="1">
      <alignment horizontal="left"/>
      <protection locked="0" hidden="1"/>
    </xf>
    <xf numFmtId="2" fontId="3" fillId="0" borderId="72" xfId="2" applyNumberFormat="1" applyFont="1" applyFill="1" applyBorder="1" applyAlignment="1" applyProtection="1">
      <alignment horizontal="left"/>
      <protection locked="0" hidden="1"/>
    </xf>
    <xf numFmtId="164" fontId="14" fillId="0" borderId="25" xfId="2" applyNumberFormat="1" applyFont="1" applyFill="1" applyBorder="1" applyAlignment="1" applyProtection="1">
      <alignment horizontal="right" vertical="center"/>
      <protection hidden="1"/>
    </xf>
    <xf numFmtId="164" fontId="14" fillId="0" borderId="26" xfId="2" applyNumberFormat="1" applyFont="1" applyFill="1" applyBorder="1" applyAlignment="1" applyProtection="1">
      <alignment horizontal="right" vertical="center"/>
      <protection hidden="1"/>
    </xf>
    <xf numFmtId="164" fontId="14" fillId="0" borderId="27" xfId="2" applyNumberFormat="1" applyFont="1" applyFill="1" applyBorder="1" applyAlignment="1" applyProtection="1">
      <alignment horizontal="right" vertical="center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73" xfId="0" applyBorder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19" fillId="0" borderId="22" xfId="2" applyFont="1" applyFill="1" applyBorder="1" applyAlignment="1" applyProtection="1">
      <alignment horizontal="center"/>
      <protection locked="0" hidden="1"/>
    </xf>
    <xf numFmtId="0" fontId="19" fillId="0" borderId="23" xfId="2" applyFont="1" applyFill="1" applyBorder="1" applyAlignment="1" applyProtection="1">
      <alignment horizontal="center"/>
      <protection locked="0" hidden="1"/>
    </xf>
    <xf numFmtId="0" fontId="19" fillId="0" borderId="24" xfId="2" applyFont="1" applyFill="1" applyBorder="1" applyAlignment="1" applyProtection="1">
      <alignment horizontal="center"/>
      <protection locked="0" hidden="1"/>
    </xf>
    <xf numFmtId="0" fontId="13" fillId="0" borderId="44" xfId="2" applyFont="1" applyFill="1" applyBorder="1" applyAlignment="1" applyProtection="1">
      <alignment horizontal="left"/>
      <protection hidden="1"/>
    </xf>
    <xf numFmtId="0" fontId="13" fillId="0" borderId="1" xfId="2" applyFont="1" applyFill="1" applyBorder="1" applyAlignment="1" applyProtection="1">
      <alignment horizontal="left"/>
      <protection hidden="1"/>
    </xf>
    <xf numFmtId="0" fontId="12" fillId="0" borderId="74" xfId="2" applyFont="1" applyFill="1" applyBorder="1" applyAlignment="1" applyProtection="1">
      <alignment horizontal="left"/>
      <protection hidden="1"/>
    </xf>
    <xf numFmtId="0" fontId="12" fillId="0" borderId="71" xfId="2" applyFont="1" applyFill="1" applyBorder="1" applyAlignment="1" applyProtection="1">
      <alignment horizontal="left"/>
      <protection hidden="1"/>
    </xf>
    <xf numFmtId="0" fontId="10" fillId="0" borderId="48" xfId="2" applyFont="1" applyFill="1" applyBorder="1" applyAlignment="1" applyProtection="1">
      <alignment horizontal="left"/>
      <protection locked="0" hidden="1"/>
    </xf>
    <xf numFmtId="0" fontId="10" fillId="0" borderId="23" xfId="2" applyFont="1" applyFill="1" applyBorder="1" applyAlignment="1" applyProtection="1">
      <alignment horizontal="left"/>
      <protection locked="0" hidden="1"/>
    </xf>
    <xf numFmtId="0" fontId="10" fillId="0" borderId="24" xfId="2" applyFont="1" applyFill="1" applyBorder="1" applyAlignment="1" applyProtection="1">
      <alignment horizontal="left"/>
      <protection locked="0" hidden="1"/>
    </xf>
    <xf numFmtId="43" fontId="14" fillId="0" borderId="71" xfId="4" applyFont="1" applyFill="1" applyBorder="1" applyAlignment="1" applyProtection="1">
      <alignment horizontal="center"/>
      <protection hidden="1"/>
    </xf>
    <xf numFmtId="43" fontId="14" fillId="0" borderId="80" xfId="4" applyFont="1" applyFill="1" applyBorder="1" applyAlignment="1" applyProtection="1">
      <alignment horizontal="center"/>
      <protection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565150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565150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6</xdr:col>
          <xdr:colOff>0</xdr:colOff>
          <xdr:row>16</xdr:row>
          <xdr:rowOff>565150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12700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209550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203200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203200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6</xdr:col>
          <xdr:colOff>285750</xdr:colOff>
          <xdr:row>16</xdr:row>
          <xdr:rowOff>565150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209550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C6" sqref="C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72" t="s">
        <v>0</v>
      </c>
      <c r="C2" s="173"/>
      <c r="D2" s="173"/>
      <c r="E2" s="173"/>
      <c r="F2" s="173"/>
      <c r="G2" s="173"/>
      <c r="H2" s="173"/>
      <c r="I2" s="173"/>
      <c r="J2" s="173"/>
      <c r="K2" s="174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11</v>
      </c>
      <c r="D4" s="24" t="s">
        <v>12</v>
      </c>
      <c r="E4" s="25">
        <v>240000</v>
      </c>
      <c r="F4" s="25">
        <v>0</v>
      </c>
      <c r="G4" s="26" t="s">
        <v>13</v>
      </c>
      <c r="H4" s="27">
        <f>E4</f>
        <v>240000</v>
      </c>
      <c r="I4" s="28">
        <f>H4/H$14*100</f>
        <v>100</v>
      </c>
      <c r="J4" s="29">
        <f t="shared" ref="J4:J6" si="0">IF(I4=0,0,(E4-F4)/I4)</f>
        <v>2400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14</v>
      </c>
      <c r="D5" s="32" t="s">
        <v>15</v>
      </c>
      <c r="E5" s="33">
        <v>0</v>
      </c>
      <c r="F5" s="33">
        <v>0</v>
      </c>
      <c r="G5" s="26" t="s">
        <v>16</v>
      </c>
      <c r="H5" s="34">
        <v>0</v>
      </c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35">
      <c r="B6" s="22">
        <v>3</v>
      </c>
      <c r="C6" s="31" t="s">
        <v>14</v>
      </c>
      <c r="D6" s="32" t="s">
        <v>15</v>
      </c>
      <c r="E6" s="33">
        <v>0</v>
      </c>
      <c r="F6" s="33">
        <v>0</v>
      </c>
      <c r="G6" s="26" t="s">
        <v>16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14</v>
      </c>
      <c r="D7" s="32" t="s">
        <v>14</v>
      </c>
      <c r="E7" s="33">
        <v>0</v>
      </c>
      <c r="F7" s="33">
        <v>0</v>
      </c>
      <c r="G7" s="26" t="s">
        <v>17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14</v>
      </c>
      <c r="D8" s="37" t="s">
        <v>14</v>
      </c>
      <c r="E8" s="38">
        <v>0</v>
      </c>
      <c r="F8" s="33">
        <v>0</v>
      </c>
      <c r="G8" s="26" t="s">
        <v>17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14</v>
      </c>
      <c r="D9" s="37" t="s">
        <v>14</v>
      </c>
      <c r="E9" s="38">
        <v>0</v>
      </c>
      <c r="F9" s="33">
        <v>0</v>
      </c>
      <c r="G9" s="26" t="s">
        <v>17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14</v>
      </c>
      <c r="D10" s="37" t="s">
        <v>14</v>
      </c>
      <c r="E10" s="38">
        <v>0</v>
      </c>
      <c r="F10" s="33">
        <v>0</v>
      </c>
      <c r="G10" s="26" t="s">
        <v>17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14</v>
      </c>
      <c r="D11" s="37" t="s">
        <v>14</v>
      </c>
      <c r="E11" s="38">
        <v>0</v>
      </c>
      <c r="F11" s="33">
        <v>0</v>
      </c>
      <c r="G11" s="26" t="s">
        <v>17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14</v>
      </c>
      <c r="D12" s="37" t="s">
        <v>14</v>
      </c>
      <c r="E12" s="38">
        <v>0</v>
      </c>
      <c r="F12" s="33">
        <v>0</v>
      </c>
      <c r="G12" s="26" t="s">
        <v>17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14</v>
      </c>
      <c r="D13" s="37" t="s">
        <v>14</v>
      </c>
      <c r="E13" s="38">
        <v>0</v>
      </c>
      <c r="F13" s="33">
        <v>0</v>
      </c>
      <c r="G13" s="26" t="s">
        <v>17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18</v>
      </c>
      <c r="D14" s="42"/>
      <c r="E14" s="42"/>
      <c r="F14" s="42"/>
      <c r="G14" s="42"/>
      <c r="H14" s="43">
        <f>SUM(H4:H13)</f>
        <v>240000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204" t="s">
        <v>19</v>
      </c>
      <c r="C16" s="205"/>
      <c r="D16" s="205"/>
      <c r="E16" s="205"/>
      <c r="F16" s="205"/>
      <c r="G16" s="205"/>
      <c r="H16" s="205"/>
      <c r="I16" s="205"/>
      <c r="J16" s="206"/>
    </row>
    <row r="17" spans="2:10" x14ac:dyDescent="0.35">
      <c r="B17" s="207" t="s">
        <v>1</v>
      </c>
      <c r="C17" s="177" t="s">
        <v>2</v>
      </c>
      <c r="D17" s="175" t="s">
        <v>20</v>
      </c>
      <c r="E17" s="209" t="s">
        <v>21</v>
      </c>
      <c r="F17" s="210"/>
      <c r="G17" s="211" t="s">
        <v>22</v>
      </c>
      <c r="H17" s="212"/>
      <c r="I17" s="213" t="s">
        <v>23</v>
      </c>
      <c r="J17" s="210"/>
    </row>
    <row r="18" spans="2:10" x14ac:dyDescent="0.35">
      <c r="B18" s="208"/>
      <c r="C18" s="178"/>
      <c r="D18" s="176"/>
      <c r="E18" s="47" t="s">
        <v>21</v>
      </c>
      <c r="F18" s="48" t="s">
        <v>24</v>
      </c>
      <c r="G18" s="49" t="s">
        <v>22</v>
      </c>
      <c r="H18" s="50" t="s">
        <v>25</v>
      </c>
      <c r="I18" s="51" t="s">
        <v>23</v>
      </c>
      <c r="J18" s="48" t="s">
        <v>26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35">
      <c r="B20" s="47">
        <v>2</v>
      </c>
      <c r="C20" s="52" t="str">
        <v>...</v>
      </c>
      <c r="D20" s="53">
        <v>0</v>
      </c>
      <c r="E20" s="54">
        <v>0</v>
      </c>
      <c r="F20" s="55">
        <f>IF(I5=100,"0",IF((E5-F5)=0,0,(IF(G5="čím menej, tým lepšie",(I5*(E5-E20)/(E5-F5)),(I5*(E20-F5)/(E5-F5))))))</f>
        <v>0</v>
      </c>
      <c r="G20" s="54">
        <v>0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...</v>
      </c>
      <c r="D21" s="53">
        <v>0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27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35">
      <c r="B31" s="179" t="s">
        <v>28</v>
      </c>
      <c r="C31" s="180"/>
      <c r="D31" s="180"/>
      <c r="E31" s="180"/>
      <c r="F31" s="180"/>
      <c r="G31" s="180"/>
      <c r="H31" s="180"/>
      <c r="I31" s="180"/>
      <c r="J31" s="181"/>
    </row>
    <row r="32" spans="2:10" x14ac:dyDescent="0.35">
      <c r="B32" s="182" t="s">
        <v>1</v>
      </c>
      <c r="C32" s="184" t="s">
        <v>2</v>
      </c>
      <c r="D32" s="185"/>
      <c r="E32" s="192" t="s">
        <v>21</v>
      </c>
      <c r="F32" s="193"/>
      <c r="G32" s="190" t="s">
        <v>22</v>
      </c>
      <c r="H32" s="191"/>
      <c r="I32" s="188" t="s">
        <v>23</v>
      </c>
      <c r="J32" s="189"/>
    </row>
    <row r="33" spans="2:10" x14ac:dyDescent="0.35">
      <c r="B33" s="183"/>
      <c r="C33" s="186"/>
      <c r="D33" s="187"/>
      <c r="E33" s="66" t="s">
        <v>21</v>
      </c>
      <c r="F33" s="67" t="s">
        <v>29</v>
      </c>
      <c r="G33" s="68" t="s">
        <v>22</v>
      </c>
      <c r="H33" s="69" t="s">
        <v>30</v>
      </c>
      <c r="I33" s="70" t="s">
        <v>23</v>
      </c>
      <c r="J33" s="71" t="s">
        <v>26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...</v>
      </c>
      <c r="D35" s="74"/>
      <c r="E35" s="75">
        <f>E20</f>
        <v>0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0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...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27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14" t="s">
        <v>31</v>
      </c>
      <c r="C46" s="215"/>
      <c r="D46" s="215"/>
      <c r="E46" s="215"/>
      <c r="F46" s="215"/>
      <c r="G46" s="215"/>
      <c r="H46" s="215"/>
      <c r="I46" s="215"/>
      <c r="J46" s="216"/>
    </row>
    <row r="47" spans="2:10" ht="15.75" customHeight="1" x14ac:dyDescent="0.35">
      <c r="B47" s="198" t="s">
        <v>1</v>
      </c>
      <c r="C47" s="194" t="s">
        <v>2</v>
      </c>
      <c r="D47" s="195"/>
      <c r="E47" s="198" t="s">
        <v>21</v>
      </c>
      <c r="F47" s="199"/>
      <c r="G47" s="200" t="s">
        <v>22</v>
      </c>
      <c r="H47" s="201"/>
      <c r="I47" s="202" t="s">
        <v>23</v>
      </c>
      <c r="J47" s="203"/>
    </row>
    <row r="48" spans="2:10" x14ac:dyDescent="0.35">
      <c r="B48" s="217"/>
      <c r="C48" s="196"/>
      <c r="D48" s="197"/>
      <c r="E48" s="86" t="s">
        <v>21</v>
      </c>
      <c r="F48" s="87" t="s">
        <v>29</v>
      </c>
      <c r="G48" s="88" t="s">
        <v>22</v>
      </c>
      <c r="H48" s="89" t="s">
        <v>30</v>
      </c>
      <c r="I48" s="90" t="s">
        <v>23</v>
      </c>
      <c r="J48" s="91" t="s">
        <v>26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...</v>
      </c>
      <c r="D50" s="94"/>
      <c r="E50" s="75">
        <f t="shared" ref="E50:E58" si="16">E20</f>
        <v>0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0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5">
      <c r="B51" s="92">
        <v>3</v>
      </c>
      <c r="C51" s="93" t="str">
        <v>...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27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formula1>"žiadna,čím menej, tým lepšie,čím viac, tým lepšie"</formula1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94"/>
  <sheetViews>
    <sheetView zoomScaleNormal="100" workbookViewId="0">
      <selection activeCell="E23" sqref="E23"/>
    </sheetView>
  </sheetViews>
  <sheetFormatPr defaultColWidth="9.1796875" defaultRowHeight="14.5" x14ac:dyDescent="0.35"/>
  <cols>
    <col min="1" max="1" width="3.26953125" style="14" customWidth="1"/>
    <col min="2" max="2" width="38.8164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7" width="3" style="14" customWidth="1"/>
    <col min="8" max="16384" width="9.1796875" style="14"/>
  </cols>
  <sheetData>
    <row r="1" spans="1:10" ht="15" thickBot="1" x14ac:dyDescent="0.4">
      <c r="A1" s="271"/>
      <c r="B1" s="272"/>
      <c r="C1" s="272"/>
      <c r="D1" s="272"/>
      <c r="E1" s="272"/>
      <c r="F1" s="272"/>
      <c r="G1" s="271"/>
    </row>
    <row r="2" spans="1:10" ht="45.75" customHeight="1" thickBot="1" x14ac:dyDescent="0.4">
      <c r="A2" s="271"/>
      <c r="B2" s="273" t="s">
        <v>32</v>
      </c>
      <c r="C2" s="274"/>
      <c r="D2" s="274"/>
      <c r="E2" s="274"/>
      <c r="F2" s="275"/>
      <c r="G2" s="271"/>
    </row>
    <row r="3" spans="1:10" ht="15" thickBot="1" x14ac:dyDescent="0.4">
      <c r="A3" s="271"/>
      <c r="B3" s="234"/>
      <c r="C3" s="234"/>
      <c r="D3" s="234"/>
      <c r="E3" s="234"/>
      <c r="F3" s="234"/>
      <c r="G3" s="271"/>
    </row>
    <row r="4" spans="1:10" x14ac:dyDescent="0.35">
      <c r="A4" s="271"/>
      <c r="B4" s="121" t="s">
        <v>33</v>
      </c>
      <c r="C4" s="276"/>
      <c r="D4" s="276"/>
      <c r="E4" s="276"/>
      <c r="F4" s="277"/>
      <c r="G4" s="271"/>
    </row>
    <row r="5" spans="1:10" x14ac:dyDescent="0.35">
      <c r="A5" s="271"/>
      <c r="B5" s="122" t="s">
        <v>34</v>
      </c>
      <c r="C5" s="278"/>
      <c r="D5" s="278"/>
      <c r="E5" s="278"/>
      <c r="F5" s="279"/>
      <c r="G5" s="271"/>
      <c r="H5" s="123"/>
      <c r="I5" s="123"/>
      <c r="J5" s="123"/>
    </row>
    <row r="6" spans="1:10" x14ac:dyDescent="0.35">
      <c r="A6" s="271"/>
      <c r="B6" s="122" t="s">
        <v>35</v>
      </c>
      <c r="C6" s="278"/>
      <c r="D6" s="278"/>
      <c r="E6" s="278"/>
      <c r="F6" s="279"/>
      <c r="G6" s="271"/>
    </row>
    <row r="7" spans="1:10" x14ac:dyDescent="0.35">
      <c r="A7" s="271"/>
      <c r="B7" s="122" t="s">
        <v>36</v>
      </c>
      <c r="C7" s="278"/>
      <c r="D7" s="278"/>
      <c r="E7" s="278"/>
      <c r="F7" s="279"/>
      <c r="G7" s="271"/>
    </row>
    <row r="8" spans="1:10" x14ac:dyDescent="0.35">
      <c r="A8" s="271"/>
      <c r="B8" s="122" t="s">
        <v>37</v>
      </c>
      <c r="C8" s="278"/>
      <c r="D8" s="278"/>
      <c r="E8" s="278"/>
      <c r="F8" s="279"/>
      <c r="G8" s="271"/>
    </row>
    <row r="9" spans="1:10" x14ac:dyDescent="0.35">
      <c r="A9" s="271"/>
      <c r="B9" s="122" t="s">
        <v>38</v>
      </c>
      <c r="C9" s="278"/>
      <c r="D9" s="278"/>
      <c r="E9" s="278"/>
      <c r="F9" s="279"/>
      <c r="G9" s="271"/>
    </row>
    <row r="10" spans="1:10" ht="15.75" customHeight="1" thickBot="1" x14ac:dyDescent="0.4">
      <c r="A10" s="271"/>
      <c r="B10" s="124" t="s">
        <v>39</v>
      </c>
      <c r="C10" s="280" t="s">
        <v>40</v>
      </c>
      <c r="D10" s="281"/>
      <c r="E10" s="282"/>
      <c r="F10" s="283"/>
      <c r="G10" s="271"/>
    </row>
    <row r="11" spans="1:10" ht="15" thickBot="1" x14ac:dyDescent="0.4">
      <c r="A11" s="271"/>
      <c r="B11" s="234"/>
      <c r="C11" s="234"/>
      <c r="D11" s="234"/>
      <c r="E11" s="234"/>
      <c r="F11" s="234"/>
      <c r="G11" s="271"/>
    </row>
    <row r="12" spans="1:10" ht="30" customHeight="1" thickBot="1" x14ac:dyDescent="0.4">
      <c r="A12" s="271"/>
      <c r="B12" s="273" t="s">
        <v>41</v>
      </c>
      <c r="C12" s="274"/>
      <c r="D12" s="274"/>
      <c r="E12" s="274"/>
      <c r="F12" s="275"/>
      <c r="G12" s="271"/>
    </row>
    <row r="13" spans="1:10" ht="45" customHeight="1" x14ac:dyDescent="0.35">
      <c r="A13" s="271"/>
      <c r="B13" s="218" t="s">
        <v>42</v>
      </c>
      <c r="C13" s="219"/>
      <c r="D13" s="219"/>
      <c r="E13" s="220"/>
      <c r="F13" s="150"/>
      <c r="G13" s="271"/>
    </row>
    <row r="14" spans="1:10" ht="45" customHeight="1" x14ac:dyDescent="0.35">
      <c r="A14" s="271"/>
      <c r="B14" s="249" t="s">
        <v>43</v>
      </c>
      <c r="C14" s="250"/>
      <c r="D14" s="250"/>
      <c r="E14" s="250"/>
      <c r="F14" s="125"/>
      <c r="G14" s="271"/>
    </row>
    <row r="15" spans="1:10" ht="45" customHeight="1" x14ac:dyDescent="0.35">
      <c r="A15" s="271"/>
      <c r="B15" s="249" t="s">
        <v>44</v>
      </c>
      <c r="C15" s="250"/>
      <c r="D15" s="250"/>
      <c r="E15" s="250"/>
      <c r="F15" s="125"/>
      <c r="G15" s="271"/>
    </row>
    <row r="16" spans="1:10" ht="45" customHeight="1" x14ac:dyDescent="0.35">
      <c r="A16" s="271"/>
      <c r="B16" s="251" t="s">
        <v>45</v>
      </c>
      <c r="C16" s="252"/>
      <c r="D16" s="252"/>
      <c r="E16" s="252"/>
      <c r="F16" s="125"/>
      <c r="G16" s="271"/>
    </row>
    <row r="17" spans="1:7" ht="45" customHeight="1" thickBot="1" x14ac:dyDescent="0.4">
      <c r="A17" s="271"/>
      <c r="B17" s="253" t="s">
        <v>46</v>
      </c>
      <c r="C17" s="254"/>
      <c r="D17" s="254"/>
      <c r="E17" s="254"/>
      <c r="F17" s="126"/>
      <c r="G17" s="271"/>
    </row>
    <row r="18" spans="1:7" ht="15" thickBot="1" x14ac:dyDescent="0.4">
      <c r="A18" s="271"/>
      <c r="B18" s="234"/>
      <c r="C18" s="234"/>
      <c r="D18" s="234"/>
      <c r="E18" s="234"/>
      <c r="F18" s="234"/>
      <c r="G18" s="271"/>
    </row>
    <row r="19" spans="1:7" ht="24" customHeight="1" thickBot="1" x14ac:dyDescent="0.4">
      <c r="A19" s="271"/>
      <c r="B19" s="115" t="s">
        <v>47</v>
      </c>
      <c r="C19" s="228" t="str">
        <f>'Zákl. nastavenie'!C4</f>
        <v>Cena celkom</v>
      </c>
      <c r="D19" s="229"/>
      <c r="E19" s="229"/>
      <c r="F19" s="230"/>
      <c r="G19" s="271"/>
    </row>
    <row r="20" spans="1:7" ht="15" customHeight="1" x14ac:dyDescent="0.35">
      <c r="A20" s="271"/>
      <c r="B20" s="127" t="s">
        <v>48</v>
      </c>
      <c r="C20" s="128" t="s">
        <v>49</v>
      </c>
      <c r="D20" s="128"/>
      <c r="E20" s="129" t="s">
        <v>50</v>
      </c>
      <c r="F20" s="130" t="s">
        <v>51</v>
      </c>
      <c r="G20" s="271"/>
    </row>
    <row r="21" spans="1:7" ht="15" thickBot="1" x14ac:dyDescent="0.4">
      <c r="A21" s="271"/>
      <c r="B21" s="110" t="str">
        <f>'Zákl. nastavenie'!G4</f>
        <v>čím menej, tým lepšie</v>
      </c>
      <c r="C21" s="284">
        <f>'Zákl. nastavenie'!I4</f>
        <v>100</v>
      </c>
      <c r="D21" s="285"/>
      <c r="E21" s="111">
        <f>'Zákl. nastavenie'!F4</f>
        <v>0</v>
      </c>
      <c r="F21" s="112">
        <f>'Zákl. nastavenie'!E4</f>
        <v>240000</v>
      </c>
      <c r="G21" s="271"/>
    </row>
    <row r="22" spans="1:7" ht="29.5" thickBot="1" x14ac:dyDescent="0.4">
      <c r="A22" s="271"/>
      <c r="B22" s="131" t="s">
        <v>52</v>
      </c>
      <c r="C22" s="132" t="s">
        <v>53</v>
      </c>
      <c r="D22" s="133" t="s">
        <v>54</v>
      </c>
      <c r="E22" s="134" t="s">
        <v>55</v>
      </c>
      <c r="F22" s="135" t="s">
        <v>56</v>
      </c>
      <c r="G22" s="271"/>
    </row>
    <row r="23" spans="1:7" ht="18.5" x14ac:dyDescent="0.45">
      <c r="A23" s="271"/>
      <c r="B23" s="108" t="s">
        <v>57</v>
      </c>
      <c r="C23" s="136">
        <v>1</v>
      </c>
      <c r="D23" s="113">
        <v>0</v>
      </c>
      <c r="E23" s="137">
        <f>IF(C$10="Som platcom DPH",D23*0.23,0)</f>
        <v>0</v>
      </c>
      <c r="F23" s="138">
        <f>SUM(D23+E23)*C23</f>
        <v>0</v>
      </c>
      <c r="G23" s="271"/>
    </row>
    <row r="24" spans="1:7" ht="19" thickBot="1" x14ac:dyDescent="0.5">
      <c r="A24" s="271"/>
      <c r="B24" s="108" t="s">
        <v>14</v>
      </c>
      <c r="C24" s="136">
        <v>1</v>
      </c>
      <c r="D24" s="114">
        <v>0</v>
      </c>
      <c r="E24" s="137">
        <f>IF(C$10="Som platcom DPH",D24*0.23,0)</f>
        <v>0</v>
      </c>
      <c r="F24" s="138">
        <f>SUM(D24+E24)*C24</f>
        <v>0</v>
      </c>
      <c r="G24" s="271"/>
    </row>
    <row r="25" spans="1:7" x14ac:dyDescent="0.35">
      <c r="A25" s="271"/>
      <c r="B25" s="255" t="s">
        <v>27</v>
      </c>
      <c r="C25" s="256"/>
      <c r="D25" s="256"/>
      <c r="E25" s="257"/>
      <c r="F25" s="139">
        <f>SUM(F23:F24)</f>
        <v>0</v>
      </c>
      <c r="G25" s="271"/>
    </row>
    <row r="26" spans="1:7" ht="19" thickBot="1" x14ac:dyDescent="0.5">
      <c r="A26" s="271"/>
      <c r="B26" s="140" t="s">
        <v>58</v>
      </c>
      <c r="C26" s="286" t="str">
        <f>IF(C21=100,"Toto je jediné kritérium a prepočet na body sa preto neuplatňuje",IF(B21="čím menej, tým lepšie",(C21*(F21-F25)/(F21-E21)),(C21*(F25-E21)/(F21-E21))))</f>
        <v>Toto je jediné kritérium a prepočet na body sa preto neuplatňuje</v>
      </c>
      <c r="D26" s="287"/>
      <c r="E26" s="287"/>
      <c r="F26" s="288"/>
      <c r="G26" s="271"/>
    </row>
    <row r="27" spans="1:7" ht="15" customHeight="1" thickBot="1" x14ac:dyDescent="0.4">
      <c r="A27" s="271"/>
      <c r="B27" s="238"/>
      <c r="C27" s="239"/>
      <c r="D27" s="239"/>
      <c r="E27" s="239"/>
      <c r="F27" s="240"/>
      <c r="G27" s="271"/>
    </row>
    <row r="28" spans="1:7" ht="22.5" customHeight="1" thickBot="1" x14ac:dyDescent="0.4">
      <c r="A28" s="271"/>
      <c r="B28" s="116" t="s">
        <v>59</v>
      </c>
      <c r="C28" s="229" t="str">
        <f>'Zákl. nastavenie'!C5</f>
        <v>...</v>
      </c>
      <c r="D28" s="229"/>
      <c r="E28" s="229"/>
      <c r="F28" s="230"/>
      <c r="G28" s="271"/>
    </row>
    <row r="29" spans="1:7" x14ac:dyDescent="0.35">
      <c r="A29" s="271"/>
      <c r="B29" s="141" t="s">
        <v>48</v>
      </c>
      <c r="C29" s="142" t="s">
        <v>49</v>
      </c>
      <c r="D29" s="142"/>
      <c r="E29" s="143" t="s">
        <v>50</v>
      </c>
      <c r="F29" s="144" t="s">
        <v>51</v>
      </c>
      <c r="G29" s="271"/>
    </row>
    <row r="30" spans="1:7" x14ac:dyDescent="0.35">
      <c r="A30" s="271"/>
      <c r="B30" s="117" t="str">
        <f>'Zákl. nastavenie'!G5</f>
        <v>čím viac, tým lepšie</v>
      </c>
      <c r="C30" s="261">
        <f>'Zákl. nastavenie'!I5</f>
        <v>0</v>
      </c>
      <c r="D30" s="262"/>
      <c r="E30" s="118">
        <f>'Zákl. nastavenie'!F5</f>
        <v>0</v>
      </c>
      <c r="F30" s="119">
        <f>'Zákl. nastavenie'!E5</f>
        <v>0</v>
      </c>
      <c r="G30" s="271"/>
    </row>
    <row r="31" spans="1:7" ht="15.75" customHeight="1" thickBot="1" x14ac:dyDescent="0.4">
      <c r="A31" s="271"/>
      <c r="B31" s="258" t="s">
        <v>60</v>
      </c>
      <c r="C31" s="259"/>
      <c r="D31" s="259"/>
      <c r="E31" s="260"/>
      <c r="F31" s="145" t="s">
        <v>61</v>
      </c>
      <c r="G31" s="271"/>
    </row>
    <row r="32" spans="1:7" ht="33.75" customHeight="1" thickBot="1" x14ac:dyDescent="0.5">
      <c r="A32" s="271"/>
      <c r="B32" s="268" t="s">
        <v>14</v>
      </c>
      <c r="C32" s="269"/>
      <c r="D32" s="269"/>
      <c r="E32" s="270"/>
      <c r="F32" s="109">
        <v>0</v>
      </c>
      <c r="G32" s="271"/>
    </row>
    <row r="33" spans="1:7" ht="19" thickBot="1" x14ac:dyDescent="0.5">
      <c r="A33" s="271"/>
      <c r="B33" s="140" t="s">
        <v>58</v>
      </c>
      <c r="C33" s="265" t="e">
        <f>IF(C30=100,"Toto je jediné kritérium a prepočet na body sa tak neuplatňuje",IF(B30="čím menej, tým lepšie",(C30*(F30-F32)/(F30-E30)),(C30*(F32-E30)/(F30-E30))))</f>
        <v>#DIV/0!</v>
      </c>
      <c r="D33" s="266"/>
      <c r="E33" s="266"/>
      <c r="F33" s="267"/>
      <c r="G33" s="271"/>
    </row>
    <row r="34" spans="1:7" ht="15" thickBot="1" x14ac:dyDescent="0.4">
      <c r="A34" s="271"/>
      <c r="B34" s="238"/>
      <c r="C34" s="239"/>
      <c r="D34" s="239"/>
      <c r="E34" s="239"/>
      <c r="F34" s="240"/>
      <c r="G34" s="271"/>
    </row>
    <row r="35" spans="1:7" ht="25.5" customHeight="1" thickBot="1" x14ac:dyDescent="0.4">
      <c r="A35" s="271"/>
      <c r="B35" s="115" t="s">
        <v>62</v>
      </c>
      <c r="C35" s="228"/>
      <c r="D35" s="229"/>
      <c r="E35" s="229"/>
      <c r="F35" s="230"/>
      <c r="G35" s="271"/>
    </row>
    <row r="36" spans="1:7" x14ac:dyDescent="0.35">
      <c r="A36" s="271"/>
      <c r="B36" s="141" t="s">
        <v>48</v>
      </c>
      <c r="C36" s="263" t="s">
        <v>49</v>
      </c>
      <c r="D36" s="264"/>
      <c r="E36" s="143" t="s">
        <v>50</v>
      </c>
      <c r="F36" s="144" t="s">
        <v>51</v>
      </c>
      <c r="G36" s="271"/>
    </row>
    <row r="37" spans="1:7" x14ac:dyDescent="0.35">
      <c r="A37" s="271"/>
      <c r="B37" s="117" t="str">
        <f>'Zákl. nastavenie'!G6</f>
        <v>čím viac, tým lepšie</v>
      </c>
      <c r="C37" s="261">
        <f>'Zákl. nastavenie'!I6</f>
        <v>0</v>
      </c>
      <c r="D37" s="262"/>
      <c r="E37" s="118">
        <f>'Zákl. nastavenie'!F6</f>
        <v>0</v>
      </c>
      <c r="F37" s="119">
        <f>'Zákl. nastavenie'!E6</f>
        <v>0</v>
      </c>
      <c r="G37" s="271"/>
    </row>
    <row r="38" spans="1:7" ht="15" thickBot="1" x14ac:dyDescent="0.4">
      <c r="A38" s="271"/>
      <c r="B38" s="258" t="s">
        <v>60</v>
      </c>
      <c r="C38" s="259"/>
      <c r="D38" s="259"/>
      <c r="E38" s="260"/>
      <c r="F38" s="145" t="s">
        <v>61</v>
      </c>
      <c r="G38" s="271"/>
    </row>
    <row r="39" spans="1:7" ht="30" customHeight="1" thickBot="1" x14ac:dyDescent="0.5">
      <c r="A39" s="271"/>
      <c r="B39" s="231" t="s">
        <v>14</v>
      </c>
      <c r="C39" s="232"/>
      <c r="D39" s="232"/>
      <c r="E39" s="233"/>
      <c r="F39" s="109">
        <v>0</v>
      </c>
      <c r="G39" s="271"/>
    </row>
    <row r="40" spans="1:7" ht="19" thickBot="1" x14ac:dyDescent="0.5">
      <c r="A40" s="271"/>
      <c r="B40" s="140" t="s">
        <v>58</v>
      </c>
      <c r="C40" s="221" t="e">
        <f>IF(C37=100,"Toto je jediné kritérium a prepočet na body sa tak neuplatňuje",IF(B37="čím menej, tým lepšie",(C37*(F37-F39)/(F37-E37)),(C37*(F39-E37)/(F37-E37))))</f>
        <v>#DIV/0!</v>
      </c>
      <c r="D40" s="221"/>
      <c r="E40" s="221"/>
      <c r="F40" s="222"/>
      <c r="G40" s="271"/>
    </row>
    <row r="41" spans="1:7" ht="15" thickBot="1" x14ac:dyDescent="0.4">
      <c r="A41" s="271"/>
      <c r="B41" s="234"/>
      <c r="C41" s="234"/>
      <c r="D41" s="234"/>
      <c r="E41" s="234"/>
      <c r="F41" s="234"/>
      <c r="G41" s="271"/>
    </row>
    <row r="42" spans="1:7" ht="21" customHeight="1" thickBot="1" x14ac:dyDescent="0.4">
      <c r="A42" s="271"/>
      <c r="B42" s="115" t="s">
        <v>63</v>
      </c>
      <c r="C42" s="228" t="str">
        <f>'Zákl. nastavenie'!C7</f>
        <v>...</v>
      </c>
      <c r="D42" s="229"/>
      <c r="E42" s="229"/>
      <c r="F42" s="230"/>
      <c r="G42" s="271"/>
    </row>
    <row r="43" spans="1:7" x14ac:dyDescent="0.35">
      <c r="A43" s="271"/>
      <c r="B43" s="141" t="s">
        <v>48</v>
      </c>
      <c r="C43" s="223" t="s">
        <v>49</v>
      </c>
      <c r="D43" s="223"/>
      <c r="E43" s="143" t="s">
        <v>50</v>
      </c>
      <c r="F43" s="144" t="s">
        <v>51</v>
      </c>
      <c r="G43" s="271"/>
    </row>
    <row r="44" spans="1:7" x14ac:dyDescent="0.35">
      <c r="A44" s="271"/>
      <c r="B44" s="117" t="str">
        <f>'Zákl. nastavenie'!G7</f>
        <v>žiadna</v>
      </c>
      <c r="C44" s="224">
        <f>'Zákl. nastavenie'!I7</f>
        <v>0</v>
      </c>
      <c r="D44" s="225"/>
      <c r="E44" s="118">
        <f>'Zákl. nastavenie'!F7</f>
        <v>0</v>
      </c>
      <c r="F44" s="119">
        <f>'Zákl. nastavenie'!E7</f>
        <v>0</v>
      </c>
      <c r="G44" s="271"/>
    </row>
    <row r="45" spans="1:7" ht="15" thickBot="1" x14ac:dyDescent="0.4">
      <c r="A45" s="271"/>
      <c r="B45" s="226" t="s">
        <v>60</v>
      </c>
      <c r="C45" s="227"/>
      <c r="D45" s="227"/>
      <c r="E45" s="227"/>
      <c r="F45" s="145" t="s">
        <v>61</v>
      </c>
      <c r="G45" s="271"/>
    </row>
    <row r="46" spans="1:7" ht="38.25" customHeight="1" thickBot="1" x14ac:dyDescent="0.5">
      <c r="A46" s="271"/>
      <c r="B46" s="231" t="s">
        <v>14</v>
      </c>
      <c r="C46" s="232"/>
      <c r="D46" s="232"/>
      <c r="E46" s="233"/>
      <c r="F46" s="109">
        <v>0</v>
      </c>
      <c r="G46" s="271"/>
    </row>
    <row r="47" spans="1:7" ht="19" thickBot="1" x14ac:dyDescent="0.5">
      <c r="B47" s="140" t="s">
        <v>58</v>
      </c>
      <c r="C47" s="221" t="e">
        <f>IF(C44=100,"Toto je jediné kritérium a prepočet na body sa tak neuplatňuje",IF(B44="čím menej, tým lepšie",(C44*(F44-F46)/(F44-E44)),(C44*(F46-E44)/(F44-E44))))</f>
        <v>#DIV/0!</v>
      </c>
      <c r="D47" s="221"/>
      <c r="E47" s="221"/>
      <c r="F47" s="222"/>
    </row>
    <row r="48" spans="1:7" ht="15" thickBot="1" x14ac:dyDescent="0.4"/>
    <row r="49" spans="2:6" ht="21.5" thickBot="1" x14ac:dyDescent="0.4">
      <c r="B49" s="115" t="s">
        <v>64</v>
      </c>
      <c r="C49" s="228" t="str">
        <f>'Zákl. nastavenie'!C8</f>
        <v>...</v>
      </c>
      <c r="D49" s="229"/>
      <c r="E49" s="229"/>
      <c r="F49" s="230"/>
    </row>
    <row r="50" spans="2:6" x14ac:dyDescent="0.35">
      <c r="B50" s="141" t="s">
        <v>48</v>
      </c>
      <c r="C50" s="223" t="s">
        <v>49</v>
      </c>
      <c r="D50" s="223"/>
      <c r="E50" s="143" t="s">
        <v>50</v>
      </c>
      <c r="F50" s="144" t="s">
        <v>51</v>
      </c>
    </row>
    <row r="51" spans="2:6" x14ac:dyDescent="0.35">
      <c r="B51" s="117" t="str">
        <f>'Zákl. nastavenie'!G8</f>
        <v>žiadna</v>
      </c>
      <c r="C51" s="224">
        <f>'Zákl. nastavenie'!I8</f>
        <v>0</v>
      </c>
      <c r="D51" s="225"/>
      <c r="E51" s="118">
        <f>'Zákl. nastavenie'!F8</f>
        <v>0</v>
      </c>
      <c r="F51" s="119">
        <f>'Zákl. nastavenie'!E8</f>
        <v>0</v>
      </c>
    </row>
    <row r="52" spans="2:6" ht="21" customHeight="1" thickBot="1" x14ac:dyDescent="0.4">
      <c r="B52" s="226" t="s">
        <v>60</v>
      </c>
      <c r="C52" s="227"/>
      <c r="D52" s="227"/>
      <c r="E52" s="227"/>
      <c r="F52" s="145" t="s">
        <v>61</v>
      </c>
    </row>
    <row r="53" spans="2:6" ht="33.75" customHeight="1" thickBot="1" x14ac:dyDescent="0.5">
      <c r="B53" s="231" t="s">
        <v>14</v>
      </c>
      <c r="C53" s="232"/>
      <c r="D53" s="232"/>
      <c r="E53" s="233"/>
      <c r="F53" s="109">
        <v>1</v>
      </c>
    </row>
    <row r="54" spans="2:6" ht="18" customHeight="1" thickBot="1" x14ac:dyDescent="0.5">
      <c r="B54" s="140" t="s">
        <v>58</v>
      </c>
      <c r="C54" s="221" t="e">
        <f>IF(C51=100,"Toto je jediné kritérium a prepočet na body sa tak neuplatňuje",IF(B51="čím menej, tým lepšie",(C51*(F51-F53)/(F51-E51)),(C51*(F53-E51)/(F51-E51))))</f>
        <v>#DIV/0!</v>
      </c>
      <c r="D54" s="221"/>
      <c r="E54" s="221"/>
      <c r="F54" s="222"/>
    </row>
    <row r="55" spans="2:6" ht="15" thickBot="1" x14ac:dyDescent="0.4"/>
    <row r="56" spans="2:6" ht="15.75" customHeight="1" thickBot="1" x14ac:dyDescent="0.4">
      <c r="B56" s="115" t="s">
        <v>65</v>
      </c>
      <c r="C56" s="228" t="str">
        <f>'Zákl. nastavenie'!C9</f>
        <v>...</v>
      </c>
      <c r="D56" s="229"/>
      <c r="E56" s="229"/>
      <c r="F56" s="230"/>
    </row>
    <row r="57" spans="2:6" ht="15.75" customHeight="1" x14ac:dyDescent="0.35">
      <c r="B57" s="141" t="s">
        <v>48</v>
      </c>
      <c r="C57" s="223" t="s">
        <v>49</v>
      </c>
      <c r="D57" s="223"/>
      <c r="E57" s="143" t="s">
        <v>50</v>
      </c>
      <c r="F57" s="144" t="s">
        <v>51</v>
      </c>
    </row>
    <row r="58" spans="2:6" x14ac:dyDescent="0.35">
      <c r="B58" s="117" t="str">
        <f>'Zákl. nastavenie'!G9</f>
        <v>žiadna</v>
      </c>
      <c r="C58" s="224">
        <f>'Zákl. nastavenie'!I9</f>
        <v>0</v>
      </c>
      <c r="D58" s="225"/>
      <c r="E58" s="118">
        <f>'Zákl. nastavenie'!F9</f>
        <v>0</v>
      </c>
      <c r="F58" s="119">
        <f>'Zákl. nastavenie'!E9</f>
        <v>0</v>
      </c>
    </row>
    <row r="59" spans="2:6" ht="21" customHeight="1" thickBot="1" x14ac:dyDescent="0.4">
      <c r="B59" s="226" t="s">
        <v>60</v>
      </c>
      <c r="C59" s="227"/>
      <c r="D59" s="227"/>
      <c r="E59" s="227"/>
      <c r="F59" s="145" t="s">
        <v>61</v>
      </c>
    </row>
    <row r="60" spans="2:6" ht="36.75" customHeight="1" thickBot="1" x14ac:dyDescent="0.5">
      <c r="B60" s="231" t="s">
        <v>14</v>
      </c>
      <c r="C60" s="232"/>
      <c r="D60" s="232"/>
      <c r="E60" s="233"/>
      <c r="F60" s="109">
        <v>1</v>
      </c>
    </row>
    <row r="61" spans="2:6" ht="19" thickBot="1" x14ac:dyDescent="0.5">
      <c r="B61" s="140" t="s">
        <v>58</v>
      </c>
      <c r="C61" s="221" t="e">
        <f>IF(C58=100,"Toto je jediné kritérium a prepočet na body sa tak neuplatňuje",IF(B58="čím menej, tým lepšie",(C58*(F58-F60)/(F58-E58)),(C58*(F60-E58)/(F58-E58))))</f>
        <v>#DIV/0!</v>
      </c>
      <c r="D61" s="221"/>
      <c r="E61" s="221"/>
      <c r="F61" s="222"/>
    </row>
    <row r="62" spans="2:6" ht="15" thickBot="1" x14ac:dyDescent="0.4"/>
    <row r="63" spans="2:6" ht="21.5" thickBot="1" x14ac:dyDescent="0.4">
      <c r="B63" s="115" t="s">
        <v>66</v>
      </c>
      <c r="C63" s="228" t="str">
        <f>'Zákl. nastavenie'!C10</f>
        <v>...</v>
      </c>
      <c r="D63" s="229"/>
      <c r="E63" s="229"/>
      <c r="F63" s="230"/>
    </row>
    <row r="64" spans="2:6" x14ac:dyDescent="0.35">
      <c r="B64" s="141" t="s">
        <v>48</v>
      </c>
      <c r="C64" s="223" t="s">
        <v>49</v>
      </c>
      <c r="D64" s="223"/>
      <c r="E64" s="143" t="s">
        <v>50</v>
      </c>
      <c r="F64" s="144" t="s">
        <v>51</v>
      </c>
    </row>
    <row r="65" spans="2:6" x14ac:dyDescent="0.35">
      <c r="B65" s="117" t="str">
        <f>'Zákl. nastavenie'!G10</f>
        <v>žiadna</v>
      </c>
      <c r="C65" s="224">
        <f>'Zákl. nastavenie'!I10</f>
        <v>0</v>
      </c>
      <c r="D65" s="225"/>
      <c r="E65" s="118">
        <f>'Zákl. nastavenie'!F10</f>
        <v>0</v>
      </c>
      <c r="F65" s="119">
        <f>'Zákl. nastavenie'!E10</f>
        <v>0</v>
      </c>
    </row>
    <row r="66" spans="2:6" ht="15" thickBot="1" x14ac:dyDescent="0.4">
      <c r="B66" s="226" t="s">
        <v>60</v>
      </c>
      <c r="C66" s="227"/>
      <c r="D66" s="227"/>
      <c r="E66" s="227"/>
      <c r="F66" s="145" t="s">
        <v>61</v>
      </c>
    </row>
    <row r="67" spans="2:6" ht="36" customHeight="1" thickBot="1" x14ac:dyDescent="0.5">
      <c r="B67" s="231" t="s">
        <v>14</v>
      </c>
      <c r="C67" s="232"/>
      <c r="D67" s="232"/>
      <c r="E67" s="233"/>
      <c r="F67" s="146">
        <v>0</v>
      </c>
    </row>
    <row r="68" spans="2:6" ht="19" thickBot="1" x14ac:dyDescent="0.5">
      <c r="B68" s="140" t="s">
        <v>58</v>
      </c>
      <c r="C68" s="221" t="e">
        <f>IF(C65=100,"Toto je jediné kritérium a prepočet na body sa tak neuplatňuje",IF(B65="čím menej, tým lepšie",(C65*(F65-F67)/(F65-E65)),(C65*(F67-E65)/(F65-E65))))</f>
        <v>#DIV/0!</v>
      </c>
      <c r="D68" s="221"/>
      <c r="E68" s="221"/>
      <c r="F68" s="222"/>
    </row>
    <row r="69" spans="2:6" ht="15" thickBot="1" x14ac:dyDescent="0.4"/>
    <row r="70" spans="2:6" ht="21.5" thickBot="1" x14ac:dyDescent="0.4">
      <c r="B70" s="115" t="s">
        <v>67</v>
      </c>
      <c r="C70" s="228" t="str">
        <f>'Zákl. nastavenie'!C11</f>
        <v>...</v>
      </c>
      <c r="D70" s="229"/>
      <c r="E70" s="229"/>
      <c r="F70" s="230"/>
    </row>
    <row r="71" spans="2:6" x14ac:dyDescent="0.35">
      <c r="B71" s="141" t="s">
        <v>48</v>
      </c>
      <c r="C71" s="223" t="s">
        <v>49</v>
      </c>
      <c r="D71" s="223"/>
      <c r="E71" s="143" t="s">
        <v>50</v>
      </c>
      <c r="F71" s="144" t="s">
        <v>51</v>
      </c>
    </row>
    <row r="72" spans="2:6" x14ac:dyDescent="0.35">
      <c r="B72" s="117" t="str">
        <f>'Zákl. nastavenie'!G11</f>
        <v>žiadna</v>
      </c>
      <c r="C72" s="224">
        <f>'Zákl. nastavenie'!I11</f>
        <v>0</v>
      </c>
      <c r="D72" s="225"/>
      <c r="E72" s="118">
        <f>'Zákl. nastavenie'!F11</f>
        <v>0</v>
      </c>
      <c r="F72" s="119">
        <f>'Zákl. nastavenie'!E11</f>
        <v>0</v>
      </c>
    </row>
    <row r="73" spans="2:6" ht="15" thickBot="1" x14ac:dyDescent="0.4">
      <c r="B73" s="226" t="s">
        <v>60</v>
      </c>
      <c r="C73" s="227"/>
      <c r="D73" s="227"/>
      <c r="E73" s="227"/>
      <c r="F73" s="145" t="s">
        <v>61</v>
      </c>
    </row>
    <row r="74" spans="2:6" ht="39.75" customHeight="1" thickBot="1" x14ac:dyDescent="0.5">
      <c r="B74" s="231" t="s">
        <v>14</v>
      </c>
      <c r="C74" s="232"/>
      <c r="D74" s="232"/>
      <c r="E74" s="233"/>
      <c r="F74" s="109">
        <v>0</v>
      </c>
    </row>
    <row r="75" spans="2:6" ht="19" thickBot="1" x14ac:dyDescent="0.5">
      <c r="B75" s="140" t="s">
        <v>58</v>
      </c>
      <c r="C75" s="221" t="e">
        <f>IF(C72=100,"Toto je jediné kritérium a prepočet na body sa tak neuplatňuje",IF(B72="čím menej, tým lepšie",(C72*(F72-F74)/(F72-E72)),(C72*(F74-E72)/(F72-E72))))</f>
        <v>#DIV/0!</v>
      </c>
      <c r="D75" s="221"/>
      <c r="E75" s="221"/>
      <c r="F75" s="222"/>
    </row>
    <row r="76" spans="2:6" ht="15" thickBot="1" x14ac:dyDescent="0.4"/>
    <row r="77" spans="2:6" ht="21.5" thickBot="1" x14ac:dyDescent="0.4">
      <c r="B77" s="115" t="s">
        <v>68</v>
      </c>
      <c r="C77" s="228" t="str">
        <f>'Zákl. nastavenie'!C12</f>
        <v>...</v>
      </c>
      <c r="D77" s="229"/>
      <c r="E77" s="229"/>
      <c r="F77" s="230"/>
    </row>
    <row r="78" spans="2:6" x14ac:dyDescent="0.35">
      <c r="B78" s="141" t="s">
        <v>48</v>
      </c>
      <c r="C78" s="223" t="s">
        <v>49</v>
      </c>
      <c r="D78" s="223"/>
      <c r="E78" s="143" t="s">
        <v>50</v>
      </c>
      <c r="F78" s="144" t="s">
        <v>51</v>
      </c>
    </row>
    <row r="79" spans="2:6" x14ac:dyDescent="0.35">
      <c r="B79" s="117" t="str">
        <f>'Zákl. nastavenie'!G12</f>
        <v>žiadna</v>
      </c>
      <c r="C79" s="224">
        <f>'Zákl. nastavenie'!I12</f>
        <v>0</v>
      </c>
      <c r="D79" s="225"/>
      <c r="E79" s="118">
        <f>'Zákl. nastavenie'!F12</f>
        <v>0</v>
      </c>
      <c r="F79" s="119">
        <f>'Zákl. nastavenie'!E12</f>
        <v>0</v>
      </c>
    </row>
    <row r="80" spans="2:6" ht="15" thickBot="1" x14ac:dyDescent="0.4">
      <c r="B80" s="226" t="s">
        <v>60</v>
      </c>
      <c r="C80" s="227"/>
      <c r="D80" s="227"/>
      <c r="E80" s="227"/>
      <c r="F80" s="145" t="s">
        <v>61</v>
      </c>
    </row>
    <row r="81" spans="2:6" ht="39" customHeight="1" thickBot="1" x14ac:dyDescent="0.5">
      <c r="B81" s="231" t="s">
        <v>14</v>
      </c>
      <c r="C81" s="232"/>
      <c r="D81" s="232"/>
      <c r="E81" s="233"/>
      <c r="F81" s="109">
        <v>0</v>
      </c>
    </row>
    <row r="82" spans="2:6" ht="19" thickBot="1" x14ac:dyDescent="0.5">
      <c r="B82" s="140" t="s">
        <v>58</v>
      </c>
      <c r="C82" s="221" t="e">
        <f>IF(C79=100,"Toto je jediné kritérium a prepočet na body sa tak neuplatňuje",IF(B79="čím menej, tým lepšie",(C79*(F79-F81)/(F79-E79)),(C79*(F81-E79)/(F79-E79))))</f>
        <v>#DIV/0!</v>
      </c>
      <c r="D82" s="221"/>
      <c r="E82" s="221"/>
      <c r="F82" s="222"/>
    </row>
    <row r="83" spans="2:6" ht="15" thickBot="1" x14ac:dyDescent="0.4"/>
    <row r="84" spans="2:6" ht="21.5" thickBot="1" x14ac:dyDescent="0.4">
      <c r="B84" s="115" t="s">
        <v>69</v>
      </c>
      <c r="C84" s="228" t="str">
        <f>'Zákl. nastavenie'!C13</f>
        <v>...</v>
      </c>
      <c r="D84" s="229"/>
      <c r="E84" s="229"/>
      <c r="F84" s="230"/>
    </row>
    <row r="85" spans="2:6" x14ac:dyDescent="0.35">
      <c r="B85" s="141" t="s">
        <v>48</v>
      </c>
      <c r="C85" s="223" t="s">
        <v>49</v>
      </c>
      <c r="D85" s="223"/>
      <c r="E85" s="143" t="s">
        <v>50</v>
      </c>
      <c r="F85" s="144" t="s">
        <v>51</v>
      </c>
    </row>
    <row r="86" spans="2:6" x14ac:dyDescent="0.35">
      <c r="B86" s="117" t="str">
        <f>'Zákl. nastavenie'!G13</f>
        <v>žiadna</v>
      </c>
      <c r="C86" s="224">
        <f>'Zákl. nastavenie'!I13</f>
        <v>0</v>
      </c>
      <c r="D86" s="225"/>
      <c r="E86" s="118">
        <f>'Zákl. nastavenie'!F13</f>
        <v>0</v>
      </c>
      <c r="F86" s="119">
        <f>'Zákl. nastavenie'!E13</f>
        <v>0</v>
      </c>
    </row>
    <row r="87" spans="2:6" ht="15" thickBot="1" x14ac:dyDescent="0.4">
      <c r="B87" s="226" t="s">
        <v>60</v>
      </c>
      <c r="C87" s="227"/>
      <c r="D87" s="227"/>
      <c r="E87" s="227"/>
      <c r="F87" s="145" t="s">
        <v>61</v>
      </c>
    </row>
    <row r="88" spans="2:6" ht="38.25" customHeight="1" thickBot="1" x14ac:dyDescent="0.5">
      <c r="B88" s="231" t="s">
        <v>14</v>
      </c>
      <c r="C88" s="232"/>
      <c r="D88" s="232"/>
      <c r="E88" s="233"/>
      <c r="F88" s="109">
        <v>0</v>
      </c>
    </row>
    <row r="89" spans="2:6" ht="19" thickBot="1" x14ac:dyDescent="0.5">
      <c r="B89" s="140" t="s">
        <v>58</v>
      </c>
      <c r="C89" s="221" t="e">
        <f>IF(C86=100,"Toto je jediné kritérium a prepočet na body sa tak neuplatňuje",IF(B86="čím menej, tým lepšie",(C86*(F86-F88)/(F86-E86)),(C86*(F88-E86)/(F86-E86))))</f>
        <v>#DIV/0!</v>
      </c>
      <c r="D89" s="221"/>
      <c r="E89" s="221"/>
      <c r="F89" s="222"/>
    </row>
    <row r="90" spans="2:6" ht="15" thickBot="1" x14ac:dyDescent="0.4"/>
    <row r="91" spans="2:6" ht="21.5" thickBot="1" x14ac:dyDescent="0.55000000000000004">
      <c r="B91" s="235" t="s">
        <v>70</v>
      </c>
      <c r="C91" s="236"/>
      <c r="D91" s="236"/>
      <c r="E91" s="237"/>
      <c r="F91" s="120" t="e">
        <f>SUM(C26,C33,C40,C47,C54,C61,C68,C75,C82,C89)</f>
        <v>#DIV/0!</v>
      </c>
    </row>
    <row r="92" spans="2:6" ht="15" thickBot="1" x14ac:dyDescent="0.4">
      <c r="B92" s="238"/>
      <c r="C92" s="239"/>
      <c r="D92" s="239"/>
      <c r="E92" s="239"/>
      <c r="F92" s="240"/>
    </row>
    <row r="93" spans="2:6" x14ac:dyDescent="0.35">
      <c r="B93" s="241" t="s">
        <v>71</v>
      </c>
      <c r="C93" s="243" t="s">
        <v>72</v>
      </c>
      <c r="D93" s="243"/>
      <c r="E93" s="245" t="s">
        <v>73</v>
      </c>
      <c r="F93" s="246"/>
    </row>
    <row r="94" spans="2:6" ht="15" thickBot="1" x14ac:dyDescent="0.4">
      <c r="B94" s="242"/>
      <c r="C94" s="244"/>
      <c r="D94" s="244"/>
      <c r="E94" s="247"/>
      <c r="F94" s="248"/>
    </row>
  </sheetData>
  <sheetProtection formatCells="0" insertRows="0" deleteRows="0"/>
  <mergeCells count="86">
    <mergeCell ref="B31:E31"/>
    <mergeCell ref="C21:D21"/>
    <mergeCell ref="C19:F19"/>
    <mergeCell ref="C26:F26"/>
    <mergeCell ref="B27:F27"/>
    <mergeCell ref="C30:D30"/>
    <mergeCell ref="B14:E14"/>
    <mergeCell ref="A1:A46"/>
    <mergeCell ref="B1:F1"/>
    <mergeCell ref="G1:G46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C47:F47"/>
    <mergeCell ref="C49:F49"/>
    <mergeCell ref="C56:F56"/>
    <mergeCell ref="B15:E15"/>
    <mergeCell ref="B16:E16"/>
    <mergeCell ref="B17:E17"/>
    <mergeCell ref="B18:F18"/>
    <mergeCell ref="B25:E25"/>
    <mergeCell ref="B38:E38"/>
    <mergeCell ref="C37:D37"/>
    <mergeCell ref="C36:D36"/>
    <mergeCell ref="C35:F35"/>
    <mergeCell ref="B34:F34"/>
    <mergeCell ref="C33:F33"/>
    <mergeCell ref="B32:E32"/>
    <mergeCell ref="C28:F28"/>
    <mergeCell ref="B93:B94"/>
    <mergeCell ref="C93:D94"/>
    <mergeCell ref="E93:F94"/>
    <mergeCell ref="C42:F42"/>
    <mergeCell ref="C43:D43"/>
    <mergeCell ref="C44:D44"/>
    <mergeCell ref="B60:E60"/>
    <mergeCell ref="C61:F61"/>
    <mergeCell ref="C63:F63"/>
    <mergeCell ref="C64:D64"/>
    <mergeCell ref="C65:D65"/>
    <mergeCell ref="B66:E66"/>
    <mergeCell ref="B67:E67"/>
    <mergeCell ref="C68:F68"/>
    <mergeCell ref="B45:E45"/>
    <mergeCell ref="B46:E46"/>
    <mergeCell ref="B39:E39"/>
    <mergeCell ref="C40:F40"/>
    <mergeCell ref="B41:F41"/>
    <mergeCell ref="B91:E91"/>
    <mergeCell ref="B92:F92"/>
    <mergeCell ref="C50:D50"/>
    <mergeCell ref="C51:D51"/>
    <mergeCell ref="B52:E52"/>
    <mergeCell ref="B53:E53"/>
    <mergeCell ref="C54:F54"/>
    <mergeCell ref="B74:E74"/>
    <mergeCell ref="C75:F75"/>
    <mergeCell ref="C70:F70"/>
    <mergeCell ref="C57:D57"/>
    <mergeCell ref="C58:D58"/>
    <mergeCell ref="B59:E59"/>
    <mergeCell ref="B13:E13"/>
    <mergeCell ref="C89:F89"/>
    <mergeCell ref="C78:D78"/>
    <mergeCell ref="C79:D79"/>
    <mergeCell ref="B80:E80"/>
    <mergeCell ref="C82:F82"/>
    <mergeCell ref="C84:F84"/>
    <mergeCell ref="C85:D85"/>
    <mergeCell ref="C86:D86"/>
    <mergeCell ref="B87:E87"/>
    <mergeCell ref="B88:E88"/>
    <mergeCell ref="C77:F77"/>
    <mergeCell ref="B81:E81"/>
    <mergeCell ref="C71:D71"/>
    <mergeCell ref="C72:D72"/>
    <mergeCell ref="B73:E73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12700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74"/>
  <sheetViews>
    <sheetView tabSelected="1" topLeftCell="A41" workbookViewId="0">
      <selection activeCell="D66" sqref="D66"/>
    </sheetView>
  </sheetViews>
  <sheetFormatPr defaultColWidth="9.1796875" defaultRowHeight="14.5" x14ac:dyDescent="0.35"/>
  <cols>
    <col min="1" max="1" width="4.7265625" style="105" customWidth="1"/>
    <col min="2" max="2" width="47.26953125" style="105" customWidth="1"/>
    <col min="3" max="3" width="7.453125" style="105" customWidth="1"/>
    <col min="4" max="6" width="25.453125" style="105" customWidth="1"/>
    <col min="7" max="8" width="9.1796875" style="105"/>
    <col min="9" max="9" width="83.54296875" style="105" customWidth="1"/>
    <col min="10" max="16384" width="9.1796875" style="105"/>
  </cols>
  <sheetData>
    <row r="1" spans="2:6" ht="15" thickBot="1" x14ac:dyDescent="0.4"/>
    <row r="2" spans="2:6" ht="39" customHeight="1" thickBot="1" x14ac:dyDescent="0.4">
      <c r="B2" s="273" t="s">
        <v>74</v>
      </c>
      <c r="C2" s="274"/>
      <c r="D2" s="274"/>
      <c r="E2" s="274"/>
      <c r="F2" s="275"/>
    </row>
    <row r="3" spans="2:6" ht="15" thickBot="1" x14ac:dyDescent="0.4">
      <c r="B3" s="234"/>
      <c r="C3" s="234"/>
      <c r="D3" s="234"/>
      <c r="E3" s="234"/>
      <c r="F3" s="234"/>
    </row>
    <row r="4" spans="2:6" x14ac:dyDescent="0.35">
      <c r="B4" s="121" t="s">
        <v>33</v>
      </c>
      <c r="C4" s="276"/>
      <c r="D4" s="276"/>
      <c r="E4" s="276"/>
      <c r="F4" s="277"/>
    </row>
    <row r="5" spans="2:6" x14ac:dyDescent="0.35">
      <c r="B5" s="122" t="s">
        <v>34</v>
      </c>
      <c r="C5" s="278"/>
      <c r="D5" s="278"/>
      <c r="E5" s="278"/>
      <c r="F5" s="279"/>
    </row>
    <row r="6" spans="2:6" x14ac:dyDescent="0.35">
      <c r="B6" s="122" t="s">
        <v>35</v>
      </c>
      <c r="C6" s="278"/>
      <c r="D6" s="278"/>
      <c r="E6" s="278"/>
      <c r="F6" s="279"/>
    </row>
    <row r="7" spans="2:6" x14ac:dyDescent="0.35">
      <c r="B7" s="122" t="s">
        <v>36</v>
      </c>
      <c r="C7" s="278"/>
      <c r="D7" s="278"/>
      <c r="E7" s="278"/>
      <c r="F7" s="279"/>
    </row>
    <row r="8" spans="2:6" x14ac:dyDescent="0.35">
      <c r="B8" s="122" t="s">
        <v>37</v>
      </c>
      <c r="C8" s="278"/>
      <c r="D8" s="278"/>
      <c r="E8" s="278"/>
      <c r="F8" s="279"/>
    </row>
    <row r="9" spans="2:6" x14ac:dyDescent="0.35">
      <c r="B9" s="122" t="s">
        <v>38</v>
      </c>
      <c r="C9" s="278"/>
      <c r="D9" s="278"/>
      <c r="E9" s="278"/>
      <c r="F9" s="279"/>
    </row>
    <row r="10" spans="2:6" ht="15" thickBot="1" x14ac:dyDescent="0.4">
      <c r="B10" s="124" t="s">
        <v>39</v>
      </c>
      <c r="C10" s="280" t="s">
        <v>40</v>
      </c>
      <c r="D10" s="281"/>
      <c r="E10" s="295"/>
      <c r="F10" s="296"/>
    </row>
    <row r="11" spans="2:6" ht="15" thickBot="1" x14ac:dyDescent="0.4">
      <c r="B11" s="294"/>
      <c r="C11" s="294"/>
      <c r="D11" s="294"/>
      <c r="E11" s="294"/>
      <c r="F11" s="294"/>
    </row>
    <row r="12" spans="2:6" ht="30" customHeight="1" thickBot="1" x14ac:dyDescent="0.4">
      <c r="B12" s="273" t="s">
        <v>41</v>
      </c>
      <c r="C12" s="274"/>
      <c r="D12" s="274"/>
      <c r="E12" s="274"/>
      <c r="F12" s="275"/>
    </row>
    <row r="13" spans="2:6" ht="31.5" customHeight="1" x14ac:dyDescent="0.35">
      <c r="B13" s="289" t="s">
        <v>75</v>
      </c>
      <c r="C13" s="290"/>
      <c r="D13" s="290"/>
      <c r="E13" s="291"/>
      <c r="F13" s="147"/>
    </row>
    <row r="14" spans="2:6" ht="31.5" customHeight="1" x14ac:dyDescent="0.35">
      <c r="B14" s="249" t="s">
        <v>43</v>
      </c>
      <c r="C14" s="250"/>
      <c r="D14" s="250"/>
      <c r="E14" s="250"/>
      <c r="F14" s="106"/>
    </row>
    <row r="15" spans="2:6" ht="30" customHeight="1" x14ac:dyDescent="0.35">
      <c r="B15" s="249" t="s">
        <v>44</v>
      </c>
      <c r="C15" s="250"/>
      <c r="D15" s="250"/>
      <c r="E15" s="250"/>
      <c r="F15" s="106"/>
    </row>
    <row r="16" spans="2:6" ht="30" customHeight="1" x14ac:dyDescent="0.35">
      <c r="B16" s="251" t="s">
        <v>45</v>
      </c>
      <c r="C16" s="252"/>
      <c r="D16" s="252"/>
      <c r="E16" s="252"/>
      <c r="F16" s="106"/>
    </row>
    <row r="17" spans="2:6" ht="45.75" customHeight="1" thickBot="1" x14ac:dyDescent="0.4">
      <c r="B17" s="292" t="s">
        <v>76</v>
      </c>
      <c r="C17" s="293"/>
      <c r="D17" s="293"/>
      <c r="E17" s="293"/>
      <c r="F17" s="107"/>
    </row>
    <row r="18" spans="2:6" ht="15" thickBot="1" x14ac:dyDescent="0.4">
      <c r="B18" s="294"/>
      <c r="C18" s="294"/>
      <c r="D18" s="294"/>
      <c r="E18" s="294"/>
      <c r="F18" s="294"/>
    </row>
    <row r="19" spans="2:6" ht="21.5" thickBot="1" x14ac:dyDescent="0.4">
      <c r="B19" s="155" t="s">
        <v>77</v>
      </c>
      <c r="C19" s="228" t="str">
        <f>'Zákl. nastavenie'!C4</f>
        <v>Cena celkom</v>
      </c>
      <c r="D19" s="229"/>
      <c r="E19" s="229"/>
      <c r="F19" s="230"/>
    </row>
    <row r="20" spans="2:6" x14ac:dyDescent="0.35">
      <c r="B20" s="300" t="s">
        <v>78</v>
      </c>
      <c r="C20" s="301"/>
      <c r="D20" s="301"/>
      <c r="E20" s="156" t="s">
        <v>79</v>
      </c>
      <c r="F20" s="157" t="s">
        <v>80</v>
      </c>
    </row>
    <row r="21" spans="2:6" ht="15" thickBot="1" x14ac:dyDescent="0.4">
      <c r="B21" s="302"/>
      <c r="C21" s="303"/>
      <c r="D21" s="303"/>
      <c r="E21" s="158">
        <f>'Zákl. nastavenie'!F4</f>
        <v>0</v>
      </c>
      <c r="F21" s="159">
        <f>'Zákl. nastavenie'!E4</f>
        <v>240000</v>
      </c>
    </row>
    <row r="22" spans="2:6" ht="29.5" thickBot="1" x14ac:dyDescent="0.4">
      <c r="B22" s="131" t="s">
        <v>52</v>
      </c>
      <c r="C22" s="132" t="s">
        <v>53</v>
      </c>
      <c r="D22" s="133" t="s">
        <v>81</v>
      </c>
      <c r="E22" s="134" t="s">
        <v>55</v>
      </c>
      <c r="F22" s="135" t="s">
        <v>56</v>
      </c>
    </row>
    <row r="23" spans="2:6" ht="45" thickBot="1" x14ac:dyDescent="0.5">
      <c r="B23" s="160" t="s">
        <v>82</v>
      </c>
      <c r="C23" s="136">
        <v>3240</v>
      </c>
      <c r="D23" s="113">
        <v>0</v>
      </c>
      <c r="E23" s="137">
        <f t="shared" ref="E23:E55" si="0">IF(C$10="Som platcom DPH",D23*0.23,0)</f>
        <v>0</v>
      </c>
      <c r="F23" s="138">
        <f t="shared" ref="F23:F55" si="1">SUM(D23+E23)*C23</f>
        <v>0</v>
      </c>
    </row>
    <row r="24" spans="2:6" ht="47.15" customHeight="1" thickBot="1" x14ac:dyDescent="0.5">
      <c r="B24" s="161" t="s">
        <v>83</v>
      </c>
      <c r="C24" s="162">
        <v>96</v>
      </c>
      <c r="D24" s="113">
        <v>0</v>
      </c>
      <c r="E24" s="163">
        <f t="shared" si="0"/>
        <v>0</v>
      </c>
      <c r="F24" s="164">
        <f t="shared" si="1"/>
        <v>0</v>
      </c>
    </row>
    <row r="25" spans="2:6" ht="47.5" customHeight="1" thickBot="1" x14ac:dyDescent="0.5">
      <c r="B25" s="165" t="s">
        <v>84</v>
      </c>
      <c r="C25" s="166">
        <v>30</v>
      </c>
      <c r="D25" s="113">
        <v>0</v>
      </c>
      <c r="E25" s="167">
        <f t="shared" si="0"/>
        <v>0</v>
      </c>
      <c r="F25" s="167">
        <f t="shared" si="1"/>
        <v>0</v>
      </c>
    </row>
    <row r="26" spans="2:6" ht="46" customHeight="1" thickBot="1" x14ac:dyDescent="0.5">
      <c r="B26" s="165" t="s">
        <v>85</v>
      </c>
      <c r="C26" s="166">
        <v>6</v>
      </c>
      <c r="D26" s="113">
        <v>0</v>
      </c>
      <c r="E26" s="167">
        <f t="shared" si="0"/>
        <v>0</v>
      </c>
      <c r="F26" s="167">
        <f t="shared" si="1"/>
        <v>0</v>
      </c>
    </row>
    <row r="27" spans="2:6" ht="66" customHeight="1" thickBot="1" x14ac:dyDescent="0.5">
      <c r="B27" s="165" t="s">
        <v>86</v>
      </c>
      <c r="C27" s="166">
        <v>18</v>
      </c>
      <c r="D27" s="113">
        <v>0</v>
      </c>
      <c r="E27" s="167">
        <f t="shared" si="0"/>
        <v>0</v>
      </c>
      <c r="F27" s="167">
        <f t="shared" si="1"/>
        <v>0</v>
      </c>
    </row>
    <row r="28" spans="2:6" ht="78.75" customHeight="1" thickBot="1" x14ac:dyDescent="0.5">
      <c r="B28" s="165" t="s">
        <v>156</v>
      </c>
      <c r="C28" s="166">
        <v>100</v>
      </c>
      <c r="D28" s="113">
        <v>0</v>
      </c>
      <c r="E28" s="167">
        <f t="shared" si="0"/>
        <v>0</v>
      </c>
      <c r="F28" s="167">
        <f t="shared" si="1"/>
        <v>0</v>
      </c>
    </row>
    <row r="29" spans="2:6" ht="82.5" customHeight="1" thickBot="1" x14ac:dyDescent="0.5">
      <c r="B29" s="165" t="s">
        <v>157</v>
      </c>
      <c r="C29" s="166">
        <v>100</v>
      </c>
      <c r="D29" s="113">
        <v>0</v>
      </c>
      <c r="E29" s="167">
        <f t="shared" si="0"/>
        <v>0</v>
      </c>
      <c r="F29" s="167">
        <f t="shared" si="1"/>
        <v>0</v>
      </c>
    </row>
    <row r="30" spans="2:6" ht="78.75" customHeight="1" thickBot="1" x14ac:dyDescent="0.5">
      <c r="B30" s="165" t="s">
        <v>158</v>
      </c>
      <c r="C30" s="166">
        <v>100</v>
      </c>
      <c r="D30" s="113">
        <v>0</v>
      </c>
      <c r="E30" s="167">
        <f t="shared" si="0"/>
        <v>0</v>
      </c>
      <c r="F30" s="167">
        <f t="shared" si="1"/>
        <v>0</v>
      </c>
    </row>
    <row r="31" spans="2:6" ht="79.5" customHeight="1" thickBot="1" x14ac:dyDescent="0.5">
      <c r="B31" s="165" t="s">
        <v>159</v>
      </c>
      <c r="C31" s="166">
        <v>100</v>
      </c>
      <c r="D31" s="113">
        <v>0</v>
      </c>
      <c r="E31" s="167">
        <f t="shared" si="0"/>
        <v>0</v>
      </c>
      <c r="F31" s="167">
        <f t="shared" si="1"/>
        <v>0</v>
      </c>
    </row>
    <row r="32" spans="2:6" ht="83.25" customHeight="1" thickBot="1" x14ac:dyDescent="0.5">
      <c r="B32" s="165" t="s">
        <v>160</v>
      </c>
      <c r="C32" s="166">
        <v>100</v>
      </c>
      <c r="D32" s="113">
        <v>0</v>
      </c>
      <c r="E32" s="167">
        <f t="shared" si="0"/>
        <v>0</v>
      </c>
      <c r="F32" s="167">
        <f t="shared" si="1"/>
        <v>0</v>
      </c>
    </row>
    <row r="33" spans="2:6" ht="77.25" customHeight="1" thickBot="1" x14ac:dyDescent="0.5">
      <c r="B33" s="165" t="s">
        <v>161</v>
      </c>
      <c r="C33" s="166">
        <v>100</v>
      </c>
      <c r="D33" s="113">
        <v>0</v>
      </c>
      <c r="E33" s="167">
        <f t="shared" si="0"/>
        <v>0</v>
      </c>
      <c r="F33" s="167">
        <f t="shared" si="1"/>
        <v>0</v>
      </c>
    </row>
    <row r="34" spans="2:6" ht="78" customHeight="1" thickBot="1" x14ac:dyDescent="0.5">
      <c r="B34" s="165" t="s">
        <v>162</v>
      </c>
      <c r="C34" s="166">
        <v>120</v>
      </c>
      <c r="D34" s="113">
        <v>0</v>
      </c>
      <c r="E34" s="167">
        <f t="shared" si="0"/>
        <v>0</v>
      </c>
      <c r="F34" s="167">
        <f t="shared" si="1"/>
        <v>0</v>
      </c>
    </row>
    <row r="35" spans="2:6" ht="59.5" customHeight="1" thickBot="1" x14ac:dyDescent="0.5">
      <c r="B35" s="165" t="s">
        <v>87</v>
      </c>
      <c r="C35" s="166">
        <v>600</v>
      </c>
      <c r="D35" s="113">
        <v>0</v>
      </c>
      <c r="E35" s="167">
        <f t="shared" si="0"/>
        <v>0</v>
      </c>
      <c r="F35" s="167">
        <f t="shared" si="1"/>
        <v>0</v>
      </c>
    </row>
    <row r="36" spans="2:6" ht="61.5" customHeight="1" thickBot="1" x14ac:dyDescent="0.5">
      <c r="B36" s="165" t="s">
        <v>88</v>
      </c>
      <c r="C36" s="166">
        <v>240</v>
      </c>
      <c r="D36" s="113">
        <v>0</v>
      </c>
      <c r="E36" s="167">
        <f t="shared" si="0"/>
        <v>0</v>
      </c>
      <c r="F36" s="167">
        <f t="shared" si="1"/>
        <v>0</v>
      </c>
    </row>
    <row r="37" spans="2:6" ht="62.25" customHeight="1" thickBot="1" x14ac:dyDescent="0.5">
      <c r="B37" s="165" t="s">
        <v>89</v>
      </c>
      <c r="C37" s="166">
        <v>360</v>
      </c>
      <c r="D37" s="113">
        <v>0</v>
      </c>
      <c r="E37" s="167">
        <f t="shared" si="0"/>
        <v>0</v>
      </c>
      <c r="F37" s="167">
        <f t="shared" si="1"/>
        <v>0</v>
      </c>
    </row>
    <row r="38" spans="2:6" ht="62.25" customHeight="1" thickBot="1" x14ac:dyDescent="0.5">
      <c r="B38" s="165" t="s">
        <v>90</v>
      </c>
      <c r="C38" s="166">
        <v>3300</v>
      </c>
      <c r="D38" s="113">
        <v>0</v>
      </c>
      <c r="E38" s="167">
        <f t="shared" si="0"/>
        <v>0</v>
      </c>
      <c r="F38" s="167">
        <f t="shared" si="1"/>
        <v>0</v>
      </c>
    </row>
    <row r="39" spans="2:6" ht="63" customHeight="1" thickBot="1" x14ac:dyDescent="0.5">
      <c r="B39" s="165" t="s">
        <v>91</v>
      </c>
      <c r="C39" s="166">
        <v>4200</v>
      </c>
      <c r="D39" s="113">
        <v>0</v>
      </c>
      <c r="E39" s="167">
        <f t="shared" si="0"/>
        <v>0</v>
      </c>
      <c r="F39" s="167">
        <f t="shared" si="1"/>
        <v>0</v>
      </c>
    </row>
    <row r="40" spans="2:6" ht="63" customHeight="1" thickBot="1" x14ac:dyDescent="0.5">
      <c r="B40" s="165" t="s">
        <v>92</v>
      </c>
      <c r="C40" s="166">
        <v>33000</v>
      </c>
      <c r="D40" s="113">
        <v>0</v>
      </c>
      <c r="E40" s="167">
        <f t="shared" si="0"/>
        <v>0</v>
      </c>
      <c r="F40" s="167">
        <f t="shared" si="1"/>
        <v>0</v>
      </c>
    </row>
    <row r="41" spans="2:6" ht="91.5" customHeight="1" thickBot="1" x14ac:dyDescent="0.5">
      <c r="B41" s="165" t="s">
        <v>93</v>
      </c>
      <c r="C41" s="166">
        <v>3000</v>
      </c>
      <c r="D41" s="113">
        <v>0</v>
      </c>
      <c r="E41" s="167">
        <f t="shared" si="0"/>
        <v>0</v>
      </c>
      <c r="F41" s="167">
        <f t="shared" si="1"/>
        <v>0</v>
      </c>
    </row>
    <row r="42" spans="2:6" ht="78.75" customHeight="1" thickBot="1" x14ac:dyDescent="0.5">
      <c r="B42" s="165" t="s">
        <v>94</v>
      </c>
      <c r="C42" s="166">
        <v>3000</v>
      </c>
      <c r="D42" s="113">
        <v>0</v>
      </c>
      <c r="E42" s="167">
        <f t="shared" si="0"/>
        <v>0</v>
      </c>
      <c r="F42" s="167">
        <f t="shared" si="1"/>
        <v>0</v>
      </c>
    </row>
    <row r="43" spans="2:6" ht="61" customHeight="1" thickBot="1" x14ac:dyDescent="0.5">
      <c r="B43" s="165" t="s">
        <v>95</v>
      </c>
      <c r="C43" s="166">
        <v>6000</v>
      </c>
      <c r="D43" s="113">
        <v>0</v>
      </c>
      <c r="E43" s="167">
        <f t="shared" si="0"/>
        <v>0</v>
      </c>
      <c r="F43" s="167">
        <f t="shared" si="1"/>
        <v>0</v>
      </c>
    </row>
    <row r="44" spans="2:6" ht="75" customHeight="1" thickBot="1" x14ac:dyDescent="0.5">
      <c r="B44" s="165" t="s">
        <v>96</v>
      </c>
      <c r="C44" s="166">
        <v>7500</v>
      </c>
      <c r="D44" s="113">
        <v>0</v>
      </c>
      <c r="E44" s="167">
        <f t="shared" si="0"/>
        <v>0</v>
      </c>
      <c r="F44" s="167">
        <f t="shared" si="1"/>
        <v>0</v>
      </c>
    </row>
    <row r="45" spans="2:6" ht="75" customHeight="1" thickBot="1" x14ac:dyDescent="0.5">
      <c r="B45" s="165" t="s">
        <v>97</v>
      </c>
      <c r="C45" s="166">
        <v>1400</v>
      </c>
      <c r="D45" s="113">
        <v>0</v>
      </c>
      <c r="E45" s="167">
        <f t="shared" si="0"/>
        <v>0</v>
      </c>
      <c r="F45" s="167">
        <f t="shared" si="1"/>
        <v>0</v>
      </c>
    </row>
    <row r="46" spans="2:6" ht="93.75" customHeight="1" thickBot="1" x14ac:dyDescent="0.5">
      <c r="B46" s="165" t="s">
        <v>98</v>
      </c>
      <c r="C46" s="166">
        <v>3000</v>
      </c>
      <c r="D46" s="113">
        <v>0</v>
      </c>
      <c r="E46" s="167">
        <f t="shared" si="0"/>
        <v>0</v>
      </c>
      <c r="F46" s="167">
        <f t="shared" si="1"/>
        <v>0</v>
      </c>
    </row>
    <row r="47" spans="2:6" ht="78.75" customHeight="1" thickBot="1" x14ac:dyDescent="0.5">
      <c r="B47" s="165" t="s">
        <v>99</v>
      </c>
      <c r="C47" s="166">
        <v>3000</v>
      </c>
      <c r="D47" s="113">
        <v>0</v>
      </c>
      <c r="E47" s="167">
        <f t="shared" si="0"/>
        <v>0</v>
      </c>
      <c r="F47" s="167">
        <f t="shared" si="1"/>
        <v>0</v>
      </c>
    </row>
    <row r="48" spans="2:6" ht="61.5" customHeight="1" thickBot="1" x14ac:dyDescent="0.5">
      <c r="B48" s="165" t="s">
        <v>100</v>
      </c>
      <c r="C48" s="166">
        <v>6000</v>
      </c>
      <c r="D48" s="113">
        <v>0</v>
      </c>
      <c r="E48" s="167">
        <f t="shared" si="0"/>
        <v>0</v>
      </c>
      <c r="F48" s="167">
        <f t="shared" si="1"/>
        <v>0</v>
      </c>
    </row>
    <row r="49" spans="2:6" ht="62.25" customHeight="1" thickBot="1" x14ac:dyDescent="0.5">
      <c r="B49" s="165" t="s">
        <v>101</v>
      </c>
      <c r="C49" s="166">
        <v>7500</v>
      </c>
      <c r="D49" s="113">
        <v>0</v>
      </c>
      <c r="E49" s="167">
        <f t="shared" si="0"/>
        <v>0</v>
      </c>
      <c r="F49" s="167">
        <f t="shared" si="1"/>
        <v>0</v>
      </c>
    </row>
    <row r="50" spans="2:6" ht="61.5" customHeight="1" thickBot="1" x14ac:dyDescent="0.5">
      <c r="B50" s="165" t="s">
        <v>102</v>
      </c>
      <c r="C50" s="166">
        <v>1400</v>
      </c>
      <c r="D50" s="113">
        <v>0</v>
      </c>
      <c r="E50" s="167">
        <f t="shared" si="0"/>
        <v>0</v>
      </c>
      <c r="F50" s="167">
        <f t="shared" si="1"/>
        <v>0</v>
      </c>
    </row>
    <row r="51" spans="2:6" ht="88.5" thickBot="1" x14ac:dyDescent="0.5">
      <c r="B51" s="165" t="s">
        <v>103</v>
      </c>
      <c r="C51" s="166">
        <v>5000</v>
      </c>
      <c r="D51" s="113">
        <v>0</v>
      </c>
      <c r="E51" s="167">
        <f t="shared" si="0"/>
        <v>0</v>
      </c>
      <c r="F51" s="167">
        <f t="shared" si="1"/>
        <v>0</v>
      </c>
    </row>
    <row r="52" spans="2:6" ht="81.75" customHeight="1" thickBot="1" x14ac:dyDescent="0.5">
      <c r="B52" s="165" t="s">
        <v>104</v>
      </c>
      <c r="C52" s="166">
        <v>5000</v>
      </c>
      <c r="D52" s="113">
        <v>0</v>
      </c>
      <c r="E52" s="167">
        <f t="shared" si="0"/>
        <v>0</v>
      </c>
      <c r="F52" s="167">
        <f t="shared" si="1"/>
        <v>0</v>
      </c>
    </row>
    <row r="53" spans="2:6" ht="74" thickBot="1" x14ac:dyDescent="0.5">
      <c r="B53" s="165" t="s">
        <v>105</v>
      </c>
      <c r="C53" s="166">
        <v>25000</v>
      </c>
      <c r="D53" s="113">
        <v>0</v>
      </c>
      <c r="E53" s="167">
        <f t="shared" si="0"/>
        <v>0</v>
      </c>
      <c r="F53" s="167">
        <f t="shared" si="1"/>
        <v>0</v>
      </c>
    </row>
    <row r="54" spans="2:6" ht="88.5" thickBot="1" x14ac:dyDescent="0.5">
      <c r="B54" s="165" t="s">
        <v>106</v>
      </c>
      <c r="C54" s="166">
        <v>10000</v>
      </c>
      <c r="D54" s="113">
        <v>0</v>
      </c>
      <c r="E54" s="167">
        <f t="shared" si="0"/>
        <v>0</v>
      </c>
      <c r="F54" s="167">
        <f t="shared" si="1"/>
        <v>0</v>
      </c>
    </row>
    <row r="55" spans="2:6" ht="93" customHeight="1" thickBot="1" x14ac:dyDescent="0.5">
      <c r="B55" s="165" t="s">
        <v>107</v>
      </c>
      <c r="C55" s="166">
        <v>10000</v>
      </c>
      <c r="D55" s="113">
        <v>0</v>
      </c>
      <c r="E55" s="167">
        <f t="shared" si="0"/>
        <v>0</v>
      </c>
      <c r="F55" s="167">
        <f t="shared" si="1"/>
        <v>0</v>
      </c>
    </row>
    <row r="56" spans="2:6" ht="88.5" thickBot="1" x14ac:dyDescent="0.5">
      <c r="B56" s="165" t="s">
        <v>108</v>
      </c>
      <c r="C56" s="166">
        <v>7500</v>
      </c>
      <c r="D56" s="113">
        <v>0</v>
      </c>
      <c r="E56" s="167">
        <f t="shared" ref="E56:E66" si="2">IF(C$10="Som platcom DPH",D56*0.23,0)</f>
        <v>0</v>
      </c>
      <c r="F56" s="167">
        <f t="shared" ref="F56:F66" si="3">SUM(D56+E56)*C56</f>
        <v>0</v>
      </c>
    </row>
    <row r="57" spans="2:6" ht="50.25" customHeight="1" thickBot="1" x14ac:dyDescent="0.5">
      <c r="B57" s="165" t="s">
        <v>109</v>
      </c>
      <c r="C57" s="166">
        <v>30000</v>
      </c>
      <c r="D57" s="113">
        <v>0</v>
      </c>
      <c r="E57" s="167">
        <f t="shared" si="2"/>
        <v>0</v>
      </c>
      <c r="F57" s="167">
        <f t="shared" si="3"/>
        <v>0</v>
      </c>
    </row>
    <row r="58" spans="2:6" ht="50.25" customHeight="1" thickBot="1" x14ac:dyDescent="0.5">
      <c r="B58" s="165" t="s">
        <v>110</v>
      </c>
      <c r="C58" s="166">
        <v>50</v>
      </c>
      <c r="D58" s="113">
        <v>0</v>
      </c>
      <c r="E58" s="167">
        <f t="shared" si="2"/>
        <v>0</v>
      </c>
      <c r="F58" s="167">
        <f t="shared" si="3"/>
        <v>0</v>
      </c>
    </row>
    <row r="59" spans="2:6" ht="47.25" customHeight="1" thickBot="1" x14ac:dyDescent="0.5">
      <c r="B59" s="168" t="s">
        <v>111</v>
      </c>
      <c r="C59" s="166">
        <v>5</v>
      </c>
      <c r="D59" s="113">
        <v>0</v>
      </c>
      <c r="E59" s="167">
        <f t="shared" si="2"/>
        <v>0</v>
      </c>
      <c r="F59" s="167">
        <f t="shared" si="3"/>
        <v>0</v>
      </c>
    </row>
    <row r="60" spans="2:6" ht="46" customHeight="1" thickBot="1" x14ac:dyDescent="0.5">
      <c r="B60" s="165" t="s">
        <v>112</v>
      </c>
      <c r="C60" s="166">
        <v>900</v>
      </c>
      <c r="D60" s="113">
        <v>0</v>
      </c>
      <c r="E60" s="167">
        <f t="shared" si="2"/>
        <v>0</v>
      </c>
      <c r="F60" s="167">
        <f t="shared" si="3"/>
        <v>0</v>
      </c>
    </row>
    <row r="61" spans="2:6" ht="61.5" customHeight="1" thickBot="1" x14ac:dyDescent="0.5">
      <c r="B61" s="168" t="s">
        <v>113</v>
      </c>
      <c r="C61" s="166">
        <v>2</v>
      </c>
      <c r="D61" s="113">
        <v>0</v>
      </c>
      <c r="E61" s="167">
        <f t="shared" si="2"/>
        <v>0</v>
      </c>
      <c r="F61" s="167">
        <f t="shared" si="3"/>
        <v>0</v>
      </c>
    </row>
    <row r="62" spans="2:6" ht="47.5" customHeight="1" thickBot="1" x14ac:dyDescent="0.5">
      <c r="B62" s="165" t="s">
        <v>114</v>
      </c>
      <c r="C62" s="166">
        <v>300</v>
      </c>
      <c r="D62" s="113">
        <v>0</v>
      </c>
      <c r="E62" s="167">
        <f t="shared" si="2"/>
        <v>0</v>
      </c>
      <c r="F62" s="167">
        <f t="shared" si="3"/>
        <v>0</v>
      </c>
    </row>
    <row r="63" spans="2:6" ht="45" thickBot="1" x14ac:dyDescent="0.5">
      <c r="B63" s="165" t="s">
        <v>115</v>
      </c>
      <c r="C63" s="166">
        <v>300</v>
      </c>
      <c r="D63" s="113">
        <v>0</v>
      </c>
      <c r="E63" s="167">
        <f t="shared" si="2"/>
        <v>0</v>
      </c>
      <c r="F63" s="167">
        <f t="shared" si="3"/>
        <v>0</v>
      </c>
    </row>
    <row r="64" spans="2:6" ht="45" thickBot="1" x14ac:dyDescent="0.5">
      <c r="B64" s="165" t="s">
        <v>116</v>
      </c>
      <c r="C64" s="166">
        <v>600</v>
      </c>
      <c r="D64" s="113">
        <v>0</v>
      </c>
      <c r="E64" s="167">
        <f t="shared" si="2"/>
        <v>0</v>
      </c>
      <c r="F64" s="167">
        <f t="shared" si="3"/>
        <v>0</v>
      </c>
    </row>
    <row r="65" spans="2:6" ht="45" thickBot="1" x14ac:dyDescent="0.5">
      <c r="B65" s="165" t="s">
        <v>117</v>
      </c>
      <c r="C65" s="166">
        <v>300</v>
      </c>
      <c r="D65" s="113">
        <v>0</v>
      </c>
      <c r="E65" s="167">
        <f t="shared" si="2"/>
        <v>0</v>
      </c>
      <c r="F65" s="167">
        <f t="shared" si="3"/>
        <v>0</v>
      </c>
    </row>
    <row r="66" spans="2:6" ht="30.5" thickBot="1" x14ac:dyDescent="0.5">
      <c r="B66" s="165" t="s">
        <v>118</v>
      </c>
      <c r="C66" s="169">
        <v>144</v>
      </c>
      <c r="D66" s="113">
        <v>0</v>
      </c>
      <c r="E66" s="167">
        <f t="shared" si="2"/>
        <v>0</v>
      </c>
      <c r="F66" s="167">
        <f t="shared" si="3"/>
        <v>0</v>
      </c>
    </row>
    <row r="67" spans="2:6" x14ac:dyDescent="0.35">
      <c r="B67" s="300" t="s">
        <v>18</v>
      </c>
      <c r="C67" s="301"/>
      <c r="D67" s="301"/>
      <c r="E67" s="301"/>
      <c r="F67" s="170">
        <f>SUM(F23:F66)</f>
        <v>0</v>
      </c>
    </row>
    <row r="68" spans="2:6" ht="19" thickBot="1" x14ac:dyDescent="0.5">
      <c r="B68" s="171" t="s">
        <v>119</v>
      </c>
      <c r="C68" s="307">
        <f>F67</f>
        <v>0</v>
      </c>
      <c r="D68" s="307"/>
      <c r="E68" s="307"/>
      <c r="F68" s="308"/>
    </row>
    <row r="69" spans="2:6" ht="18.5" x14ac:dyDescent="0.45">
      <c r="B69" s="151"/>
      <c r="C69" s="152"/>
      <c r="D69" s="153"/>
      <c r="E69" s="151"/>
      <c r="F69" s="151"/>
    </row>
    <row r="70" spans="2:6" ht="15" thickBot="1" x14ac:dyDescent="0.4"/>
    <row r="71" spans="2:6" ht="21.5" thickBot="1" x14ac:dyDescent="0.55000000000000004">
      <c r="B71" s="304" t="s">
        <v>120</v>
      </c>
      <c r="C71" s="305"/>
      <c r="D71" s="305"/>
      <c r="E71" s="306"/>
      <c r="F71" s="154">
        <f>SUM(C68)</f>
        <v>0</v>
      </c>
    </row>
    <row r="72" spans="2:6" ht="15" thickBot="1" x14ac:dyDescent="0.4">
      <c r="B72" s="297"/>
      <c r="C72" s="298"/>
      <c r="D72" s="298"/>
      <c r="E72" s="298"/>
      <c r="F72" s="299"/>
    </row>
    <row r="73" spans="2:6" x14ac:dyDescent="0.35">
      <c r="B73" s="241" t="s">
        <v>71</v>
      </c>
      <c r="C73" s="243" t="s">
        <v>72</v>
      </c>
      <c r="D73" s="243"/>
      <c r="E73" s="245" t="s">
        <v>73</v>
      </c>
      <c r="F73" s="246"/>
    </row>
    <row r="74" spans="2:6" ht="15" thickBot="1" x14ac:dyDescent="0.4">
      <c r="B74" s="242"/>
      <c r="C74" s="244"/>
      <c r="D74" s="244"/>
      <c r="E74" s="247"/>
      <c r="F74" s="248"/>
    </row>
  </sheetData>
  <sheetProtection algorithmName="SHA-512" hashValue="RGN47znZV8+1A/igrEvHzUSyYgwTqRh1FvBO9zBSIJPBD1TJNGtQIOnuYnYpBGQk/waCHPJaPXCcO4RmqdvUcg==" saltValue="DBOQZmpv8fx0OZw0yFnOoA==" spinCount="100000" sheet="1" objects="1" scenarios="1" selectLockedCells="1"/>
  <protectedRanges>
    <protectedRange sqref="C4:F9 C10:D10" name="Rozsah1"/>
  </protectedRanges>
  <mergeCells count="28">
    <mergeCell ref="B72:F72"/>
    <mergeCell ref="B73:B74"/>
    <mergeCell ref="C73:D74"/>
    <mergeCell ref="E73:F74"/>
    <mergeCell ref="B20:D20"/>
    <mergeCell ref="B21:D21"/>
    <mergeCell ref="B71:E71"/>
    <mergeCell ref="C68:F68"/>
    <mergeCell ref="B67:E67"/>
    <mergeCell ref="B12:F12"/>
    <mergeCell ref="B14:E14"/>
    <mergeCell ref="B15:E15"/>
    <mergeCell ref="B2:F2"/>
    <mergeCell ref="B3:F3"/>
    <mergeCell ref="C4:F4"/>
    <mergeCell ref="C5:F5"/>
    <mergeCell ref="C6:F6"/>
    <mergeCell ref="C8:F8"/>
    <mergeCell ref="C9:F9"/>
    <mergeCell ref="C10:D10"/>
    <mergeCell ref="E10:F10"/>
    <mergeCell ref="B11:F11"/>
    <mergeCell ref="C7:F7"/>
    <mergeCell ref="B16:E16"/>
    <mergeCell ref="B13:E13"/>
    <mergeCell ref="B17:E17"/>
    <mergeCell ref="B18:F18"/>
    <mergeCell ref="C19:F19"/>
  </mergeCells>
  <phoneticPr fontId="22" type="noConversion"/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209550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203200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203200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6</xdr:col>
                    <xdr:colOff>285750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209550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4" sqref="B4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121</v>
      </c>
    </row>
    <row r="3" spans="2:2" x14ac:dyDescent="0.35">
      <c r="B3" s="4"/>
    </row>
    <row r="4" spans="2:2" x14ac:dyDescent="0.35">
      <c r="B4" s="5" t="s">
        <v>122</v>
      </c>
    </row>
    <row r="5" spans="2:2" x14ac:dyDescent="0.35">
      <c r="B5" s="6"/>
    </row>
    <row r="6" spans="2:2" x14ac:dyDescent="0.35">
      <c r="B6" s="7" t="s">
        <v>123</v>
      </c>
    </row>
    <row r="7" spans="2:2" x14ac:dyDescent="0.35">
      <c r="B7" s="5"/>
    </row>
    <row r="8" spans="2:2" x14ac:dyDescent="0.35">
      <c r="B8" s="148" t="s">
        <v>124</v>
      </c>
    </row>
    <row r="9" spans="2:2" x14ac:dyDescent="0.35">
      <c r="B9" s="148"/>
    </row>
    <row r="10" spans="2:2" x14ac:dyDescent="0.35">
      <c r="B10" s="149" t="s">
        <v>125</v>
      </c>
    </row>
    <row r="11" spans="2:2" x14ac:dyDescent="0.35">
      <c r="B11" s="149" t="s">
        <v>126</v>
      </c>
    </row>
    <row r="12" spans="2:2" x14ac:dyDescent="0.35">
      <c r="B12" s="149" t="s">
        <v>127</v>
      </c>
    </row>
    <row r="13" spans="2:2" x14ac:dyDescent="0.35">
      <c r="B13" s="149" t="s">
        <v>128</v>
      </c>
    </row>
    <row r="14" spans="2:2" ht="16.5" customHeight="1" x14ac:dyDescent="0.35">
      <c r="B14" s="5"/>
    </row>
    <row r="15" spans="2:2" ht="29" x14ac:dyDescent="0.35">
      <c r="B15" s="148" t="s">
        <v>129</v>
      </c>
    </row>
    <row r="16" spans="2:2" x14ac:dyDescent="0.35">
      <c r="B16" s="8"/>
    </row>
    <row r="17" spans="2:2" ht="29" x14ac:dyDescent="0.35">
      <c r="B17" s="5" t="s">
        <v>130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kyHpbruvkEJ4QVz3pEq8GUab0K/kXjfOFunPy/lSBjSJjyxukGKSFJLL5H5oJ5Irx6O8eW5fg33uBP0Rx7E4FA==" saltValue="7cUvQeH5nnqQmzTMVRbG7Q==" spinCount="100000" sheet="1" objects="1" scenario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display="Zároveň čestne vhylasujem, že všetky vyššie uvedené osoby spĺňajú podmienky účasti osobného postavenia podľa § 32 ods. 1 písm. a) ZVO.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3" workbookViewId="0">
      <selection activeCell="B8" sqref="B8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131</v>
      </c>
    </row>
    <row r="3" spans="2:2" x14ac:dyDescent="0.35">
      <c r="B3" s="4"/>
    </row>
    <row r="4" spans="2:2" x14ac:dyDescent="0.35">
      <c r="B4" s="10" t="s">
        <v>122</v>
      </c>
    </row>
    <row r="5" spans="2:2" x14ac:dyDescent="0.35">
      <c r="B5" s="4"/>
    </row>
    <row r="6" spans="2:2" x14ac:dyDescent="0.35">
      <c r="B6" s="11" t="s">
        <v>123</v>
      </c>
    </row>
    <row r="7" spans="2:2" x14ac:dyDescent="0.35">
      <c r="B7" s="12"/>
    </row>
    <row r="8" spans="2:2" ht="60.75" customHeight="1" x14ac:dyDescent="0.35">
      <c r="B8" s="5" t="s">
        <v>132</v>
      </c>
    </row>
    <row r="9" spans="2:2" x14ac:dyDescent="0.35">
      <c r="B9" s="5"/>
    </row>
    <row r="10" spans="2:2" x14ac:dyDescent="0.35">
      <c r="B10" s="5" t="s">
        <v>133</v>
      </c>
    </row>
    <row r="11" spans="2:2" x14ac:dyDescent="0.35">
      <c r="B11" s="5" t="s">
        <v>134</v>
      </c>
    </row>
    <row r="12" spans="2:2" x14ac:dyDescent="0.35">
      <c r="B12" s="5" t="s">
        <v>135</v>
      </c>
    </row>
    <row r="13" spans="2:2" x14ac:dyDescent="0.35">
      <c r="B13" s="5" t="s">
        <v>136</v>
      </c>
    </row>
    <row r="14" spans="2:2" x14ac:dyDescent="0.35">
      <c r="B14" s="5" t="s">
        <v>137</v>
      </c>
    </row>
    <row r="15" spans="2:2" x14ac:dyDescent="0.35">
      <c r="B15" s="5" t="s">
        <v>138</v>
      </c>
    </row>
    <row r="16" spans="2:2" x14ac:dyDescent="0.35">
      <c r="B16" s="5" t="s">
        <v>139</v>
      </c>
    </row>
    <row r="17" spans="2:2" ht="29" x14ac:dyDescent="0.35">
      <c r="B17" s="5" t="s">
        <v>140</v>
      </c>
    </row>
    <row r="18" spans="2:2" x14ac:dyDescent="0.35">
      <c r="B18" s="5" t="s">
        <v>141</v>
      </c>
    </row>
    <row r="19" spans="2:2" x14ac:dyDescent="0.35">
      <c r="B19" s="5" t="s">
        <v>142</v>
      </c>
    </row>
    <row r="20" spans="2:2" x14ac:dyDescent="0.35">
      <c r="B20" s="5" t="s">
        <v>143</v>
      </c>
    </row>
    <row r="21" spans="2:2" ht="29" x14ac:dyDescent="0.35">
      <c r="B21" s="5" t="s">
        <v>144</v>
      </c>
    </row>
    <row r="22" spans="2:2" x14ac:dyDescent="0.35">
      <c r="B22" s="5" t="s">
        <v>145</v>
      </c>
    </row>
    <row r="23" spans="2:2" x14ac:dyDescent="0.35">
      <c r="B23" s="6"/>
    </row>
    <row r="24" spans="2:2" ht="58" x14ac:dyDescent="0.35">
      <c r="B24" s="5" t="s">
        <v>146</v>
      </c>
    </row>
    <row r="25" spans="2:2" ht="13.5" customHeight="1" x14ac:dyDescent="0.35">
      <c r="B25" s="5"/>
    </row>
    <row r="26" spans="2:2" ht="29" x14ac:dyDescent="0.35">
      <c r="B26" s="5" t="s">
        <v>147</v>
      </c>
    </row>
    <row r="27" spans="2:2" ht="15" thickBot="1" x14ac:dyDescent="0.4">
      <c r="B27" s="13"/>
    </row>
  </sheetData>
  <sheetProtection algorithmName="SHA-512" hashValue="Pizk27GtTWJrrGnfS5kCCYOhRXVpEgrDkyoAuSN31FmF6RYpEun3uI/lkrrrI1LjtUOckrU2Zb4oDKVPD92yRg==" saltValue="q0nhHcpS+1Lh/LhKiTQ5Eg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8" sqref="B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148</v>
      </c>
    </row>
    <row r="3" spans="2:2" x14ac:dyDescent="0.35">
      <c r="B3" s="4"/>
    </row>
    <row r="4" spans="2:2" x14ac:dyDescent="0.35">
      <c r="B4" s="5" t="s">
        <v>122</v>
      </c>
    </row>
    <row r="5" spans="2:2" x14ac:dyDescent="0.35">
      <c r="B5" s="6"/>
    </row>
    <row r="6" spans="2:2" x14ac:dyDescent="0.35">
      <c r="B6" s="7" t="s">
        <v>123</v>
      </c>
    </row>
    <row r="7" spans="2:2" x14ac:dyDescent="0.35">
      <c r="B7" s="5"/>
    </row>
    <row r="8" spans="2:2" ht="60.75" customHeight="1" x14ac:dyDescent="0.35">
      <c r="B8" s="5" t="s">
        <v>149</v>
      </c>
    </row>
    <row r="9" spans="2:2" x14ac:dyDescent="0.35">
      <c r="B9" s="5" t="s">
        <v>150</v>
      </c>
    </row>
    <row r="10" spans="2:2" x14ac:dyDescent="0.35">
      <c r="B10" s="8"/>
    </row>
    <row r="11" spans="2:2" ht="29" x14ac:dyDescent="0.35">
      <c r="B11" s="5" t="s">
        <v>151</v>
      </c>
    </row>
    <row r="12" spans="2:2" x14ac:dyDescent="0.35">
      <c r="B12" s="5"/>
    </row>
    <row r="13" spans="2:2" ht="29" x14ac:dyDescent="0.35">
      <c r="B13" s="5" t="s">
        <v>152</v>
      </c>
    </row>
    <row r="14" spans="2:2" x14ac:dyDescent="0.35">
      <c r="B14" s="5"/>
    </row>
    <row r="15" spans="2:2" ht="29" x14ac:dyDescent="0.35">
      <c r="B15" s="5" t="s">
        <v>153</v>
      </c>
    </row>
    <row r="16" spans="2:2" x14ac:dyDescent="0.35">
      <c r="B16" s="5"/>
    </row>
    <row r="17" spans="2:2" ht="58" x14ac:dyDescent="0.35">
      <c r="B17" s="5" t="s">
        <v>154</v>
      </c>
    </row>
    <row r="18" spans="2:2" x14ac:dyDescent="0.35">
      <c r="B18" s="5"/>
    </row>
    <row r="19" spans="2:2" ht="72.5" x14ac:dyDescent="0.35">
      <c r="B19" s="5" t="s">
        <v>155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NDMHqYlMInTduualePKBwyINqJGOIX5e1vEwmVEZ9NIbLQiOQkkX7MKelOkMuQUZsrRUgwq/l+/NCBA3LRVyRA==" saltValue="gps0QFntiBy1PqMsMDivY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Zákl. nastavenie</vt:lpstr>
      <vt:lpstr>Ponuka - bodový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Vitek Lukáš, JUDr.</cp:lastModifiedBy>
  <cp:revision/>
  <dcterms:created xsi:type="dcterms:W3CDTF">2022-09-22T09:41:16Z</dcterms:created>
  <dcterms:modified xsi:type="dcterms:W3CDTF">2026-03-24T09:46:44Z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