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1125 vyroba a dodavka BA dlazby/SP na vyhlasenie/na vyhlasenie/"/>
    </mc:Choice>
  </mc:AlternateContent>
  <xr:revisionPtr revIDLastSave="224" documentId="8_{219F5B77-67BB-440A-B73F-140F32588F82}" xr6:coauthVersionLast="47" xr6:coauthVersionMax="47" xr10:uidLastSave="{9AEBCA6F-E51C-4BA7-B2BD-9CC812948CBE}"/>
  <bookViews>
    <workbookView xWindow="-110" yWindow="-110" windowWidth="19420" windowHeight="10300" firstSheet="1" activeTab="1" xr2:uid="{89D3062A-3E8C-407B-A16C-9D1AA0F43D56}"/>
  </bookViews>
  <sheets>
    <sheet name="Zákl. nastavenie" sheetId="7" state="hidden" r:id="rId1"/>
    <sheet name="Ponuka" sheetId="8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8" l="1"/>
  <c r="G24" i="8" s="1"/>
  <c r="E25" i="8"/>
  <c r="G25" i="8" s="1"/>
  <c r="E26" i="8"/>
  <c r="G26" i="8" s="1"/>
  <c r="E27" i="8"/>
  <c r="G27" i="8" s="1"/>
  <c r="E30" i="8"/>
  <c r="F30" i="8" s="1"/>
  <c r="E29" i="8"/>
  <c r="F29" i="8" s="1"/>
  <c r="F24" i="8" l="1"/>
  <c r="F27" i="8"/>
  <c r="F26" i="8"/>
  <c r="F25" i="8"/>
  <c r="E35" i="7"/>
  <c r="E36" i="7"/>
  <c r="E50" i="7"/>
  <c r="E49" i="7"/>
  <c r="E37" i="7"/>
  <c r="G34" i="7"/>
  <c r="H34" i="7" s="1"/>
  <c r="C43" i="8"/>
  <c r="C36" i="8"/>
  <c r="E21" i="8"/>
  <c r="G21" i="8"/>
  <c r="F43" i="8"/>
  <c r="E43" i="8"/>
  <c r="B43" i="8"/>
  <c r="C41" i="8"/>
  <c r="F36" i="8"/>
  <c r="E36" i="8"/>
  <c r="B36" i="8"/>
  <c r="C34" i="8"/>
  <c r="G30" i="8"/>
  <c r="G29" i="8"/>
  <c r="C19" i="8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G31" i="8" l="1"/>
  <c r="C32" i="8" s="1"/>
  <c r="F39" i="8"/>
  <c r="F46" i="8"/>
  <c r="J49" i="7"/>
  <c r="F34" i="7"/>
  <c r="F49" i="7"/>
  <c r="F48" i="8" l="1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<sst xmlns="http://schemas.openxmlformats.org/spreadsheetml/2006/main" count="178" uniqueCount="117">
  <si>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</si>
  <si>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</si>
  <si>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</si>
  <si>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</si>
  <si>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</si>
  <si>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</si>
  <si>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</si>
  <si>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</si>
  <si>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</si>
  <si>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</si>
  <si>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</si>
  <si>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</t>
  </si>
  <si>
    <t>EUR s DPH</t>
  </si>
  <si>
    <t>čím menej, tým lepšie</t>
  </si>
  <si>
    <t>Lehota dodania vzoriek</t>
  </si>
  <si>
    <t>kalendárne dni</t>
  </si>
  <si>
    <t>Lehota dodania čiastkových objednávok</t>
  </si>
  <si>
    <t>...</t>
  </si>
  <si>
    <t>žiadna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</si>
  <si>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</si>
  <si>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</si>
  <si>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</si>
  <si>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</si>
  <si>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</si>
  <si>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</si>
  <si>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</si>
  <si>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</si>
  <si>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</si>
  <si>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</si>
  <si>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</si>
  <si>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</si>
  <si>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</si>
  <si>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</si>
  <si>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</si>
  <si>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</si>
  <si>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</si>
  <si>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</si>
  <si>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</si>
  <si>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</si>
  <si>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</si>
  <si>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</si>
  <si>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</si>
  <si>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</si>
  <si>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</si>
  <si>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</si>
  <si>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</si>
  <si>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Uchádzač predložením svojej ponuky čestne vyhlasuje, že ním dodávaný výrobok bude spĺňať všetky požiadavky technickej špecifikácie stanovené verejným obstarávateľom v súťažných podkladoch, najmä požiadavky uvedené v Prílohe č. 2 – Technická časť dokumentácie a požiadavky stanovené v opise predmetu zákazky uvedenom v Časti D. Opis predmetu zákazky súťažných podkladov, vrátane požiadaviek podľa normy STN EN 1339.</t>
  </si>
  <si>
    <t>Kritérium č. 1:</t>
  </si>
  <si>
    <t>Logika kritéria:</t>
  </si>
  <si>
    <t>Minimálna hodnota:</t>
  </si>
  <si>
    <t>Maximálna hodnota:</t>
  </si>
  <si>
    <t>Názov položky</t>
  </si>
  <si>
    <t>Suma v EUR s DPH na všetky kusy</t>
  </si>
  <si>
    <t>Dlažba vzorovaná</t>
  </si>
  <si>
    <t>Dlažba bez vzoru ( hladká)</t>
  </si>
  <si>
    <t xml:space="preserve">Dlažba štvorcového tvaru </t>
  </si>
  <si>
    <t>Ponuková cena:</t>
  </si>
  <si>
    <t>Kritérium č. 2:</t>
  </si>
  <si>
    <t>Logika kritéria</t>
  </si>
  <si>
    <t>Maximálny finančný bonus na účely hodnotenia ponúk</t>
  </si>
  <si>
    <t>Minimálna hodnota kritéria</t>
  </si>
  <si>
    <t>Maximálna hodnota kritéria</t>
  </si>
  <si>
    <t>Popis kritéria</t>
  </si>
  <si>
    <t>Ponuka uchádzača</t>
  </si>
  <si>
    <t>Peňažný bonus na účely vyhodnotenia ponúk:</t>
  </si>
  <si>
    <t>Kritérium č. 3:</t>
  </si>
  <si>
    <t>Celková cena na účely hodnotenia ponúk:</t>
  </si>
  <si>
    <t>V ...</t>
  </si>
  <si>
    <t xml:space="preserve">Dátum: </t>
  </si>
  <si>
    <t>Podpis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</si>
  <si>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</si>
  <si>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</si>
  <si>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</si>
  <si>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</si>
  <si>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</si>
  <si>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</si>
  <si>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</si>
  <si>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</si>
  <si>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</si>
  <si>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</si>
  <si>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</si>
  <si>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</si>
  <si>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</si>
  <si>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</si>
  <si>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</si>
  <si>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</si>
  <si>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</si>
  <si>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</si>
  <si>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</si>
  <si>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</si>
  <si>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</si>
  <si>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</si>
  <si>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</si>
  <si>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</si>
  <si>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</si>
  <si>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</si>
  <si>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</si>
  <si>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</si>
  <si>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</si>
  <si>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</si>
  <si>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</si>
  <si>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</si>
  <si>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</si>
  <si>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</si>
  <si>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</si>
  <si>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Vzor č. 1 </t>
  </si>
  <si>
    <t xml:space="preserve">Vzor č. 2 </t>
  </si>
  <si>
    <t xml:space="preserve">Vzor č. 3 </t>
  </si>
  <si>
    <t xml:space="preserve">Vzor č. 4 </t>
  </si>
  <si>
    <t xml:space="preserve">Dlažba obdĺžnikového tvaru </t>
  </si>
  <si>
    <t>Suma v EUR bez DPH za 1 m2</t>
  </si>
  <si>
    <t>Výška DPH za 1 m2</t>
  </si>
  <si>
    <r>
      <t>predpokladaný počet m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</si>
  <si>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t>Maximálny počet dní na dodanie vzoriek (v rozpätí 30 - 90 dní)</t>
  </si>
  <si>
    <t>Maximálny počet dní na dodanie čiastkovej objednávky (v rozpätí 1 - 30 dní)</t>
  </si>
  <si>
    <t>Cena za 1 m2 v EUR s DPH</t>
  </si>
  <si>
    <t>Príloha č. 1 - Ponuka v zákazke „Výroba a dodávka bratislavskej dlažby“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</si>
</sst>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9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/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/>
      <bottom/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28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63" xfId="0" applyFont="1" applyBorder="1" applyAlignment="1">
      <alignment horizontal="center" vertical="center"/>
    </xf>
    <xf numFmtId="0" fontId="5" fillId="0" borderId="44" xfId="0" applyFont="1" applyBorder="1" applyAlignment="1">
      <alignment horizontal="justify" vertical="center"/>
    </xf>
    <xf numFmtId="0" fontId="0" fillId="0" borderId="44" xfId="0" applyBorder="1" applyAlignment="1">
      <alignment horizontal="left" vertical="center" wrapText="1" indent="1"/>
    </xf>
    <xf numFmtId="0" fontId="5" fillId="0" borderId="44" xfId="0" applyFont="1" applyBorder="1" applyAlignment="1">
      <alignment horizontal="left" vertical="center" wrapText="1" indent="1"/>
    </xf>
    <xf numFmtId="0" fontId="2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left" wrapText="1" indent="1"/>
    </xf>
    <xf numFmtId="0" fontId="5" fillId="0" borderId="45" xfId="0" applyFont="1" applyBorder="1" applyAlignment="1">
      <alignment vertical="center"/>
    </xf>
    <xf numFmtId="0" fontId="0" fillId="0" borderId="44" xfId="0" applyBorder="1" applyAlignment="1">
      <alignment horizontal="left" vertical="center" indent="1"/>
    </xf>
    <xf numFmtId="0" fontId="2" fillId="0" borderId="44" xfId="0" applyFont="1" applyBorder="1" applyAlignment="1">
      <alignment horizontal="center" vertical="center"/>
    </xf>
    <xf numFmtId="0" fontId="0" fillId="0" borderId="44" xfId="0" applyBorder="1" applyAlignment="1">
      <alignment horizontal="justify" vertical="center"/>
    </xf>
    <xf numFmtId="0" fontId="0" fillId="0" borderId="45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9" xfId="0" applyFill="1" applyBorder="1" applyAlignment="1" applyProtection="1">
      <alignment horizontal="center" wrapText="1"/>
      <protection hidden="1"/>
    </xf>
    <xf numFmtId="0" fontId="2" fillId="4" borderId="50" xfId="0" applyFont="1" applyFill="1" applyBorder="1" applyAlignment="1" applyProtection="1">
      <alignment wrapText="1"/>
      <protection hidden="1"/>
    </xf>
    <xf numFmtId="0" fontId="2" fillId="4" borderId="51" xfId="0" applyFont="1" applyFill="1" applyBorder="1" applyAlignment="1" applyProtection="1">
      <alignment wrapText="1"/>
      <protection hidden="1"/>
    </xf>
    <xf numFmtId="0" fontId="2" fillId="4" borderId="52" xfId="0" applyFont="1" applyFill="1" applyBorder="1" applyAlignment="1" applyProtection="1">
      <alignment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9" xfId="0" applyFont="1" applyFill="1" applyBorder="1" applyAlignment="1" applyProtection="1">
      <alignment wrapText="1"/>
      <protection hidden="1"/>
    </xf>
    <xf numFmtId="0" fontId="0" fillId="4" borderId="44" xfId="0" applyFill="1" applyBorder="1" applyAlignment="1" applyProtection="1">
      <alignment horizontal="center"/>
      <protection hidden="1"/>
    </xf>
    <xf numFmtId="0" fontId="0" fillId="0" borderId="37" xfId="0" applyBorder="1" applyAlignment="1" applyProtection="1">
      <alignment wrapText="1"/>
      <protection locked="0" hidden="1"/>
    </xf>
    <xf numFmtId="0" fontId="0" fillId="0" borderId="38" xfId="0" applyBorder="1" applyAlignment="1" applyProtection="1">
      <alignment wrapText="1"/>
      <protection locked="0" hidden="1"/>
    </xf>
    <xf numFmtId="2" fontId="0" fillId="0" borderId="38" xfId="3" applyNumberFormat="1" applyFont="1" applyFill="1" applyBorder="1" applyAlignment="1" applyProtection="1">
      <alignment wrapText="1"/>
      <protection locked="0" hidden="1"/>
    </xf>
    <xf numFmtId="0" fontId="1" fillId="0" borderId="38" xfId="1" applyFont="1" applyFill="1" applyBorder="1" applyProtection="1">
      <protection locked="0" hidden="1"/>
    </xf>
    <xf numFmtId="2" fontId="0" fillId="0" borderId="54" xfId="3" applyNumberFormat="1" applyFont="1" applyFill="1" applyBorder="1" applyAlignment="1" applyProtection="1">
      <alignment wrapText="1"/>
      <protection locked="0" hidden="1"/>
    </xf>
    <xf numFmtId="2" fontId="0" fillId="4" borderId="54" xfId="0" applyNumberFormat="1" applyFill="1" applyBorder="1" applyProtection="1">
      <protection hidden="1"/>
    </xf>
    <xf numFmtId="2" fontId="0" fillId="4" borderId="27" xfId="0" applyNumberFormat="1" applyFill="1" applyBorder="1" applyProtection="1">
      <protection hidden="1"/>
    </xf>
    <xf numFmtId="2" fontId="0" fillId="4" borderId="61" xfId="0" applyNumberFormat="1" applyFill="1" applyBorder="1" applyProtection="1">
      <protection hidden="1"/>
    </xf>
    <xf numFmtId="0" fontId="0" fillId="0" borderId="28" xfId="0" applyBorder="1" applyAlignment="1" applyProtection="1">
      <alignment wrapText="1"/>
      <protection locked="0" hidden="1"/>
    </xf>
    <xf numFmtId="0" fontId="0" fillId="0" borderId="27" xfId="0" applyBorder="1" applyAlignment="1" applyProtection="1">
      <alignment wrapText="1"/>
      <protection locked="0" hidden="1"/>
    </xf>
    <xf numFmtId="2" fontId="0" fillId="0" borderId="27" xfId="3" applyNumberFormat="1" applyFont="1" applyFill="1" applyBorder="1" applyAlignment="1" applyProtection="1">
      <alignment wrapText="1"/>
      <protection locked="0" hidden="1"/>
    </xf>
    <xf numFmtId="2" fontId="0" fillId="0" borderId="41" xfId="3" applyNumberFormat="1" applyFont="1" applyFill="1" applyBorder="1" applyAlignment="1" applyProtection="1">
      <alignment wrapText="1"/>
      <protection locked="0" hidden="1"/>
    </xf>
    <xf numFmtId="2" fontId="0" fillId="4" borderId="41" xfId="0" applyNumberFormat="1" applyFill="1" applyBorder="1" applyProtection="1">
      <protection hidden="1"/>
    </xf>
    <xf numFmtId="0" fontId="0" fillId="0" borderId="35" xfId="0" applyBorder="1" applyAlignment="1" applyProtection="1">
      <alignment wrapText="1"/>
      <protection locked="0" hidden="1"/>
    </xf>
    <xf numFmtId="0" fontId="0" fillId="0" borderId="36" xfId="0" applyBorder="1" applyAlignment="1" applyProtection="1">
      <alignment wrapText="1"/>
      <protection locked="0" hidden="1"/>
    </xf>
    <xf numFmtId="2" fontId="0" fillId="0" borderId="36" xfId="3" applyNumberFormat="1" applyFont="1" applyFill="1" applyBorder="1" applyAlignment="1" applyProtection="1">
      <alignment wrapText="1"/>
      <protection locked="0" hidden="1"/>
    </xf>
    <xf numFmtId="2" fontId="0" fillId="0" borderId="53" xfId="3" applyNumberFormat="1" applyFont="1" applyFill="1" applyBorder="1" applyAlignment="1" applyProtection="1">
      <alignment wrapText="1"/>
      <protection locked="0" hidden="1"/>
    </xf>
    <xf numFmtId="0" fontId="0" fillId="4" borderId="45" xfId="0" applyFill="1" applyBorder="1" applyProtection="1">
      <protection hidden="1"/>
    </xf>
    <xf numFmtId="0" fontId="0" fillId="4" borderId="30" xfId="0" applyFill="1" applyBorder="1" applyAlignment="1" applyProtection="1">
      <alignment wrapText="1"/>
      <protection hidden="1"/>
    </xf>
    <xf numFmtId="0" fontId="0" fillId="4" borderId="31" xfId="0" applyFill="1" applyBorder="1" applyAlignment="1" applyProtection="1">
      <alignment wrapText="1"/>
      <protection hidden="1"/>
    </xf>
    <xf numFmtId="2" fontId="0" fillId="4" borderId="55" xfId="0" applyNumberFormat="1" applyFill="1" applyBorder="1" applyAlignment="1" applyProtection="1">
      <alignment wrapText="1"/>
      <protection hidden="1"/>
    </xf>
    <xf numFmtId="2" fontId="0" fillId="4" borderId="55" xfId="0" applyNumberFormat="1" applyFill="1" applyBorder="1" applyProtection="1">
      <protection hidden="1"/>
    </xf>
    <xf numFmtId="2" fontId="0" fillId="4" borderId="31" xfId="0" applyNumberFormat="1" applyFill="1" applyBorder="1" applyProtection="1">
      <protection hidden="1"/>
    </xf>
    <xf numFmtId="0" fontId="0" fillId="4" borderId="62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5" borderId="40" xfId="0" applyFill="1" applyBorder="1" applyProtection="1">
      <protection hidden="1"/>
    </xf>
    <xf numFmtId="0" fontId="0" fillId="4" borderId="27" xfId="0" applyFill="1" applyBorder="1" applyProtection="1">
      <protection hidden="1"/>
    </xf>
    <xf numFmtId="0" fontId="0" fillId="4" borderId="41" xfId="0" applyFill="1" applyBorder="1" applyAlignment="1" applyProtection="1">
      <alignment horizontal="center"/>
      <protection hidden="1"/>
    </xf>
    <xf numFmtId="2" fontId="0" fillId="0" borderId="28" xfId="0" applyNumberFormat="1" applyBorder="1" applyProtection="1">
      <protection locked="0" hidden="1"/>
    </xf>
    <xf numFmtId="2" fontId="0" fillId="5" borderId="29" xfId="0" applyNumberFormat="1" applyFill="1" applyBorder="1" applyProtection="1">
      <protection hidden="1"/>
    </xf>
    <xf numFmtId="2" fontId="0" fillId="4" borderId="29" xfId="0" applyNumberFormat="1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4" borderId="31" xfId="0" applyFill="1" applyBorder="1" applyProtection="1">
      <protection hidden="1"/>
    </xf>
    <xf numFmtId="0" fontId="0" fillId="4" borderId="55" xfId="0" applyFill="1" applyBorder="1" applyAlignment="1" applyProtection="1">
      <alignment horizontal="center"/>
      <protection hidden="1"/>
    </xf>
    <xf numFmtId="0" fontId="0" fillId="5" borderId="50" xfId="0" applyFill="1" applyBorder="1" applyProtection="1">
      <protection hidden="1"/>
    </xf>
    <xf numFmtId="0" fontId="0" fillId="5" borderId="51" xfId="0" applyFill="1" applyBorder="1" applyAlignment="1" applyProtection="1">
      <alignment wrapText="1"/>
      <protection hidden="1"/>
    </xf>
    <xf numFmtId="0" fontId="0" fillId="5" borderId="51" xfId="0" applyFill="1" applyBorder="1" applyAlignment="1" applyProtection="1">
      <alignment horizontal="center" wrapText="1"/>
      <protection hidden="1"/>
    </xf>
    <xf numFmtId="164" fontId="2" fillId="5" borderId="51" xfId="0" applyNumberFormat="1" applyFont="1" applyFill="1" applyBorder="1" applyAlignment="1" applyProtection="1">
      <alignment wrapText="1"/>
      <protection hidden="1"/>
    </xf>
    <xf numFmtId="2" fontId="2" fillId="5" borderId="51" xfId="0" applyNumberFormat="1" applyFont="1" applyFill="1" applyBorder="1" applyAlignment="1" applyProtection="1">
      <alignment wrapText="1"/>
      <protection hidden="1"/>
    </xf>
    <xf numFmtId="164" fontId="2" fillId="5" borderId="52" xfId="0" applyNumberFormat="1" applyFont="1" applyFill="1" applyBorder="1" applyAlignment="1" applyProtection="1">
      <alignment wrapText="1"/>
      <protection hidden="1"/>
    </xf>
    <xf numFmtId="0" fontId="0" fillId="8" borderId="28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7" borderId="28" xfId="0" applyFill="1" applyBorder="1" applyAlignment="1" applyProtection="1">
      <alignment wrapText="1"/>
      <protection hidden="1"/>
    </xf>
    <xf numFmtId="0" fontId="0" fillId="7" borderId="29" xfId="0" applyFill="1" applyBorder="1" applyAlignment="1" applyProtection="1">
      <alignment wrapText="1"/>
      <protection hidden="1"/>
    </xf>
    <xf numFmtId="0" fontId="0" fillId="8" borderId="40" xfId="0" applyFill="1" applyBorder="1" applyProtection="1">
      <protection hidden="1"/>
    </xf>
    <xf numFmtId="0" fontId="0" fillId="8" borderId="29" xfId="0" applyFill="1" applyBorder="1" applyProtection="1">
      <protection hidden="1"/>
    </xf>
    <xf numFmtId="0" fontId="0" fillId="8" borderId="28" xfId="0" applyFill="1" applyBorder="1" applyProtection="1">
      <protection hidden="1"/>
    </xf>
    <xf numFmtId="0" fontId="0" fillId="7" borderId="27" xfId="0" applyFill="1" applyBorder="1" applyProtection="1">
      <protection hidden="1"/>
    </xf>
    <xf numFmtId="0" fontId="0" fillId="7" borderId="41" xfId="0" applyFill="1" applyBorder="1" applyAlignment="1" applyProtection="1">
      <alignment wrapText="1"/>
      <protection hidden="1"/>
    </xf>
    <xf numFmtId="2" fontId="0" fillId="6" borderId="28" xfId="0" applyNumberFormat="1" applyFill="1" applyBorder="1" applyProtection="1"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2" fontId="0" fillId="7" borderId="29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Protection="1">
      <protection hidden="1"/>
    </xf>
    <xf numFmtId="0" fontId="0" fillId="8" borderId="35" xfId="0" applyFill="1" applyBorder="1" applyProtection="1">
      <protection hidden="1"/>
    </xf>
    <xf numFmtId="0" fontId="0" fillId="7" borderId="36" xfId="0" applyFill="1" applyBorder="1" applyProtection="1">
      <protection hidden="1"/>
    </xf>
    <xf numFmtId="0" fontId="0" fillId="7" borderId="53" xfId="0" applyFill="1" applyBorder="1" applyAlignment="1" applyProtection="1">
      <alignment wrapText="1"/>
      <protection hidden="1"/>
    </xf>
    <xf numFmtId="0" fontId="0" fillId="8" borderId="50" xfId="0" applyFill="1" applyBorder="1" applyProtection="1">
      <protection hidden="1"/>
    </xf>
    <xf numFmtId="0" fontId="0" fillId="8" borderId="51" xfId="0" applyFill="1" applyBorder="1" applyAlignment="1" applyProtection="1">
      <alignment wrapText="1"/>
      <protection hidden="1"/>
    </xf>
    <xf numFmtId="2" fontId="0" fillId="8" borderId="51" xfId="0" applyNumberFormat="1" applyFill="1" applyBorder="1" applyAlignment="1" applyProtection="1">
      <alignment wrapText="1"/>
      <protection hidden="1"/>
    </xf>
    <xf numFmtId="2" fontId="0" fillId="8" borderId="52" xfId="0" applyNumberFormat="1" applyFill="1" applyBorder="1" applyAlignment="1" applyProtection="1">
      <alignment wrapText="1"/>
      <protection hidden="1"/>
    </xf>
    <xf numFmtId="0" fontId="0" fillId="9" borderId="28" xfId="0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10" borderId="28" xfId="0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9" borderId="4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0" borderId="41" xfId="0" applyFill="1" applyBorder="1" applyAlignment="1" applyProtection="1">
      <alignment wrapText="1"/>
      <protection hidden="1"/>
    </xf>
    <xf numFmtId="2" fontId="0" fillId="9" borderId="29" xfId="0" applyNumberFormat="1" applyFill="1" applyBorder="1" applyAlignment="1" applyProtection="1">
      <alignment wrapText="1"/>
      <protection hidden="1"/>
    </xf>
    <xf numFmtId="2" fontId="0" fillId="10" borderId="29" xfId="0" applyNumberFormat="1" applyFill="1" applyBorder="1" applyAlignment="1" applyProtection="1">
      <alignment wrapText="1"/>
      <protection hidden="1"/>
    </xf>
    <xf numFmtId="2" fontId="0" fillId="9" borderId="29" xfId="0" applyNumberFormat="1" applyFill="1" applyBorder="1" applyProtection="1">
      <protection hidden="1"/>
    </xf>
    <xf numFmtId="0" fontId="0" fillId="9" borderId="30" xfId="0" applyFill="1" applyBorder="1" applyProtection="1">
      <protection hidden="1"/>
    </xf>
    <xf numFmtId="0" fontId="0" fillId="10" borderId="31" xfId="0" applyFill="1" applyBorder="1" applyProtection="1">
      <protection hidden="1"/>
    </xf>
    <xf numFmtId="0" fontId="0" fillId="10" borderId="55" xfId="0" applyFill="1" applyBorder="1" applyAlignment="1" applyProtection="1">
      <alignment wrapText="1"/>
      <protection hidden="1"/>
    </xf>
    <xf numFmtId="0" fontId="0" fillId="9" borderId="50" xfId="0" applyFill="1" applyBorder="1" applyProtection="1">
      <protection hidden="1"/>
    </xf>
    <xf numFmtId="0" fontId="0" fillId="9" borderId="51" xfId="0" applyFill="1" applyBorder="1" applyAlignment="1" applyProtection="1">
      <alignment wrapText="1"/>
      <protection hidden="1"/>
    </xf>
    <xf numFmtId="2" fontId="0" fillId="9" borderId="51" xfId="0" applyNumberFormat="1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0" fontId="18" fillId="0" borderId="44" xfId="4" applyBorder="1" applyAlignment="1">
      <alignment horizontal="left" vertical="center" wrapText="1" indent="1"/>
    </xf>
    <xf numFmtId="0" fontId="0" fillId="0" borderId="44" xfId="0" applyBorder="1" applyAlignment="1" applyProtection="1">
      <alignment horizontal="left" vertical="center" wrapText="1" indent="1"/>
      <protection locked="0"/>
    </xf>
    <xf numFmtId="0" fontId="17" fillId="5" borderId="47" xfId="0" applyFont="1" applyFill="1" applyBorder="1" applyAlignment="1" applyProtection="1">
      <alignment horizontal="center" vertical="center"/>
      <protection hidden="1"/>
    </xf>
    <xf numFmtId="0" fontId="17" fillId="5" borderId="23" xfId="0" applyFont="1" applyFill="1" applyBorder="1" applyAlignment="1" applyProtection="1">
      <alignment horizontal="center" vertical="center"/>
      <protection hidden="1"/>
    </xf>
    <xf numFmtId="0" fontId="17" fillId="5" borderId="48" xfId="0" applyFont="1" applyFill="1" applyBorder="1" applyAlignment="1" applyProtection="1">
      <alignment horizontal="center" vertical="center"/>
      <protection hidden="1"/>
    </xf>
    <xf numFmtId="0" fontId="0" fillId="4" borderId="59" xfId="0" applyFill="1" applyBorder="1" applyAlignment="1" applyProtection="1">
      <alignment horizontal="center" vertical="center"/>
      <protection hidden="1"/>
    </xf>
    <xf numFmtId="0" fontId="0" fillId="4" borderId="41" xfId="0" applyFill="1" applyBorder="1" applyAlignment="1" applyProtection="1">
      <alignment horizontal="center" vertical="center"/>
      <protection hidden="1"/>
    </xf>
    <xf numFmtId="0" fontId="2" fillId="4" borderId="33" xfId="0" applyFont="1" applyFill="1" applyBorder="1" applyAlignment="1" applyProtection="1">
      <alignment horizontal="left" vertical="center" wrapText="1"/>
      <protection hidden="1"/>
    </xf>
    <xf numFmtId="0" fontId="2" fillId="4" borderId="27" xfId="0" applyFont="1" applyFill="1" applyBorder="1" applyAlignment="1" applyProtection="1">
      <alignment horizontal="left" vertical="center" wrapText="1"/>
      <protection hidden="1"/>
    </xf>
    <xf numFmtId="0" fontId="17" fillId="8" borderId="50" xfId="0" applyFont="1" applyFill="1" applyBorder="1" applyAlignment="1" applyProtection="1">
      <alignment horizontal="center" vertical="center"/>
      <protection hidden="1"/>
    </xf>
    <xf numFmtId="0" fontId="17" fillId="8" borderId="51" xfId="0" applyFont="1" applyFill="1" applyBorder="1" applyAlignment="1" applyProtection="1">
      <alignment horizontal="center" vertical="center"/>
      <protection hidden="1"/>
    </xf>
    <xf numFmtId="0" fontId="17" fillId="8" borderId="52" xfId="0" applyFont="1" applyFill="1" applyBorder="1" applyAlignment="1" applyProtection="1">
      <alignment horizontal="center" vertical="center"/>
      <protection hidden="1"/>
    </xf>
    <xf numFmtId="0" fontId="0" fillId="8" borderId="37" xfId="0" applyFill="1" applyBorder="1" applyAlignment="1" applyProtection="1">
      <alignment horizontal="center" wrapText="1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2" fillId="7" borderId="38" xfId="0" applyFont="1" applyFill="1" applyBorder="1" applyAlignment="1" applyProtection="1">
      <alignment horizontal="left" vertical="center" wrapText="1"/>
      <protection hidden="1"/>
    </xf>
    <xf numFmtId="0" fontId="2" fillId="7" borderId="54" xfId="0" applyFont="1" applyFill="1" applyBorder="1" applyAlignment="1" applyProtection="1">
      <alignment horizontal="left" vertical="center" wrapText="1"/>
      <protection hidden="1"/>
    </xf>
    <xf numFmtId="0" fontId="2" fillId="7" borderId="27" xfId="0" applyFont="1" applyFill="1" applyBorder="1" applyAlignment="1" applyProtection="1">
      <alignment horizontal="left" vertical="center" wrapText="1"/>
      <protection hidden="1"/>
    </xf>
    <xf numFmtId="0" fontId="2" fillId="7" borderId="41" xfId="0" applyFont="1" applyFill="1" applyBorder="1" applyAlignment="1" applyProtection="1">
      <alignment horizontal="left" vertical="center" wrapText="1"/>
      <protection hidden="1"/>
    </xf>
    <xf numFmtId="0" fontId="0" fillId="8" borderId="46" xfId="0" applyFill="1" applyBorder="1" applyAlignment="1" applyProtection="1">
      <alignment horizontal="center"/>
      <protection hidden="1"/>
    </xf>
    <xf numFmtId="0" fontId="0" fillId="8" borderId="39" xfId="0" applyFill="1" applyBorder="1" applyAlignment="1" applyProtection="1">
      <alignment horizontal="center"/>
      <protection hidden="1"/>
    </xf>
    <xf numFmtId="0" fontId="0" fillId="7" borderId="32" xfId="0" applyFill="1" applyBorder="1" applyAlignment="1" applyProtection="1">
      <alignment horizontal="center" wrapText="1"/>
      <protection hidden="1"/>
    </xf>
    <xf numFmtId="0" fontId="0" fillId="7" borderId="34" xfId="0" applyFill="1" applyBorder="1" applyAlignment="1" applyProtection="1">
      <alignment horizontal="center" wrapText="1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34" xfId="0" applyFill="1" applyBorder="1" applyAlignment="1" applyProtection="1">
      <alignment horizontal="center" wrapText="1"/>
      <protection hidden="1"/>
    </xf>
    <xf numFmtId="0" fontId="2" fillId="10" borderId="33" xfId="0" applyFont="1" applyFill="1" applyBorder="1" applyAlignment="1" applyProtection="1">
      <alignment horizontal="left" vertical="center" wrapText="1"/>
      <protection hidden="1"/>
    </xf>
    <xf numFmtId="0" fontId="2" fillId="10" borderId="59" xfId="0" applyFont="1" applyFill="1" applyBorder="1" applyAlignment="1" applyProtection="1">
      <alignment horizontal="left" vertical="center" wrapText="1"/>
      <protection hidden="1"/>
    </xf>
    <xf numFmtId="0" fontId="2" fillId="10" borderId="27" xfId="0" applyFont="1" applyFill="1" applyBorder="1" applyAlignment="1" applyProtection="1">
      <alignment horizontal="left" vertical="center" wrapText="1"/>
      <protection hidden="1"/>
    </xf>
    <xf numFmtId="0" fontId="2" fillId="10" borderId="41" xfId="0" applyFont="1" applyFill="1" applyBorder="1" applyAlignment="1" applyProtection="1">
      <alignment horizontal="left" vertical="center" wrapText="1"/>
      <protection hidden="1"/>
    </xf>
    <xf numFmtId="0" fontId="0" fillId="9" borderId="32" xfId="0" applyFill="1" applyBorder="1" applyAlignment="1" applyProtection="1">
      <alignment horizontal="center" wrapText="1"/>
      <protection hidden="1"/>
    </xf>
    <xf numFmtId="0" fontId="0" fillId="9" borderId="34" xfId="0" applyFill="1" applyBorder="1" applyAlignment="1" applyProtection="1">
      <alignment horizontal="center" wrapText="1"/>
      <protection hidden="1"/>
    </xf>
    <xf numFmtId="0" fontId="0" fillId="10" borderId="32" xfId="0" applyFill="1" applyBorder="1" applyAlignment="1" applyProtection="1">
      <alignment horizontal="center" wrapText="1"/>
      <protection hidden="1"/>
    </xf>
    <xf numFmtId="0" fontId="0" fillId="10" borderId="34" xfId="0" applyFill="1" applyBorder="1" applyAlignment="1" applyProtection="1">
      <alignment horizontal="center" wrapText="1"/>
      <protection hidden="1"/>
    </xf>
    <xf numFmtId="0" fontId="0" fillId="9" borderId="60" xfId="0" applyFill="1" applyBorder="1" applyAlignment="1" applyProtection="1">
      <alignment horizontal="center"/>
      <protection hidden="1"/>
    </xf>
    <xf numFmtId="0" fontId="0" fillId="9" borderId="34" xfId="0" applyFill="1" applyBorder="1" applyAlignment="1" applyProtection="1">
      <alignment horizontal="center"/>
      <protection hidden="1"/>
    </xf>
    <xf numFmtId="0" fontId="17" fillId="5" borderId="57" xfId="0" applyFont="1" applyFill="1" applyBorder="1" applyAlignment="1" applyProtection="1">
      <alignment horizontal="center" vertical="center"/>
      <protection hidden="1"/>
    </xf>
    <xf numFmtId="0" fontId="17" fillId="5" borderId="58" xfId="0" applyFont="1" applyFill="1" applyBorder="1" applyAlignment="1" applyProtection="1">
      <alignment horizontal="center" vertical="center"/>
      <protection hidden="1"/>
    </xf>
    <xf numFmtId="0" fontId="17" fillId="5" borderId="56" xfId="0" applyFont="1" applyFill="1" applyBorder="1" applyAlignment="1" applyProtection="1">
      <alignment horizontal="center" vertical="center"/>
      <protection hidden="1"/>
    </xf>
    <xf numFmtId="0" fontId="0" fillId="5" borderId="32" xfId="0" applyFill="1" applyBorder="1" applyAlignment="1" applyProtection="1">
      <alignment horizontal="center" wrapText="1"/>
      <protection hidden="1"/>
    </xf>
    <xf numFmtId="0" fontId="0" fillId="5" borderId="28" xfId="0" applyFill="1" applyBorder="1" applyAlignment="1" applyProtection="1">
      <alignment horizontal="center" wrapText="1"/>
      <protection hidden="1"/>
    </xf>
    <xf numFmtId="0" fontId="0" fillId="5" borderId="32" xfId="0" applyFill="1" applyBorder="1" applyAlignment="1" applyProtection="1">
      <alignment horizontal="center"/>
      <protection hidden="1"/>
    </xf>
    <xf numFmtId="0" fontId="0" fillId="5" borderId="34" xfId="0" applyFill="1" applyBorder="1" applyAlignment="1" applyProtection="1">
      <alignment horizontal="center"/>
      <protection hidden="1"/>
    </xf>
    <xf numFmtId="0" fontId="0" fillId="4" borderId="32" xfId="0" applyFill="1" applyBorder="1" applyAlignment="1" applyProtection="1">
      <alignment horizontal="center"/>
      <protection hidden="1"/>
    </xf>
    <xf numFmtId="0" fontId="0" fillId="4" borderId="34" xfId="0" applyFill="1" applyBorder="1" applyAlignment="1" applyProtection="1">
      <alignment horizontal="center"/>
      <protection hidden="1"/>
    </xf>
    <xf numFmtId="0" fontId="0" fillId="5" borderId="60" xfId="0" applyFill="1" applyBorder="1" applyAlignment="1" applyProtection="1">
      <alignment horizontal="center"/>
      <protection hidden="1"/>
    </xf>
    <xf numFmtId="0" fontId="17" fillId="9" borderId="43" xfId="0" applyFont="1" applyFill="1" applyBorder="1" applyAlignment="1" applyProtection="1">
      <alignment horizontal="center" vertical="center"/>
      <protection hidden="1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0" fontId="17" fillId="9" borderId="42" xfId="0" applyFont="1" applyFill="1" applyBorder="1" applyAlignment="1" applyProtection="1">
      <alignment horizontal="center" vertical="center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8" fillId="0" borderId="3" xfId="1" applyFont="1" applyFill="1" applyBorder="1" applyAlignment="1" applyProtection="1">
      <alignment horizontal="center" vertical="center" wrapText="1"/>
      <protection hidden="1"/>
    </xf>
    <xf numFmtId="0" fontId="9" fillId="0" borderId="4" xfId="1" applyFont="1" applyFill="1" applyBorder="1" applyAlignment="1" applyProtection="1">
      <alignment horizontal="center" vertical="center" wrapText="1"/>
      <protection hidden="1"/>
    </xf>
    <xf numFmtId="0" fontId="9" fillId="0" borderId="22" xfId="1" applyFont="1" applyFill="1" applyBorder="1" applyAlignment="1" applyProtection="1">
      <alignment horizontal="center" vertical="center" wrapText="1"/>
      <protection hidden="1"/>
    </xf>
    <xf numFmtId="0" fontId="9" fillId="0" borderId="5" xfId="1" applyFont="1" applyFill="1" applyBorder="1" applyAlignment="1" applyProtection="1">
      <alignment horizontal="center" vertical="center" wrapText="1"/>
      <protection hidden="1"/>
    </xf>
    <xf numFmtId="0" fontId="3" fillId="0" borderId="6" xfId="1" applyFont="1" applyFill="1" applyBorder="1" applyAlignment="1" applyProtection="1">
      <alignment horizontal="center"/>
      <protection hidden="1"/>
    </xf>
    <xf numFmtId="0" fontId="10" fillId="0" borderId="7" xfId="1" applyFont="1" applyFill="1" applyBorder="1" applyAlignment="1" applyProtection="1">
      <alignment vertical="center" wrapText="1"/>
      <protection hidden="1"/>
    </xf>
    <xf numFmtId="0" fontId="10" fillId="0" borderId="10" xfId="1" applyFont="1" applyFill="1" applyBorder="1" applyAlignment="1" applyProtection="1">
      <alignment vertical="center" wrapText="1"/>
      <protection hidden="1"/>
    </xf>
    <xf numFmtId="0" fontId="1" fillId="4" borderId="2" xfId="2" applyFill="1" applyBorder="1" applyAlignment="1" applyProtection="1">
      <alignment horizontal="left" vertical="center" wrapText="1"/>
      <protection hidden="1"/>
    </xf>
    <xf numFmtId="0" fontId="1" fillId="4" borderId="11" xfId="2" applyFill="1" applyBorder="1" applyAlignment="1" applyProtection="1">
      <alignment horizontal="left" vertical="center" wrapText="1"/>
      <protection hidden="1"/>
    </xf>
    <xf numFmtId="0" fontId="10" fillId="0" borderId="12" xfId="1" applyFont="1" applyFill="1" applyBorder="1" applyAlignment="1" applyProtection="1">
      <alignment vertical="center" wrapText="1"/>
      <protection hidden="1"/>
    </xf>
    <xf numFmtId="0" fontId="3" fillId="0" borderId="13" xfId="1" applyFont="1" applyFill="1" applyBorder="1" applyAlignment="1" applyProtection="1">
      <alignment horizontal="center" vertical="center" wrapText="1"/>
      <protection hidden="1"/>
    </xf>
    <xf numFmtId="0" fontId="3" fillId="0" borderId="86" xfId="1" applyFont="1" applyFill="1" applyBorder="1" applyAlignment="1" applyProtection="1">
      <alignment horizontal="center" vertical="center" wrapText="1"/>
      <protection hidden="1"/>
    </xf>
    <xf numFmtId="0" fontId="3" fillId="0" borderId="14" xfId="1" applyFont="1" applyFill="1" applyBorder="1" applyAlignment="1" applyProtection="1">
      <alignment horizontal="center" vertical="center" wrapText="1"/>
      <protection hidden="1"/>
    </xf>
    <xf numFmtId="0" fontId="0" fillId="0" borderId="19" xfId="0" applyBorder="1" applyAlignment="1" applyProtection="1">
      <alignment horizontal="left" vertical="center" wrapText="1"/>
      <protection hidden="1"/>
    </xf>
    <xf numFmtId="0" fontId="0" fillId="0" borderId="20" xfId="0" applyBorder="1" applyAlignment="1" applyProtection="1">
      <alignment horizontal="left" vertical="center" wrapText="1"/>
      <protection hidden="1"/>
    </xf>
    <xf numFmtId="0" fontId="0" fillId="0" borderId="73" xfId="0" applyBorder="1" applyAlignment="1" applyProtection="1">
      <alignment horizontal="left" vertical="center" wrapText="1"/>
      <protection hidden="1"/>
    </xf>
    <xf numFmtId="0" fontId="10" fillId="0" borderId="10" xfId="1" applyFont="1" applyFill="1" applyBorder="1" applyAlignment="1" applyProtection="1">
      <alignment vertical="center" wrapText="1"/>
      <protection hidden="1"/>
    </xf>
    <xf numFmtId="0" fontId="10" fillId="0" borderId="2" xfId="1" applyFont="1" applyFill="1" applyAlignment="1" applyProtection="1">
      <alignment vertical="center" wrapText="1"/>
      <protection hidden="1"/>
    </xf>
    <xf numFmtId="0" fontId="10" fillId="0" borderId="10" xfId="1" applyFont="1" applyFill="1" applyBorder="1" applyAlignment="1" applyProtection="1">
      <alignment horizontal="left" vertical="center" wrapText="1"/>
      <protection hidden="1"/>
    </xf>
    <xf numFmtId="0" fontId="10" fillId="0" borderId="2" xfId="1" applyFont="1" applyFill="1" applyAlignment="1" applyProtection="1">
      <alignment horizontal="left" vertical="center" wrapText="1"/>
      <protection hidden="1"/>
    </xf>
    <xf numFmtId="0" fontId="0" fillId="0" borderId="12" xfId="1" applyFont="1" applyFill="1" applyBorder="1" applyAlignment="1" applyProtection="1">
      <alignment horizontal="left" vertical="center" wrapText="1"/>
      <protection hidden="1"/>
    </xf>
    <xf numFmtId="0" fontId="10" fillId="0" borderId="13" xfId="1" applyFont="1" applyFill="1" applyBorder="1" applyAlignment="1" applyProtection="1">
      <alignment horizontal="left" vertical="center" wrapText="1"/>
      <protection hidden="1"/>
    </xf>
    <xf numFmtId="0" fontId="1" fillId="4" borderId="13" xfId="2" applyFill="1" applyBorder="1" applyAlignment="1" applyProtection="1">
      <alignment horizontal="left" vertical="center" wrapText="1"/>
      <protection hidden="1"/>
    </xf>
    <xf numFmtId="0" fontId="1" fillId="4" borderId="14" xfId="2" applyFill="1" applyBorder="1" applyAlignment="1" applyProtection="1">
      <alignment horizontal="left" vertical="center" wrapText="1"/>
      <protection hidden="1"/>
    </xf>
    <xf numFmtId="0" fontId="13" fillId="0" borderId="3" xfId="1" applyFont="1" applyFill="1" applyBorder="1" applyAlignment="1" applyProtection="1">
      <alignment horizontal="right" vertical="center" wrapText="1"/>
      <protection hidden="1"/>
    </xf>
    <xf numFmtId="0" fontId="8" fillId="0" borderId="22" xfId="1" applyFont="1" applyFill="1" applyBorder="1" applyAlignment="1" applyProtection="1">
      <alignment horizontal="left" vertical="center" wrapText="1"/>
      <protection hidden="1"/>
    </xf>
    <xf numFmtId="0" fontId="8" fillId="0" borderId="23" xfId="1" applyFont="1" applyFill="1" applyBorder="1" applyAlignment="1" applyProtection="1">
      <alignment horizontal="left" vertical="center" wrapText="1"/>
      <protection hidden="1"/>
    </xf>
    <xf numFmtId="0" fontId="8" fillId="0" borderId="48" xfId="1" applyFont="1" applyFill="1" applyBorder="1" applyAlignment="1" applyProtection="1">
      <alignment horizontal="left" vertical="center" wrapText="1"/>
      <protection hidden="1"/>
    </xf>
    <xf numFmtId="0" fontId="11" fillId="0" borderId="43" xfId="1" applyFont="1" applyFill="1" applyBorder="1" applyAlignment="1" applyProtection="1">
      <alignment horizontal="left"/>
      <protection hidden="1"/>
    </xf>
    <xf numFmtId="0" fontId="11" fillId="0" borderId="1" xfId="1" applyFont="1" applyFill="1" applyBorder="1" applyAlignment="1" applyProtection="1">
      <alignment horizontal="left"/>
      <protection hidden="1"/>
    </xf>
    <xf numFmtId="0" fontId="11" fillId="0" borderId="75" xfId="1" applyFont="1" applyFill="1" applyBorder="1" applyProtection="1">
      <protection hidden="1"/>
    </xf>
    <xf numFmtId="0" fontId="11" fillId="0" borderId="21" xfId="1" applyFont="1" applyFill="1" applyBorder="1" applyProtection="1">
      <protection hidden="1"/>
    </xf>
    <xf numFmtId="0" fontId="10" fillId="0" borderId="74" xfId="1" applyFont="1" applyFill="1" applyBorder="1" applyAlignment="1" applyProtection="1">
      <alignment horizontal="left"/>
      <protection hidden="1"/>
    </xf>
    <xf numFmtId="0" fontId="10" fillId="0" borderId="70" xfId="1" applyFont="1" applyFill="1" applyBorder="1" applyAlignment="1" applyProtection="1">
      <alignment horizontal="left"/>
      <protection hidden="1"/>
    </xf>
    <xf numFmtId="2" fontId="10" fillId="0" borderId="76" xfId="1" applyNumberFormat="1" applyFont="1" applyFill="1" applyBorder="1" applyProtection="1">
      <protection hidden="1"/>
    </xf>
    <xf numFmtId="2" fontId="10" fillId="0" borderId="26" xfId="1" applyNumberFormat="1" applyFont="1" applyFill="1" applyBorder="1" applyProtection="1">
      <protection hidden="1"/>
    </xf>
    <xf numFmtId="0" fontId="11" fillId="0" borderId="81" xfId="1" applyFont="1" applyFill="1" applyBorder="1" applyAlignment="1" applyProtection="1">
      <alignment wrapText="1"/>
      <protection hidden="1"/>
    </xf>
    <xf numFmtId="0" fontId="11" fillId="0" borderId="65" xfId="1" applyFont="1" applyFill="1" applyBorder="1" applyAlignment="1" applyProtection="1">
      <alignment horizontal="center" vertical="center" wrapText="1"/>
      <protection hidden="1"/>
    </xf>
    <xf numFmtId="0" fontId="11" fillId="0" borderId="6" xfId="1" applyFont="1" applyFill="1" applyBorder="1" applyAlignment="1" applyProtection="1">
      <alignment wrapText="1"/>
      <protection hidden="1"/>
    </xf>
    <xf numFmtId="0" fontId="11" fillId="0" borderId="65" xfId="1" applyFont="1" applyFill="1" applyBorder="1" applyAlignment="1" applyProtection="1">
      <alignment wrapText="1"/>
      <protection hidden="1"/>
    </xf>
    <xf numFmtId="0" fontId="11" fillId="0" borderId="79" xfId="1" applyFont="1" applyFill="1" applyBorder="1" applyAlignment="1" applyProtection="1">
      <alignment wrapText="1"/>
      <protection hidden="1"/>
    </xf>
    <xf numFmtId="0" fontId="11" fillId="0" borderId="66" xfId="1" applyFont="1" applyFill="1" applyBorder="1" applyAlignment="1" applyProtection="1">
      <alignment wrapText="1"/>
      <protection hidden="1"/>
    </xf>
    <xf numFmtId="0" fontId="11" fillId="0" borderId="49" xfId="1" applyFont="1" applyFill="1" applyBorder="1" applyAlignment="1" applyProtection="1">
      <alignment wrapText="1"/>
      <protection hidden="1"/>
    </xf>
    <xf numFmtId="0" fontId="11" fillId="11" borderId="67" xfId="1" applyFont="1" applyFill="1" applyBorder="1" applyAlignment="1" applyProtection="1">
      <alignment horizontal="center" vertical="center" wrapText="1"/>
      <protection hidden="1"/>
    </xf>
    <xf numFmtId="0" fontId="11" fillId="11" borderId="0" xfId="1" applyFont="1" applyFill="1" applyBorder="1" applyAlignment="1" applyProtection="1">
      <alignment wrapText="1"/>
      <protection hidden="1"/>
    </xf>
    <xf numFmtId="0" fontId="11" fillId="11" borderId="69" xfId="1" applyFont="1" applyFill="1" applyBorder="1" applyAlignment="1" applyProtection="1">
      <alignment wrapText="1"/>
      <protection hidden="1"/>
    </xf>
    <xf numFmtId="0" fontId="11" fillId="11" borderId="67" xfId="1" applyFont="1" applyFill="1" applyBorder="1" applyAlignment="1" applyProtection="1">
      <alignment wrapText="1"/>
      <protection hidden="1"/>
    </xf>
    <xf numFmtId="0" fontId="11" fillId="11" borderId="66" xfId="1" applyFont="1" applyFill="1" applyBorder="1" applyAlignment="1" applyProtection="1">
      <alignment wrapText="1"/>
      <protection hidden="1"/>
    </xf>
    <xf numFmtId="0" fontId="10" fillId="0" borderId="64" xfId="1" applyFont="1" applyFill="1" applyBorder="1" applyAlignment="1" applyProtection="1">
      <alignment wrapText="1"/>
      <protection hidden="1"/>
    </xf>
    <xf numFmtId="3" fontId="10" fillId="0" borderId="79" xfId="1" applyNumberFormat="1" applyFont="1" applyFill="1" applyBorder="1" applyAlignment="1" applyProtection="1">
      <alignment horizontal="right" vertical="center" wrapText="1"/>
      <protection hidden="1"/>
    </xf>
    <xf numFmtId="0" fontId="10" fillId="0" borderId="16" xfId="1" applyFont="1" applyFill="1" applyBorder="1" applyProtection="1">
      <protection hidden="1"/>
    </xf>
    <xf numFmtId="0" fontId="10" fillId="0" borderId="18" xfId="1" applyFont="1" applyFill="1" applyBorder="1" applyProtection="1">
      <protection hidden="1"/>
    </xf>
    <xf numFmtId="0" fontId="10" fillId="0" borderId="11" xfId="1" applyFont="1" applyFill="1" applyBorder="1" applyProtection="1">
      <protection hidden="1"/>
    </xf>
    <xf numFmtId="0" fontId="10" fillId="0" borderId="81" xfId="1" applyFont="1" applyFill="1" applyBorder="1" applyAlignment="1" applyProtection="1">
      <alignment wrapText="1"/>
      <protection hidden="1"/>
    </xf>
    <xf numFmtId="0" fontId="10" fillId="11" borderId="67" xfId="1" applyFont="1" applyFill="1" applyBorder="1" applyAlignment="1" applyProtection="1">
      <alignment horizontal="right" vertical="center" wrapText="1"/>
      <protection hidden="1"/>
    </xf>
    <xf numFmtId="0" fontId="10" fillId="11" borderId="84" xfId="1" applyFont="1" applyFill="1" applyBorder="1" applyAlignment="1" applyProtection="1">
      <alignment wrapText="1"/>
      <protection hidden="1"/>
    </xf>
    <xf numFmtId="0" fontId="10" fillId="11" borderId="16" xfId="1" applyFont="1" applyFill="1" applyBorder="1" applyProtection="1">
      <protection hidden="1"/>
    </xf>
    <xf numFmtId="0" fontId="10" fillId="11" borderId="11" xfId="1" applyFont="1" applyFill="1" applyBorder="1" applyProtection="1">
      <protection hidden="1"/>
    </xf>
    <xf numFmtId="0" fontId="10" fillId="0" borderId="82" xfId="1" applyFont="1" applyFill="1" applyBorder="1" applyAlignment="1" applyProtection="1">
      <alignment wrapText="1"/>
      <protection hidden="1"/>
    </xf>
    <xf numFmtId="3" fontId="10" fillId="0" borderId="83" xfId="1" applyNumberFormat="1" applyFont="1" applyFill="1" applyBorder="1" applyAlignment="1" applyProtection="1">
      <alignment horizontal="right" vertical="center" wrapText="1"/>
      <protection hidden="1"/>
    </xf>
    <xf numFmtId="0" fontId="10" fillId="0" borderId="77" xfId="1" applyFont="1" applyFill="1" applyBorder="1" applyProtection="1">
      <protection hidden="1"/>
    </xf>
    <xf numFmtId="0" fontId="10" fillId="0" borderId="78" xfId="1" applyFont="1" applyFill="1" applyBorder="1" applyProtection="1">
      <protection hidden="1"/>
    </xf>
    <xf numFmtId="0" fontId="11" fillId="0" borderId="47" xfId="1" applyFont="1" applyFill="1" applyBorder="1" applyAlignment="1" applyProtection="1">
      <alignment horizontal="left" vertical="center"/>
      <protection hidden="1"/>
    </xf>
    <xf numFmtId="0" fontId="11" fillId="0" borderId="23" xfId="1" applyFont="1" applyFill="1" applyBorder="1" applyAlignment="1" applyProtection="1">
      <alignment horizontal="left" vertical="center"/>
      <protection hidden="1"/>
    </xf>
    <xf numFmtId="0" fontId="11" fillId="0" borderId="24" xfId="1" applyFont="1" applyFill="1" applyBorder="1" applyAlignment="1" applyProtection="1">
      <alignment horizontal="left" vertical="center"/>
      <protection hidden="1"/>
    </xf>
    <xf numFmtId="0" fontId="11" fillId="0" borderId="23" xfId="1" applyFont="1" applyFill="1" applyBorder="1" applyAlignment="1" applyProtection="1">
      <alignment horizontal="left" vertical="center"/>
      <protection hidden="1"/>
    </xf>
    <xf numFmtId="0" fontId="11" fillId="0" borderId="5" xfId="1" applyFont="1" applyFill="1" applyBorder="1" applyProtection="1">
      <protection hidden="1"/>
    </xf>
    <xf numFmtId="0" fontId="12" fillId="0" borderId="3" xfId="1" applyFont="1" applyFill="1" applyBorder="1" applyProtection="1">
      <protection hidden="1"/>
    </xf>
    <xf numFmtId="2" fontId="12" fillId="0" borderId="4" xfId="1" applyNumberFormat="1" applyFont="1" applyFill="1" applyBorder="1" applyAlignment="1" applyProtection="1">
      <alignment horizontal="right" vertical="center"/>
      <protection hidden="1"/>
    </xf>
    <xf numFmtId="2" fontId="12" fillId="0" borderId="22" xfId="1" applyNumberFormat="1" applyFont="1" applyFill="1" applyBorder="1" applyAlignment="1" applyProtection="1">
      <alignment horizontal="right" vertical="center"/>
      <protection hidden="1"/>
    </xf>
    <xf numFmtId="2" fontId="12" fillId="0" borderId="5" xfId="1" applyNumberFormat="1" applyFont="1" applyFill="1" applyBorder="1" applyAlignment="1" applyProtection="1">
      <alignment horizontal="right" vertical="center"/>
      <protection hidden="1"/>
    </xf>
    <xf numFmtId="0" fontId="3" fillId="0" borderId="22" xfId="1" applyFont="1" applyFill="1" applyBorder="1" applyAlignment="1" applyProtection="1">
      <alignment horizontal="center"/>
      <protection hidden="1"/>
    </xf>
    <xf numFmtId="0" fontId="3" fillId="0" borderId="23" xfId="1" applyFont="1" applyFill="1" applyBorder="1" applyAlignment="1" applyProtection="1">
      <alignment horizontal="center"/>
      <protection hidden="1"/>
    </xf>
    <xf numFmtId="0" fontId="3" fillId="0" borderId="24" xfId="1" applyFont="1" applyFill="1" applyBorder="1" applyAlignment="1" applyProtection="1">
      <alignment horizontal="center"/>
      <protection hidden="1"/>
    </xf>
    <xf numFmtId="0" fontId="14" fillId="0" borderId="47" xfId="1" applyFont="1" applyFill="1" applyBorder="1" applyAlignment="1" applyProtection="1">
      <alignment horizontal="right" vertical="center" wrapText="1"/>
      <protection hidden="1"/>
    </xf>
    <xf numFmtId="0" fontId="11" fillId="0" borderId="19" xfId="1" applyFont="1" applyFill="1" applyBorder="1" applyAlignment="1" applyProtection="1">
      <protection hidden="1"/>
    </xf>
    <xf numFmtId="0" fontId="11" fillId="0" borderId="20" xfId="1" applyFont="1" applyFill="1" applyBorder="1" applyAlignment="1" applyProtection="1">
      <alignment horizontal="left" wrapText="1"/>
      <protection hidden="1"/>
    </xf>
    <xf numFmtId="0" fontId="11" fillId="0" borderId="73" xfId="1" applyFont="1" applyFill="1" applyBorder="1" applyAlignment="1" applyProtection="1">
      <alignment horizontal="left" wrapText="1"/>
      <protection hidden="1"/>
    </xf>
    <xf numFmtId="0" fontId="11" fillId="0" borderId="8" xfId="1" applyFont="1" applyFill="1" applyBorder="1" applyProtection="1">
      <protection hidden="1"/>
    </xf>
    <xf numFmtId="0" fontId="11" fillId="0" borderId="85" xfId="1" applyFont="1" applyFill="1" applyBorder="1" applyAlignment="1" applyProtection="1">
      <alignment horizontal="left"/>
      <protection hidden="1"/>
    </xf>
    <xf numFmtId="0" fontId="11" fillId="0" borderId="21" xfId="1" applyFont="1" applyFill="1" applyBorder="1" applyAlignment="1" applyProtection="1">
      <alignment horizontal="left"/>
      <protection hidden="1"/>
    </xf>
    <xf numFmtId="0" fontId="10" fillId="0" borderId="71" xfId="1" applyFont="1" applyFill="1" applyBorder="1" applyAlignment="1" applyProtection="1">
      <protection hidden="1"/>
    </xf>
    <xf numFmtId="2" fontId="10" fillId="0" borderId="25" xfId="1" applyNumberFormat="1" applyFont="1" applyFill="1" applyBorder="1" applyAlignment="1" applyProtection="1">
      <alignment horizontal="left"/>
      <protection hidden="1"/>
    </xf>
    <xf numFmtId="0" fontId="10" fillId="0" borderId="72" xfId="1" applyFont="1" applyFill="1" applyBorder="1" applyAlignment="1" applyProtection="1">
      <alignment horizontal="left"/>
      <protection hidden="1"/>
    </xf>
    <xf numFmtId="2" fontId="10" fillId="0" borderId="13" xfId="1" applyNumberFormat="1" applyFont="1" applyFill="1" applyBorder="1" applyProtection="1">
      <protection hidden="1"/>
    </xf>
    <xf numFmtId="2" fontId="10" fillId="0" borderId="86" xfId="1" applyNumberFormat="1" applyFont="1" applyFill="1" applyBorder="1" applyAlignment="1" applyProtection="1">
      <alignment horizontal="right"/>
      <protection hidden="1"/>
    </xf>
    <xf numFmtId="2" fontId="10" fillId="0" borderId="26" xfId="1" applyNumberFormat="1" applyFont="1" applyFill="1" applyBorder="1" applyAlignment="1" applyProtection="1">
      <alignment horizontal="right"/>
      <protection hidden="1"/>
    </xf>
    <xf numFmtId="0" fontId="11" fillId="0" borderId="68" xfId="1" applyFont="1" applyFill="1" applyBorder="1" applyAlignment="1" applyProtection="1">
      <alignment horizontal="left" vertical="center" wrapText="1"/>
      <protection hidden="1"/>
    </xf>
    <xf numFmtId="0" fontId="11" fillId="0" borderId="67" xfId="1" applyFont="1" applyFill="1" applyBorder="1" applyAlignment="1" applyProtection="1">
      <alignment horizontal="left" vertical="center" wrapText="1"/>
      <protection hidden="1"/>
    </xf>
    <xf numFmtId="0" fontId="11" fillId="0" borderId="69" xfId="1" applyFont="1" applyFill="1" applyBorder="1" applyAlignment="1" applyProtection="1">
      <alignment horizontal="left" vertical="center" wrapText="1"/>
      <protection hidden="1"/>
    </xf>
    <xf numFmtId="0" fontId="11" fillId="0" borderId="87" xfId="1" applyFont="1" applyFill="1" applyBorder="1" applyAlignment="1" applyProtection="1">
      <alignment horizontal="left" wrapText="1"/>
      <protection hidden="1"/>
    </xf>
    <xf numFmtId="0" fontId="11" fillId="0" borderId="42" xfId="1" applyFont="1" applyFill="1" applyBorder="1" applyAlignment="1" applyProtection="1">
      <alignment horizontal="left" wrapText="1"/>
      <protection hidden="1"/>
    </xf>
    <xf numFmtId="0" fontId="10" fillId="0" borderId="17" xfId="1" applyFont="1" applyFill="1" applyBorder="1" applyAlignment="1" applyProtection="1">
      <alignment horizontal="left" vertical="center" wrapText="1"/>
      <protection hidden="1"/>
    </xf>
    <xf numFmtId="0" fontId="10" fillId="0" borderId="18" xfId="1" applyFont="1" applyFill="1" applyBorder="1" applyAlignment="1" applyProtection="1">
      <alignment horizontal="left" vertical="center" wrapText="1"/>
      <protection hidden="1"/>
    </xf>
    <xf numFmtId="0" fontId="12" fillId="0" borderId="71" xfId="1" applyFont="1" applyFill="1" applyBorder="1" applyAlignment="1" applyProtection="1">
      <alignment horizontal="left"/>
      <protection hidden="1"/>
    </xf>
    <xf numFmtId="0" fontId="12" fillId="0" borderId="25" xfId="1" applyFont="1" applyFill="1" applyBorder="1" applyAlignment="1" applyProtection="1">
      <alignment horizontal="left"/>
      <protection hidden="1"/>
    </xf>
    <xf numFmtId="0" fontId="12" fillId="0" borderId="72" xfId="1" applyFont="1" applyFill="1" applyBorder="1" applyAlignment="1" applyProtection="1">
      <alignment horizontal="left"/>
      <protection hidden="1"/>
    </xf>
    <xf numFmtId="2" fontId="12" fillId="0" borderId="88" xfId="1" applyNumberFormat="1" applyFont="1" applyFill="1" applyBorder="1" applyAlignment="1" applyProtection="1">
      <alignment horizontal="right" vertical="center"/>
      <protection hidden="1"/>
    </xf>
    <xf numFmtId="2" fontId="12" fillId="0" borderId="89" xfId="1" applyNumberFormat="1" applyFont="1" applyFill="1" applyBorder="1" applyAlignment="1" applyProtection="1">
      <alignment horizontal="right" vertical="center"/>
      <protection hidden="1"/>
    </xf>
    <xf numFmtId="0" fontId="14" fillId="0" borderId="3" xfId="1" applyFont="1" applyFill="1" applyBorder="1" applyAlignment="1" applyProtection="1">
      <alignment horizontal="right" vertical="center" wrapText="1"/>
      <protection hidden="1"/>
    </xf>
    <xf numFmtId="0" fontId="11" fillId="0" borderId="64" xfId="1" applyFont="1" applyFill="1" applyBorder="1" applyAlignment="1" applyProtection="1">
      <alignment horizontal="left" vertical="center" wrapText="1"/>
      <protection hidden="1"/>
    </xf>
    <xf numFmtId="0" fontId="11" fillId="0" borderId="65" xfId="1" applyFont="1" applyFill="1" applyBorder="1" applyAlignment="1" applyProtection="1">
      <alignment horizontal="left" vertical="center" wrapText="1"/>
      <protection hidden="1"/>
    </xf>
    <xf numFmtId="0" fontId="10" fillId="0" borderId="10" xfId="1" applyFont="1" applyFill="1" applyBorder="1" applyAlignment="1" applyProtection="1">
      <alignment horizontal="left" wrapText="1"/>
      <protection hidden="1"/>
    </xf>
    <xf numFmtId="0" fontId="10" fillId="0" borderId="2" xfId="1" applyFont="1" applyFill="1" applyAlignment="1" applyProtection="1">
      <alignment horizontal="left" wrapText="1"/>
      <protection hidden="1"/>
    </xf>
    <xf numFmtId="0" fontId="10" fillId="0" borderId="15" xfId="1" applyFont="1" applyFill="1" applyBorder="1" applyAlignment="1" applyProtection="1">
      <alignment horizontal="left" wrapText="1"/>
      <protection hidden="1"/>
    </xf>
    <xf numFmtId="0" fontId="8" fillId="0" borderId="47" xfId="1" applyFont="1" applyFill="1" applyBorder="1" applyAlignment="1" applyProtection="1">
      <alignment horizontal="left"/>
      <protection hidden="1"/>
    </xf>
    <xf numFmtId="0" fontId="8" fillId="0" borderId="23" xfId="1" applyFont="1" applyFill="1" applyBorder="1" applyAlignment="1" applyProtection="1">
      <alignment horizontal="left"/>
      <protection hidden="1"/>
    </xf>
    <xf numFmtId="2" fontId="8" fillId="0" borderId="47" xfId="1" applyNumberFormat="1" applyFont="1" applyFill="1" applyBorder="1" applyAlignment="1" applyProtection="1">
      <alignment horizontal="right"/>
      <protection hidden="1"/>
    </xf>
    <xf numFmtId="2" fontId="8" fillId="0" borderId="48" xfId="1" applyNumberFormat="1" applyFont="1" applyFill="1" applyBorder="1" applyAlignment="1" applyProtection="1">
      <alignment horizontal="right"/>
      <protection hidden="1"/>
    </xf>
    <xf numFmtId="0" fontId="16" fillId="0" borderId="22" xfId="1" applyFont="1" applyFill="1" applyBorder="1" applyAlignment="1" applyProtection="1">
      <alignment horizontal="center"/>
      <protection hidden="1"/>
    </xf>
    <xf numFmtId="0" fontId="16" fillId="0" borderId="23" xfId="1" applyFont="1" applyFill="1" applyBorder="1" applyAlignment="1" applyProtection="1">
      <alignment horizontal="center"/>
      <protection hidden="1"/>
    </xf>
    <xf numFmtId="0" fontId="16" fillId="0" borderId="24" xfId="1" applyFont="1" applyFill="1" applyBorder="1" applyAlignment="1" applyProtection="1">
      <alignment horizontal="center"/>
      <protection hidden="1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1" fillId="4" borderId="85" xfId="2" applyFill="1" applyBorder="1" applyAlignment="1" applyProtection="1">
      <alignment horizontal="left" vertical="center" wrapText="1"/>
      <protection locked="0"/>
    </xf>
    <xf numFmtId="0" fontId="1" fillId="4" borderId="9" xfId="2" applyFill="1" applyBorder="1" applyAlignment="1" applyProtection="1">
      <alignment horizontal="left" vertical="center" wrapText="1"/>
      <protection locked="0"/>
    </xf>
    <xf numFmtId="0" fontId="1" fillId="4" borderId="2" xfId="2" applyFill="1" applyBorder="1" applyAlignment="1" applyProtection="1">
      <alignment horizontal="left" vertical="center" wrapText="1"/>
      <protection locked="0"/>
    </xf>
    <xf numFmtId="0" fontId="1" fillId="4" borderId="15" xfId="2" applyFill="1" applyBorder="1" applyAlignment="1" applyProtection="1">
      <alignment horizontal="left" vertical="center" wrapText="1"/>
      <protection locked="0"/>
    </xf>
    <xf numFmtId="0" fontId="1" fillId="4" borderId="11" xfId="2" applyFill="1" applyBorder="1" applyAlignment="1" applyProtection="1">
      <alignment horizontal="left" vertical="center" wrapText="1"/>
      <protection locked="0"/>
    </xf>
    <xf numFmtId="0" fontId="0" fillId="4" borderId="13" xfId="2" applyFont="1" applyFill="1" applyBorder="1" applyAlignment="1" applyProtection="1">
      <alignment vertical="center" wrapText="1"/>
      <protection locked="0"/>
    </xf>
    <xf numFmtId="0" fontId="1" fillId="4" borderId="13" xfId="2" applyFill="1" applyBorder="1" applyAlignment="1" applyProtection="1">
      <alignment vertical="center" wrapText="1"/>
      <protection locked="0"/>
    </xf>
    <xf numFmtId="0" fontId="1" fillId="4" borderId="75" xfId="2" applyFill="1" applyBorder="1" applyAlignment="1" applyProtection="1">
      <alignment horizontal="right" vertical="center" wrapText="1"/>
      <protection locked="0"/>
    </xf>
    <xf numFmtId="0" fontId="1" fillId="4" borderId="80" xfId="2" applyFill="1" applyBorder="1" applyAlignment="1" applyProtection="1">
      <alignment horizontal="right" vertical="center" wrapText="1"/>
      <protection locked="0"/>
    </xf>
    <xf numFmtId="0" fontId="1" fillId="4" borderId="76" xfId="2" applyFill="1" applyBorder="1" applyAlignment="1" applyProtection="1">
      <alignment horizontal="right" vertical="center" wrapText="1"/>
      <protection locked="0"/>
    </xf>
    <xf numFmtId="0" fontId="15" fillId="4" borderId="47" xfId="1" applyFont="1" applyFill="1" applyBorder="1" applyAlignment="1" applyProtection="1">
      <alignment horizontal="right"/>
      <protection locked="0"/>
    </xf>
    <xf numFmtId="0" fontId="15" fillId="4" borderId="48" xfId="1" applyFont="1" applyFill="1" applyBorder="1" applyAlignment="1" applyProtection="1">
      <alignment horizontal="right"/>
      <protection locked="0"/>
    </xf>
    <xf numFmtId="0" fontId="10" fillId="4" borderId="7" xfId="1" applyFont="1" applyFill="1" applyBorder="1" applyAlignment="1" applyProtection="1">
      <alignment horizontal="left"/>
      <protection locked="0"/>
    </xf>
    <xf numFmtId="0" fontId="10" fillId="4" borderId="8" xfId="1" applyFont="1" applyFill="1" applyBorder="1" applyAlignment="1" applyProtection="1">
      <alignment horizontal="left"/>
      <protection locked="0"/>
    </xf>
    <xf numFmtId="0" fontId="10" fillId="4" borderId="8" xfId="1" applyFont="1" applyFill="1" applyBorder="1" applyAlignment="1" applyProtection="1">
      <alignment horizontal="center"/>
      <protection locked="0"/>
    </xf>
    <xf numFmtId="0" fontId="10" fillId="4" borderId="85" xfId="1" applyFont="1" applyFill="1" applyBorder="1" applyAlignment="1" applyProtection="1">
      <alignment horizontal="center"/>
      <protection locked="0"/>
    </xf>
    <xf numFmtId="0" fontId="10" fillId="4" borderId="9" xfId="1" applyFont="1" applyFill="1" applyBorder="1" applyAlignment="1" applyProtection="1">
      <alignment horizontal="center"/>
      <protection locked="0"/>
    </xf>
    <xf numFmtId="0" fontId="10" fillId="4" borderId="12" xfId="1" applyFont="1" applyFill="1" applyBorder="1" applyAlignment="1" applyProtection="1">
      <alignment horizontal="left"/>
      <protection locked="0"/>
    </xf>
    <xf numFmtId="0" fontId="10" fillId="4" borderId="13" xfId="1" applyFont="1" applyFill="1" applyBorder="1" applyAlignment="1" applyProtection="1">
      <alignment horizontal="left"/>
      <protection locked="0"/>
    </xf>
    <xf numFmtId="0" fontId="10" fillId="4" borderId="13" xfId="1" applyFont="1" applyFill="1" applyBorder="1" applyAlignment="1" applyProtection="1">
      <alignment horizontal="center"/>
      <protection locked="0"/>
    </xf>
    <xf numFmtId="0" fontId="10" fillId="4" borderId="86" xfId="1" applyFont="1" applyFill="1" applyBorder="1" applyAlignment="1" applyProtection="1">
      <alignment horizontal="center"/>
      <protection locked="0"/>
    </xf>
    <xf numFmtId="0" fontId="10" fillId="4" borderId="14" xfId="1" applyFont="1" applyFill="1" applyBorder="1" applyAlignment="1" applyProtection="1">
      <alignment horizontal="center"/>
      <protection locked="0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260350</xdr:colOff>
          <xdr:row>13</xdr:row>
          <xdr:rowOff>12700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247650</xdr:colOff>
          <xdr:row>14</xdr:row>
          <xdr:rowOff>374650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7</xdr:col>
          <xdr:colOff>247650</xdr:colOff>
          <xdr:row>15</xdr:row>
          <xdr:rowOff>374650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1924050</xdr:colOff>
          <xdr:row>16</xdr:row>
          <xdr:rowOff>38100</xdr:rowOff>
        </xdr:from>
        <xdr:to>
          <xdr:col>7</xdr:col>
          <xdr:colOff>247650</xdr:colOff>
          <xdr:row>16</xdr:row>
          <xdr:rowOff>603250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7</xdr:col>
          <xdr:colOff>260350</xdr:colOff>
          <xdr:row>14</xdr:row>
          <xdr:rowOff>12700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D6" sqref="D6"/>
    </sheetView>
  </sheetViews>
  <sheetFormatPr defaultColWidth="9.1796875" defaultRowHeight="14.5" x14ac:dyDescent="0.35"/>
  <cols>
    <col min="1" max="1" width="3" style="14" customWidth="1"/>
    <col min="2" max="2" width="4.7265625" style="14" customWidth="1"/>
    <col min="3" max="3" width="38" style="15" customWidth="1"/>
    <col min="4" max="4" width="19" style="15" customWidth="1"/>
    <col min="5" max="5" width="15.7265625" style="15" customWidth="1"/>
    <col min="6" max="6" width="14.81640625" style="15" customWidth="1"/>
    <col min="7" max="7" width="19.81640625" style="15" customWidth="1"/>
    <col min="8" max="8" width="18.7265625" style="15" customWidth="1"/>
    <col min="9" max="9" width="14" style="14" customWidth="1"/>
    <col min="10" max="10" width="14.7265625" style="14" customWidth="1"/>
    <col min="11" max="11" width="12.81640625" style="14" bestFit="1" customWidth="1"/>
    <col min="12" max="12" width="15" style="14" bestFit="1" customWidth="1"/>
    <col min="13" max="13" width="16.81640625" style="14" customWidth="1"/>
    <col min="14" max="14" width="12.26953125" style="14" customWidth="1"/>
    <col min="15" max="15" width="15.453125" style="14" bestFit="1" customWidth="1"/>
    <col min="16" max="16" width="12.7265625" style="14" customWidth="1"/>
    <col min="17" max="17" width="15.453125" style="14" bestFit="1" customWidth="1"/>
    <col min="18" max="18" width="12.26953125" style="14" bestFit="1" customWidth="1"/>
    <col min="19" max="19" width="15" style="14" bestFit="1" customWidth="1"/>
    <col min="20" max="20" width="12.81640625" style="14" bestFit="1" customWidth="1"/>
    <col min="21" max="21" width="15" style="14" bestFit="1" customWidth="1"/>
    <col min="22" max="16384" width="9.1796875" style="14"/>
  </cols>
  <sheetData>
    <row r="1" spans="2:11" ht="15" thickBot="1" x14ac:dyDescent="0.4"/>
    <row r="2" spans="2:11" ht="36.75" customHeight="1" thickBot="1" x14ac:dyDescent="0.4">
      <c r="B2" s="107" t="s">
        <v>0</v>
      </c>
      <c r="C2" s="108"/>
      <c r="D2" s="108"/>
      <c r="E2" s="108"/>
      <c r="F2" s="108"/>
      <c r="G2" s="108"/>
      <c r="H2" s="108"/>
      <c r="I2" s="108"/>
      <c r="J2" s="108"/>
      <c r="K2" s="109"/>
    </row>
    <row r="3" spans="2:11" ht="44" thickBot="1" x14ac:dyDescent="0.4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35">
      <c r="B4" s="22">
        <v>1</v>
      </c>
      <c r="C4" s="23" t="s">
        <v>11</v>
      </c>
      <c r="D4" s="24" t="s">
        <v>12</v>
      </c>
      <c r="E4" s="25">
        <v>884985</v>
      </c>
      <c r="F4" s="25">
        <v>0</v>
      </c>
      <c r="G4" s="26" t="s">
        <v>13</v>
      </c>
      <c r="H4" s="27">
        <f>E4</f>
        <v>884985</v>
      </c>
      <c r="I4" s="28">
        <f>H4/H$14*100</f>
        <v>89.999999694910088</v>
      </c>
      <c r="J4" s="29">
        <f t="shared" ref="J4:J6" si="0">IF(I4=0,0,(E4-F4)/I4)</f>
        <v>9833.1666999999998</v>
      </c>
      <c r="K4" s="30">
        <f t="shared" ref="K4:K5" si="1">IF((E4-F4)=0,0,H4/(E4-F4))</f>
        <v>1</v>
      </c>
    </row>
    <row r="5" spans="2:11" x14ac:dyDescent="0.35">
      <c r="B5" s="22">
        <v>2</v>
      </c>
      <c r="C5" s="31" t="s">
        <v>14</v>
      </c>
      <c r="D5" s="32" t="s">
        <v>15</v>
      </c>
      <c r="E5" s="33">
        <v>90</v>
      </c>
      <c r="F5" s="33">
        <v>30</v>
      </c>
      <c r="G5" s="26" t="s">
        <v>13</v>
      </c>
      <c r="H5" s="34">
        <v>9833.17</v>
      </c>
      <c r="I5" s="35">
        <f t="shared" ref="I5:I13" si="2">H5/H$14*100</f>
        <v>1.0000003355989073</v>
      </c>
      <c r="J5" s="29">
        <f t="shared" si="0"/>
        <v>59.999979864072316</v>
      </c>
      <c r="K5" s="30">
        <f t="shared" si="1"/>
        <v>163.88616666666667</v>
      </c>
    </row>
    <row r="6" spans="2:11" x14ac:dyDescent="0.35">
      <c r="B6" s="22">
        <v>3</v>
      </c>
      <c r="C6" s="31" t="s">
        <v>16</v>
      </c>
      <c r="D6" s="32" t="s">
        <v>15</v>
      </c>
      <c r="E6" s="33">
        <v>30</v>
      </c>
      <c r="F6" s="33">
        <v>1</v>
      </c>
      <c r="G6" s="26" t="s">
        <v>13</v>
      </c>
      <c r="H6" s="34">
        <v>88498.5</v>
      </c>
      <c r="I6" s="35">
        <f t="shared" si="2"/>
        <v>8.9999999694910091</v>
      </c>
      <c r="J6" s="29">
        <f t="shared" si="0"/>
        <v>3.2222222331451942</v>
      </c>
      <c r="K6" s="30">
        <f>IF((E6-F6)=0,0,H6/(E6-F6))</f>
        <v>3051.6724137931033</v>
      </c>
    </row>
    <row r="7" spans="2:11" x14ac:dyDescent="0.35">
      <c r="B7" s="22">
        <v>4</v>
      </c>
      <c r="C7" s="31" t="s">
        <v>17</v>
      </c>
      <c r="D7" s="32" t="s">
        <v>17</v>
      </c>
      <c r="E7" s="33">
        <v>0</v>
      </c>
      <c r="F7" s="33">
        <v>0</v>
      </c>
      <c r="G7" s="26" t="s">
        <v>18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35">
      <c r="B8" s="22">
        <v>5</v>
      </c>
      <c r="C8" s="36" t="s">
        <v>17</v>
      </c>
      <c r="D8" s="37" t="s">
        <v>17</v>
      </c>
      <c r="E8" s="38">
        <v>0</v>
      </c>
      <c r="F8" s="33">
        <v>0</v>
      </c>
      <c r="G8" s="26" t="s">
        <v>18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35">
      <c r="B9" s="22">
        <v>6</v>
      </c>
      <c r="C9" s="36" t="s">
        <v>17</v>
      </c>
      <c r="D9" s="37" t="s">
        <v>17</v>
      </c>
      <c r="E9" s="38">
        <v>0</v>
      </c>
      <c r="F9" s="33">
        <v>0</v>
      </c>
      <c r="G9" s="26" t="s">
        <v>18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35">
      <c r="B10" s="22">
        <v>7</v>
      </c>
      <c r="C10" s="36" t="s">
        <v>17</v>
      </c>
      <c r="D10" s="37" t="s">
        <v>17</v>
      </c>
      <c r="E10" s="38">
        <v>0</v>
      </c>
      <c r="F10" s="33">
        <v>0</v>
      </c>
      <c r="G10" s="26" t="s">
        <v>18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35">
      <c r="B11" s="22">
        <v>8</v>
      </c>
      <c r="C11" s="36" t="s">
        <v>17</v>
      </c>
      <c r="D11" s="37" t="s">
        <v>17</v>
      </c>
      <c r="E11" s="38">
        <v>0</v>
      </c>
      <c r="F11" s="33">
        <v>0</v>
      </c>
      <c r="G11" s="26" t="s">
        <v>18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35">
      <c r="B12" s="22">
        <v>9</v>
      </c>
      <c r="C12" s="36" t="s">
        <v>17</v>
      </c>
      <c r="D12" s="37" t="s">
        <v>17</v>
      </c>
      <c r="E12" s="38">
        <v>0</v>
      </c>
      <c r="F12" s="33">
        <v>0</v>
      </c>
      <c r="G12" s="26" t="s">
        <v>18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35">
      <c r="B13" s="22">
        <v>10</v>
      </c>
      <c r="C13" s="36" t="s">
        <v>17</v>
      </c>
      <c r="D13" s="37" t="s">
        <v>17</v>
      </c>
      <c r="E13" s="38">
        <v>0</v>
      </c>
      <c r="F13" s="33">
        <v>0</v>
      </c>
      <c r="G13" s="26" t="s">
        <v>18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4">
      <c r="B14" s="40"/>
      <c r="C14" s="41" t="s">
        <v>19</v>
      </c>
      <c r="D14" s="42"/>
      <c r="E14" s="42"/>
      <c r="F14" s="42"/>
      <c r="G14" s="42"/>
      <c r="H14" s="43">
        <f>SUM(H4:H13)</f>
        <v>983316.67</v>
      </c>
      <c r="I14" s="44">
        <f>SUM(I4:I13)</f>
        <v>100.00000000000001</v>
      </c>
      <c r="J14" s="45"/>
      <c r="K14" s="46"/>
    </row>
    <row r="15" spans="2:11" ht="15" thickBot="1" x14ac:dyDescent="0.4"/>
    <row r="16" spans="2:11" ht="35.25" customHeight="1" x14ac:dyDescent="0.35">
      <c r="B16" s="139" t="s">
        <v>20</v>
      </c>
      <c r="C16" s="140"/>
      <c r="D16" s="140"/>
      <c r="E16" s="140"/>
      <c r="F16" s="140"/>
      <c r="G16" s="140"/>
      <c r="H16" s="140"/>
      <c r="I16" s="140"/>
      <c r="J16" s="141"/>
    </row>
    <row r="17" spans="2:10" x14ac:dyDescent="0.35">
      <c r="B17" s="142" t="s">
        <v>1</v>
      </c>
      <c r="C17" s="112" t="s">
        <v>2</v>
      </c>
      <c r="D17" s="110" t="s">
        <v>21</v>
      </c>
      <c r="E17" s="144" t="s">
        <v>22</v>
      </c>
      <c r="F17" s="145"/>
      <c r="G17" s="146" t="s">
        <v>23</v>
      </c>
      <c r="H17" s="147"/>
      <c r="I17" s="148" t="s">
        <v>24</v>
      </c>
      <c r="J17" s="145"/>
    </row>
    <row r="18" spans="2:10" x14ac:dyDescent="0.35">
      <c r="B18" s="143"/>
      <c r="C18" s="113"/>
      <c r="D18" s="111"/>
      <c r="E18" s="47" t="s">
        <v>22</v>
      </c>
      <c r="F18" s="48" t="s">
        <v>25</v>
      </c>
      <c r="G18" s="49" t="s">
        <v>23</v>
      </c>
      <c r="H18" s="50" t="s">
        <v>26</v>
      </c>
      <c r="I18" s="51" t="s">
        <v>24</v>
      </c>
      <c r="J18" s="48" t="s">
        <v>27</v>
      </c>
    </row>
    <row r="19" spans="2:10" x14ac:dyDescent="0.3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89.999999694910088</v>
      </c>
      <c r="E19" s="54">
        <v>30000</v>
      </c>
      <c r="F19" s="55">
        <f>IF(I4=100,"0",IF((E4-F4)=0,0,(IF(G4="čím menej, tým lepšie",(I4*(E4-E19)/(E4-F4)),(I4*(E19-F4)/(E4-F4))))))</f>
        <v>86.949100537469789</v>
      </c>
      <c r="G19" s="54">
        <v>15000</v>
      </c>
      <c r="H19" s="56">
        <f>IF(I4=100,"0",IF((E4-F4)=0,0,IF(G4="čím menej, tým lepšie",(I4*(E4-G19)/(E4-F4)),(I4*(G19-F4)/(E4-F4)))))</f>
        <v>88.474550116189945</v>
      </c>
      <c r="I19" s="54">
        <v>0</v>
      </c>
      <c r="J19" s="55">
        <f>IF(I4=100,"0",IF((E4-F4)=0,0,IF(G4="čím menej, tým lepšie",(I4*(E4-I19)/(E4-F4)),(I4*(I19-F4)/(E4-F4)))))</f>
        <v>89.999999694910088</v>
      </c>
    </row>
    <row r="20" spans="2:10" ht="15" customHeight="1" x14ac:dyDescent="0.35">
      <c r="B20" s="47">
        <v>2</v>
      </c>
      <c r="C20" s="52" t="str">
        <v>Lehota dodania vzoriek</v>
      </c>
      <c r="D20" s="53">
        <v>1.0000003355989073</v>
      </c>
      <c r="E20" s="54">
        <v>36</v>
      </c>
      <c r="F20" s="55">
        <f>IF(I5=100,"0",IF((E5-F5)=0,0,(IF(G5="čím menej, tým lepšie",(I5*(E5-E20)/(E5-F5)),(I5*(E20-F5)/(E5-F5))))))</f>
        <v>0.9000003020390166</v>
      </c>
      <c r="G20" s="54">
        <v>18</v>
      </c>
      <c r="H20" s="56">
        <f t="shared" ref="H20:H28" si="5">IF(I5=100,"0",IF((E5-F5)=0,0,IF(G5="čím menej, tým lepšie",(I5*(E5-G20)/(E5-F5)),(I5*(G20-F5)/(E5-F5)))))</f>
        <v>1.2000004027186888</v>
      </c>
      <c r="I20" s="54">
        <v>0</v>
      </c>
      <c r="J20" s="55">
        <f t="shared" ref="J20:J28" si="6">IF(I5=100,"0",IF((E5-F5)=0,0,IF(G5="čím menej, tým lepšie",(I5*(E5-I20)/(E5-F5)),(I5*(I20-F5)/(E5-F5)))))</f>
        <v>1.500000503398361</v>
      </c>
    </row>
    <row r="21" spans="2:10" ht="15.75" customHeight="1" x14ac:dyDescent="0.35">
      <c r="B21" s="47">
        <v>3</v>
      </c>
      <c r="C21" s="52" t="str">
        <v>Lehota dodania čiastkových objednávok</v>
      </c>
      <c r="D21" s="53">
        <v>8.9999999694910091</v>
      </c>
      <c r="E21" s="54">
        <v>50</v>
      </c>
      <c r="F21" s="55">
        <f>IF(I6=100,"0",IF((E6-F6)=0,0,(IF(G6="čím menej, tým lepšie",(I6*(E6-E21)/(E6-F6)),(I6*(E21-F6)/(E6-F6))))))</f>
        <v>-6.206896530683454</v>
      </c>
      <c r="G21" s="54">
        <v>75</v>
      </c>
      <c r="H21" s="56">
        <f t="shared" si="5"/>
        <v>-13.965517194037773</v>
      </c>
      <c r="I21" s="54">
        <v>100</v>
      </c>
      <c r="J21" s="55">
        <f t="shared" si="6"/>
        <v>-21.72413785739209</v>
      </c>
    </row>
    <row r="22" spans="2:10" x14ac:dyDescent="0.3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3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3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3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3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3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 x14ac:dyDescent="0.4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 x14ac:dyDescent="0.4">
      <c r="B29" s="60"/>
      <c r="C29" s="61" t="s">
        <v>28</v>
      </c>
      <c r="D29" s="62">
        <f>SUM(_xlfn.ANCHORARRAY(D19))</f>
        <v>100.00000000000001</v>
      </c>
      <c r="E29" s="61"/>
      <c r="F29" s="63">
        <f>SUM(F19:F28)</f>
        <v>81.642204308825356</v>
      </c>
      <c r="G29" s="64"/>
      <c r="H29" s="63">
        <f t="shared" ref="H29:J29" si="8">SUM(H19:H28)</f>
        <v>75.709033324870859</v>
      </c>
      <c r="I29" s="64"/>
      <c r="J29" s="65">
        <f t="shared" si="8"/>
        <v>69.775862340916348</v>
      </c>
    </row>
    <row r="31" spans="2:10" ht="36.75" customHeight="1" x14ac:dyDescent="0.35">
      <c r="B31" s="114" t="s">
        <v>29</v>
      </c>
      <c r="C31" s="115"/>
      <c r="D31" s="115"/>
      <c r="E31" s="115"/>
      <c r="F31" s="115"/>
      <c r="G31" s="115"/>
      <c r="H31" s="115"/>
      <c r="I31" s="115"/>
      <c r="J31" s="116"/>
    </row>
    <row r="32" spans="2:10" x14ac:dyDescent="0.35">
      <c r="B32" s="117" t="s">
        <v>1</v>
      </c>
      <c r="C32" s="119" t="s">
        <v>2</v>
      </c>
      <c r="D32" s="120"/>
      <c r="E32" s="127" t="s">
        <v>22</v>
      </c>
      <c r="F32" s="128"/>
      <c r="G32" s="125" t="s">
        <v>23</v>
      </c>
      <c r="H32" s="126"/>
      <c r="I32" s="123" t="s">
        <v>24</v>
      </c>
      <c r="J32" s="124"/>
    </row>
    <row r="33" spans="2:10" x14ac:dyDescent="0.35">
      <c r="B33" s="118"/>
      <c r="C33" s="121"/>
      <c r="D33" s="122"/>
      <c r="E33" s="66" t="s">
        <v>22</v>
      </c>
      <c r="F33" s="67" t="s">
        <v>30</v>
      </c>
      <c r="G33" s="68" t="s">
        <v>23</v>
      </c>
      <c r="H33" s="69" t="s">
        <v>31</v>
      </c>
      <c r="I33" s="70" t="s">
        <v>24</v>
      </c>
      <c r="J33" s="71" t="s">
        <v>27</v>
      </c>
    </row>
    <row r="34" spans="2:10" x14ac:dyDescent="0.3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35">
      <c r="B35" s="72">
        <v>2</v>
      </c>
      <c r="C35" s="73" t="str">
        <v>Lehota dodania vzoriek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-8849.8529999999992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-11799.804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-14749.755000000001</v>
      </c>
    </row>
    <row r="36" spans="2:10" x14ac:dyDescent="0.35">
      <c r="B36" s="72">
        <v>3</v>
      </c>
      <c r="C36" s="73" t="str">
        <v>Lehota dodania čiastkových objednávok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61033.448275862065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137325.25862068965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213617.06896551722</v>
      </c>
    </row>
    <row r="37" spans="2:10" x14ac:dyDescent="0.3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3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3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3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3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3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 x14ac:dyDescent="0.4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 x14ac:dyDescent="0.4">
      <c r="B44" s="82"/>
      <c r="C44" s="83" t="s">
        <v>28</v>
      </c>
      <c r="D44" s="83"/>
      <c r="E44" s="83"/>
      <c r="F44" s="84">
        <f>SUM(F34:F43)</f>
        <v>82183.59527586207</v>
      </c>
      <c r="G44" s="84"/>
      <c r="H44" s="84">
        <f t="shared" ref="H44:J44" si="15">SUM(H34:H43)</f>
        <v>140525.45462068965</v>
      </c>
      <c r="I44" s="84"/>
      <c r="J44" s="85">
        <f t="shared" si="15"/>
        <v>198867.31396551721</v>
      </c>
    </row>
    <row r="45" spans="2:10" ht="15" thickBot="1" x14ac:dyDescent="0.4"/>
    <row r="46" spans="2:10" ht="36" customHeight="1" thickBot="1" x14ac:dyDescent="0.4">
      <c r="B46" s="149" t="s">
        <v>32</v>
      </c>
      <c r="C46" s="150"/>
      <c r="D46" s="150"/>
      <c r="E46" s="150"/>
      <c r="F46" s="150"/>
      <c r="G46" s="150"/>
      <c r="H46" s="150"/>
      <c r="I46" s="150"/>
      <c r="J46" s="151"/>
    </row>
    <row r="47" spans="2:10" ht="15.75" customHeight="1" x14ac:dyDescent="0.35">
      <c r="B47" s="133" t="s">
        <v>1</v>
      </c>
      <c r="C47" s="129" t="s">
        <v>2</v>
      </c>
      <c r="D47" s="130"/>
      <c r="E47" s="133" t="s">
        <v>22</v>
      </c>
      <c r="F47" s="134"/>
      <c r="G47" s="135" t="s">
        <v>23</v>
      </c>
      <c r="H47" s="136"/>
      <c r="I47" s="137" t="s">
        <v>24</v>
      </c>
      <c r="J47" s="138"/>
    </row>
    <row r="48" spans="2:10" x14ac:dyDescent="0.35">
      <c r="B48" s="152"/>
      <c r="C48" s="131"/>
      <c r="D48" s="132"/>
      <c r="E48" s="86" t="s">
        <v>22</v>
      </c>
      <c r="F48" s="87" t="s">
        <v>30</v>
      </c>
      <c r="G48" s="88" t="s">
        <v>23</v>
      </c>
      <c r="H48" s="89" t="s">
        <v>31</v>
      </c>
      <c r="I48" s="90" t="s">
        <v>24</v>
      </c>
      <c r="J48" s="91" t="s">
        <v>27</v>
      </c>
    </row>
    <row r="49" spans="2:10" x14ac:dyDescent="0.3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35">
      <c r="B50" s="92">
        <v>2</v>
      </c>
      <c r="C50" s="93" t="str">
        <v>Lehota dodania vzoriek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983.31700000000012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-1966.6340000000002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-4916.585</v>
      </c>
    </row>
    <row r="51" spans="2:10" x14ac:dyDescent="0.35">
      <c r="B51" s="92">
        <v>3</v>
      </c>
      <c r="C51" s="93" t="str">
        <v>Lehota dodania čiastkových objednávok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149531.94827586206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225823.75862068965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302115.56896551722</v>
      </c>
    </row>
    <row r="52" spans="2:10" ht="15.75" customHeight="1" x14ac:dyDescent="0.3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3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3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3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3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3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 x14ac:dyDescent="0.4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 x14ac:dyDescent="0.4">
      <c r="B59" s="101"/>
      <c r="C59" s="102" t="s">
        <v>28</v>
      </c>
      <c r="D59" s="102"/>
      <c r="E59" s="102"/>
      <c r="F59" s="103">
        <f>SUM(F49:F58)</f>
        <v>180515.26527586207</v>
      </c>
      <c r="G59" s="103"/>
      <c r="H59" s="103">
        <f t="shared" ref="H59:J59" si="22">SUM(H49:H58)</f>
        <v>238857.12462068966</v>
      </c>
      <c r="I59" s="103"/>
      <c r="J59" s="104">
        <f t="shared" si="22"/>
        <v>297198.9839655172</v>
      </c>
    </row>
    <row r="61" spans="2:10" x14ac:dyDescent="0.35">
      <c r="C61" s="14"/>
      <c r="D61" s="14"/>
      <c r="E61" s="14"/>
      <c r="F61" s="14"/>
      <c r="G61" s="14"/>
      <c r="H61" s="14"/>
    </row>
    <row r="62" spans="2:10" ht="30.75" customHeight="1" x14ac:dyDescent="0.35">
      <c r="C62" s="14"/>
      <c r="D62" s="14"/>
      <c r="E62" s="14"/>
      <c r="F62" s="14"/>
      <c r="G62" s="14"/>
      <c r="H62" s="14"/>
    </row>
    <row r="63" spans="2:10" x14ac:dyDescent="0.35">
      <c r="C63" s="14"/>
      <c r="D63" s="14"/>
      <c r="E63" s="14"/>
      <c r="F63" s="14"/>
      <c r="G63" s="14"/>
      <c r="H63" s="14"/>
    </row>
    <row r="64" spans="2:10" x14ac:dyDescent="0.35">
      <c r="C64" s="14"/>
      <c r="D64" s="14"/>
      <c r="E64" s="14"/>
      <c r="F64" s="14"/>
      <c r="G64" s="14"/>
      <c r="H64" s="14"/>
    </row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ht="15.75" customHeight="1" x14ac:dyDescent="0.35"/>
    <row r="73" s="14" customFormat="1" ht="15.75" customHeigh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formula1>"žiadna,čím menej, tým lepšie,čím viac, tým lepšie"</formula1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G51"/>
  <sheetViews>
    <sheetView tabSelected="1" topLeftCell="B1" zoomScale="70" zoomScaleNormal="70" workbookViewId="0">
      <selection activeCell="B1" sqref="B1"/>
    </sheetView>
  </sheetViews>
  <sheetFormatPr defaultColWidth="9.1796875" defaultRowHeight="14.5" x14ac:dyDescent="0.35"/>
  <cols>
    <col min="1" max="1" width="4.7265625" style="14" customWidth="1"/>
    <col min="2" max="2" width="40.7265625" style="14" customWidth="1"/>
    <col min="3" max="3" width="14" style="14" customWidth="1"/>
    <col min="4" max="4" width="18.26953125" style="14" customWidth="1"/>
    <col min="5" max="5" width="23.08984375" style="14" customWidth="1"/>
    <col min="6" max="6" width="16.1796875" style="14" customWidth="1"/>
    <col min="7" max="7" width="24.54296875" style="14" customWidth="1"/>
    <col min="8" max="16384" width="9.1796875" style="14"/>
  </cols>
  <sheetData>
    <row r="1" spans="2:7" ht="15" thickBot="1" x14ac:dyDescent="0.4"/>
    <row r="2" spans="2:7" ht="30.75" customHeight="1" thickBot="1" x14ac:dyDescent="0.4">
      <c r="B2" s="153" t="s">
        <v>116</v>
      </c>
      <c r="C2" s="154"/>
      <c r="D2" s="154"/>
      <c r="E2" s="154"/>
      <c r="F2" s="155"/>
      <c r="G2" s="156"/>
    </row>
    <row r="3" spans="2:7" ht="15" thickBot="1" x14ac:dyDescent="0.4">
      <c r="B3" s="157"/>
      <c r="C3" s="157"/>
      <c r="D3" s="157"/>
      <c r="E3" s="157"/>
      <c r="F3" s="157"/>
      <c r="G3" s="157"/>
    </row>
    <row r="4" spans="2:7" x14ac:dyDescent="0.35">
      <c r="B4" s="158" t="s">
        <v>33</v>
      </c>
      <c r="C4" s="265"/>
      <c r="D4" s="265"/>
      <c r="E4" s="265"/>
      <c r="F4" s="266"/>
      <c r="G4" s="267"/>
    </row>
    <row r="5" spans="2:7" x14ac:dyDescent="0.35">
      <c r="B5" s="159" t="s">
        <v>34</v>
      </c>
      <c r="C5" s="268"/>
      <c r="D5" s="268"/>
      <c r="E5" s="268"/>
      <c r="F5" s="269"/>
      <c r="G5" s="270"/>
    </row>
    <row r="6" spans="2:7" x14ac:dyDescent="0.35">
      <c r="B6" s="159" t="s">
        <v>35</v>
      </c>
      <c r="C6" s="268"/>
      <c r="D6" s="268"/>
      <c r="E6" s="268"/>
      <c r="F6" s="269"/>
      <c r="G6" s="270"/>
    </row>
    <row r="7" spans="2:7" x14ac:dyDescent="0.35">
      <c r="B7" s="159" t="s">
        <v>36</v>
      </c>
      <c r="C7" s="268"/>
      <c r="D7" s="268"/>
      <c r="E7" s="268"/>
      <c r="F7" s="269"/>
      <c r="G7" s="270"/>
    </row>
    <row r="8" spans="2:7" x14ac:dyDescent="0.35">
      <c r="B8" s="159" t="s">
        <v>37</v>
      </c>
      <c r="C8" s="268"/>
      <c r="D8" s="268"/>
      <c r="E8" s="268"/>
      <c r="F8" s="269"/>
      <c r="G8" s="270"/>
    </row>
    <row r="9" spans="2:7" x14ac:dyDescent="0.35">
      <c r="B9" s="159" t="s">
        <v>38</v>
      </c>
      <c r="C9" s="268"/>
      <c r="D9" s="268"/>
      <c r="E9" s="268"/>
      <c r="F9" s="269"/>
      <c r="G9" s="270"/>
    </row>
    <row r="10" spans="2:7" ht="15" thickBot="1" x14ac:dyDescent="0.4">
      <c r="B10" s="162" t="s">
        <v>39</v>
      </c>
      <c r="C10" s="271" t="s">
        <v>40</v>
      </c>
      <c r="D10" s="272"/>
      <c r="E10" s="163"/>
      <c r="F10" s="164"/>
      <c r="G10" s="165"/>
    </row>
    <row r="11" spans="2:7" ht="15" thickBot="1" x14ac:dyDescent="0.4">
      <c r="B11" s="157"/>
      <c r="C11" s="157"/>
      <c r="D11" s="157"/>
      <c r="E11" s="157"/>
      <c r="F11" s="157"/>
      <c r="G11" s="157"/>
    </row>
    <row r="12" spans="2:7" ht="30" customHeight="1" thickBot="1" x14ac:dyDescent="0.4">
      <c r="B12" s="153" t="s">
        <v>41</v>
      </c>
      <c r="C12" s="154"/>
      <c r="D12" s="154"/>
      <c r="E12" s="154"/>
      <c r="F12" s="155"/>
      <c r="G12" s="156"/>
    </row>
    <row r="13" spans="2:7" ht="31.5" customHeight="1" x14ac:dyDescent="0.35">
      <c r="B13" s="166" t="s">
        <v>42</v>
      </c>
      <c r="C13" s="167"/>
      <c r="D13" s="167"/>
      <c r="E13" s="168"/>
      <c r="F13" s="160"/>
      <c r="G13" s="161"/>
    </row>
    <row r="14" spans="2:7" ht="31.5" customHeight="1" x14ac:dyDescent="0.35">
      <c r="B14" s="169" t="s">
        <v>43</v>
      </c>
      <c r="C14" s="170"/>
      <c r="D14" s="170"/>
      <c r="E14" s="170"/>
      <c r="F14" s="160"/>
      <c r="G14" s="161"/>
    </row>
    <row r="15" spans="2:7" ht="30" customHeight="1" x14ac:dyDescent="0.35">
      <c r="B15" s="169" t="s">
        <v>44</v>
      </c>
      <c r="C15" s="170"/>
      <c r="D15" s="170"/>
      <c r="E15" s="170"/>
      <c r="F15" s="160"/>
      <c r="G15" s="161"/>
    </row>
    <row r="16" spans="2:7" ht="30" customHeight="1" x14ac:dyDescent="0.35">
      <c r="B16" s="171" t="s">
        <v>45</v>
      </c>
      <c r="C16" s="172"/>
      <c r="D16" s="172"/>
      <c r="E16" s="172"/>
      <c r="F16" s="160"/>
      <c r="G16" s="161"/>
    </row>
    <row r="17" spans="2:7" ht="63.75" customHeight="1" thickBot="1" x14ac:dyDescent="0.4">
      <c r="B17" s="173" t="s">
        <v>46</v>
      </c>
      <c r="C17" s="174"/>
      <c r="D17" s="174"/>
      <c r="E17" s="174"/>
      <c r="F17" s="175"/>
      <c r="G17" s="176"/>
    </row>
    <row r="18" spans="2:7" ht="15" thickBot="1" x14ac:dyDescent="0.4">
      <c r="B18" s="157"/>
      <c r="C18" s="157"/>
      <c r="D18" s="157"/>
      <c r="E18" s="157"/>
      <c r="F18" s="157"/>
      <c r="G18" s="157"/>
    </row>
    <row r="19" spans="2:7" ht="21.5" thickBot="1" x14ac:dyDescent="0.4">
      <c r="B19" s="177" t="s">
        <v>47</v>
      </c>
      <c r="C19" s="178" t="str">
        <f>'Zákl. nastavenie'!C4</f>
        <v>Cena celkom</v>
      </c>
      <c r="D19" s="179"/>
      <c r="E19" s="179"/>
      <c r="F19" s="179"/>
      <c r="G19" s="180"/>
    </row>
    <row r="20" spans="2:7" hidden="1" x14ac:dyDescent="0.35">
      <c r="B20" s="181" t="s">
        <v>48</v>
      </c>
      <c r="C20" s="182"/>
      <c r="D20" s="182"/>
      <c r="E20" s="183" t="s">
        <v>49</v>
      </c>
      <c r="F20" s="184"/>
      <c r="G20" s="184" t="s">
        <v>50</v>
      </c>
    </row>
    <row r="21" spans="2:7" ht="15" hidden="1" thickBot="1" x14ac:dyDescent="0.4">
      <c r="B21" s="185"/>
      <c r="C21" s="186"/>
      <c r="D21" s="186"/>
      <c r="E21" s="187">
        <f>'Zákl. nastavenie'!F4</f>
        <v>0</v>
      </c>
      <c r="F21" s="188"/>
      <c r="G21" s="188">
        <f>'Zákl. nastavenie'!E4</f>
        <v>884985</v>
      </c>
    </row>
    <row r="22" spans="2:7" ht="39.75" customHeight="1" thickBot="1" x14ac:dyDescent="0.4">
      <c r="B22" s="189" t="s">
        <v>51</v>
      </c>
      <c r="C22" s="190" t="s">
        <v>112</v>
      </c>
      <c r="D22" s="191" t="s">
        <v>110</v>
      </c>
      <c r="E22" s="192" t="s">
        <v>111</v>
      </c>
      <c r="F22" s="193" t="s">
        <v>115</v>
      </c>
      <c r="G22" s="194" t="s">
        <v>52</v>
      </c>
    </row>
    <row r="23" spans="2:7" ht="15" thickBot="1" x14ac:dyDescent="0.4">
      <c r="B23" s="195" t="s">
        <v>53</v>
      </c>
      <c r="C23" s="196"/>
      <c r="D23" s="197"/>
      <c r="E23" s="198"/>
      <c r="F23" s="199"/>
      <c r="G23" s="200"/>
    </row>
    <row r="24" spans="2:7" ht="18" customHeight="1" x14ac:dyDescent="0.35">
      <c r="B24" s="201" t="s">
        <v>105</v>
      </c>
      <c r="C24" s="202">
        <v>2000</v>
      </c>
      <c r="D24" s="273">
        <v>0</v>
      </c>
      <c r="E24" s="203">
        <f>IF(C$10="Som platcom DPH",D24*0.23,0)</f>
        <v>0</v>
      </c>
      <c r="F24" s="204">
        <f>E24+D24</f>
        <v>0</v>
      </c>
      <c r="G24" s="205">
        <f>SUM(D24+E24)*C24</f>
        <v>0</v>
      </c>
    </row>
    <row r="25" spans="2:7" x14ac:dyDescent="0.35">
      <c r="B25" s="201" t="s">
        <v>106</v>
      </c>
      <c r="C25" s="202">
        <v>2000</v>
      </c>
      <c r="D25" s="274">
        <v>0</v>
      </c>
      <c r="E25" s="203">
        <f>IF(C$10="Som platcom DPH",D25*0.23,0)</f>
        <v>0</v>
      </c>
      <c r="F25" s="204">
        <f t="shared" ref="F25:F30" si="0">E25+D25</f>
        <v>0</v>
      </c>
      <c r="G25" s="205">
        <f>SUM(D25+E25)*C25</f>
        <v>0</v>
      </c>
    </row>
    <row r="26" spans="2:7" x14ac:dyDescent="0.35">
      <c r="B26" s="201" t="s">
        <v>107</v>
      </c>
      <c r="C26" s="202">
        <v>2000</v>
      </c>
      <c r="D26" s="274">
        <v>0</v>
      </c>
      <c r="E26" s="203">
        <f>IF(C$10="Som platcom DPH",D26*0.23,0)</f>
        <v>0</v>
      </c>
      <c r="F26" s="204">
        <f t="shared" si="0"/>
        <v>0</v>
      </c>
      <c r="G26" s="205">
        <f>SUM(D26+E26)*C26</f>
        <v>0</v>
      </c>
    </row>
    <row r="27" spans="2:7" ht="15" thickBot="1" x14ac:dyDescent="0.4">
      <c r="B27" s="206" t="s">
        <v>108</v>
      </c>
      <c r="C27" s="202">
        <v>2000</v>
      </c>
      <c r="D27" s="275">
        <v>0</v>
      </c>
      <c r="E27" s="203">
        <f>IF(C$10="Som platcom DPH",D27*0.23,0)</f>
        <v>0</v>
      </c>
      <c r="F27" s="204">
        <f t="shared" si="0"/>
        <v>0</v>
      </c>
      <c r="G27" s="205">
        <f>SUM(D27+E27)*C27</f>
        <v>0</v>
      </c>
    </row>
    <row r="28" spans="2:7" ht="15" thickBot="1" x14ac:dyDescent="0.4">
      <c r="B28" s="195" t="s">
        <v>54</v>
      </c>
      <c r="C28" s="207"/>
      <c r="D28" s="208"/>
      <c r="E28" s="209"/>
      <c r="F28" s="209"/>
      <c r="G28" s="210"/>
    </row>
    <row r="29" spans="2:7" ht="14.25" customHeight="1" x14ac:dyDescent="0.35">
      <c r="B29" s="201" t="s">
        <v>109</v>
      </c>
      <c r="C29" s="202">
        <v>12000</v>
      </c>
      <c r="D29" s="273">
        <v>0</v>
      </c>
      <c r="E29" s="203">
        <f>IF(C$10="Som platcom DPH",D29*0.23,0)</f>
        <v>0</v>
      </c>
      <c r="F29" s="204">
        <f t="shared" si="0"/>
        <v>0</v>
      </c>
      <c r="G29" s="205">
        <f>SUM(D29+E29)*C29</f>
        <v>0</v>
      </c>
    </row>
    <row r="30" spans="2:7" ht="15" thickBot="1" x14ac:dyDescent="0.4">
      <c r="B30" s="211" t="s">
        <v>55</v>
      </c>
      <c r="C30" s="212">
        <v>3000</v>
      </c>
      <c r="D30" s="275">
        <v>0</v>
      </c>
      <c r="E30" s="213">
        <f>IF(C$10="Som platcom DPH",D30*0.23,0)</f>
        <v>0</v>
      </c>
      <c r="F30" s="204">
        <f t="shared" si="0"/>
        <v>0</v>
      </c>
      <c r="G30" s="214">
        <f>SUM(D30+E30)*C30</f>
        <v>0</v>
      </c>
    </row>
    <row r="31" spans="2:7" ht="15" thickBot="1" x14ac:dyDescent="0.4">
      <c r="B31" s="215" t="s">
        <v>28</v>
      </c>
      <c r="C31" s="216"/>
      <c r="D31" s="216"/>
      <c r="E31" s="217"/>
      <c r="F31" s="218"/>
      <c r="G31" s="219">
        <f>SUM(G24:G30)</f>
        <v>0</v>
      </c>
    </row>
    <row r="32" spans="2:7" ht="19" thickBot="1" x14ac:dyDescent="0.5">
      <c r="B32" s="220" t="s">
        <v>56</v>
      </c>
      <c r="C32" s="221">
        <f>G31</f>
        <v>0</v>
      </c>
      <c r="D32" s="221"/>
      <c r="E32" s="221"/>
      <c r="F32" s="222"/>
      <c r="G32" s="223"/>
    </row>
    <row r="33" spans="2:7" ht="15" thickBot="1" x14ac:dyDescent="0.4">
      <c r="B33" s="224"/>
      <c r="C33" s="225"/>
      <c r="D33" s="225"/>
      <c r="E33" s="225"/>
      <c r="F33" s="225"/>
      <c r="G33" s="226"/>
    </row>
    <row r="34" spans="2:7" ht="21.5" thickBot="1" x14ac:dyDescent="0.4">
      <c r="B34" s="227" t="s">
        <v>57</v>
      </c>
      <c r="C34" s="179" t="str">
        <f>'Zákl. nastavenie'!C5</f>
        <v>Lehota dodania vzoriek</v>
      </c>
      <c r="D34" s="179"/>
      <c r="E34" s="179"/>
      <c r="F34" s="179"/>
      <c r="G34" s="180"/>
    </row>
    <row r="35" spans="2:7" ht="30.75" hidden="1" customHeight="1" x14ac:dyDescent="0.35">
      <c r="B35" s="228" t="s">
        <v>58</v>
      </c>
      <c r="C35" s="229" t="s">
        <v>59</v>
      </c>
      <c r="D35" s="230"/>
      <c r="E35" s="231" t="s">
        <v>60</v>
      </c>
      <c r="F35" s="232" t="s">
        <v>61</v>
      </c>
      <c r="G35" s="233"/>
    </row>
    <row r="36" spans="2:7" ht="15" hidden="1" thickBot="1" x14ac:dyDescent="0.4">
      <c r="B36" s="234" t="str">
        <f>'Zákl. nastavenie'!G5</f>
        <v>čím menej, tým lepšie</v>
      </c>
      <c r="C36" s="235">
        <f>'Zákl. nastavenie'!H5</f>
        <v>9833.17</v>
      </c>
      <c r="D36" s="236"/>
      <c r="E36" s="237">
        <f>'Zákl. nastavenie'!F5</f>
        <v>30</v>
      </c>
      <c r="F36" s="238">
        <f>'Zákl. nastavenie'!E5</f>
        <v>90</v>
      </c>
      <c r="G36" s="239"/>
    </row>
    <row r="37" spans="2:7" ht="15" thickBot="1" x14ac:dyDescent="0.4">
      <c r="B37" s="240" t="s">
        <v>62</v>
      </c>
      <c r="C37" s="241"/>
      <c r="D37" s="241"/>
      <c r="E37" s="242"/>
      <c r="F37" s="243" t="s">
        <v>63</v>
      </c>
      <c r="G37" s="244"/>
    </row>
    <row r="38" spans="2:7" ht="31.5" customHeight="1" thickBot="1" x14ac:dyDescent="0.5">
      <c r="B38" s="245" t="s">
        <v>113</v>
      </c>
      <c r="C38" s="246"/>
      <c r="D38" s="246"/>
      <c r="E38" s="246"/>
      <c r="F38" s="276">
        <v>90</v>
      </c>
      <c r="G38" s="277"/>
    </row>
    <row r="39" spans="2:7" ht="19" thickBot="1" x14ac:dyDescent="0.5">
      <c r="B39" s="247" t="s">
        <v>64</v>
      </c>
      <c r="C39" s="248"/>
      <c r="D39" s="248"/>
      <c r="E39" s="249"/>
      <c r="F39" s="250">
        <f>IF(B36="čím menej, tým lepšie",(-(F36-F38)*(C36/(F36-E36))),-(F38-E36)*(C36/(F36-E36)))</f>
        <v>0</v>
      </c>
      <c r="G39" s="251"/>
    </row>
    <row r="40" spans="2:7" ht="15" thickBot="1" x14ac:dyDescent="0.4">
      <c r="B40" s="224"/>
      <c r="C40" s="225"/>
      <c r="D40" s="225"/>
      <c r="E40" s="225"/>
      <c r="F40" s="225"/>
      <c r="G40" s="226"/>
    </row>
    <row r="41" spans="2:7" ht="21.5" thickBot="1" x14ac:dyDescent="0.4">
      <c r="B41" s="252" t="s">
        <v>65</v>
      </c>
      <c r="C41" s="178" t="str">
        <f>'Zákl. nastavenie'!C6</f>
        <v>Lehota dodania čiastkových objednávok</v>
      </c>
      <c r="D41" s="179"/>
      <c r="E41" s="179"/>
      <c r="F41" s="179"/>
      <c r="G41" s="180"/>
    </row>
    <row r="42" spans="2:7" ht="29.25" hidden="1" customHeight="1" x14ac:dyDescent="0.35">
      <c r="B42" s="228" t="s">
        <v>58</v>
      </c>
      <c r="C42" s="229" t="s">
        <v>59</v>
      </c>
      <c r="D42" s="230"/>
      <c r="E42" s="231" t="s">
        <v>60</v>
      </c>
      <c r="F42" s="232" t="s">
        <v>61</v>
      </c>
      <c r="G42" s="233"/>
    </row>
    <row r="43" spans="2:7" ht="15" hidden="1" thickBot="1" x14ac:dyDescent="0.4">
      <c r="B43" s="234" t="str">
        <f>'Zákl. nastavenie'!G6</f>
        <v>čím menej, tým lepšie</v>
      </c>
      <c r="C43" s="235">
        <f>'Zákl. nastavenie'!H6</f>
        <v>88498.5</v>
      </c>
      <c r="D43" s="236"/>
      <c r="E43" s="237">
        <f>'Zákl. nastavenie'!F6</f>
        <v>1</v>
      </c>
      <c r="F43" s="238">
        <f>'Zákl. nastavenie'!E6</f>
        <v>30</v>
      </c>
      <c r="G43" s="239"/>
    </row>
    <row r="44" spans="2:7" ht="15" thickBot="1" x14ac:dyDescent="0.4">
      <c r="B44" s="253" t="s">
        <v>62</v>
      </c>
      <c r="C44" s="254"/>
      <c r="D44" s="254"/>
      <c r="E44" s="254"/>
      <c r="F44" s="243" t="s">
        <v>63</v>
      </c>
      <c r="G44" s="244"/>
    </row>
    <row r="45" spans="2:7" ht="33.75" customHeight="1" thickBot="1" x14ac:dyDescent="0.5">
      <c r="B45" s="255" t="s">
        <v>114</v>
      </c>
      <c r="C45" s="256"/>
      <c r="D45" s="256"/>
      <c r="E45" s="257"/>
      <c r="F45" s="276">
        <v>30</v>
      </c>
      <c r="G45" s="277"/>
    </row>
    <row r="46" spans="2:7" ht="19" thickBot="1" x14ac:dyDescent="0.5">
      <c r="B46" s="247" t="s">
        <v>64</v>
      </c>
      <c r="C46" s="248"/>
      <c r="D46" s="248"/>
      <c r="E46" s="249"/>
      <c r="F46" s="250">
        <f>IF(B43="čím menej, tým lepšie",(-(F43-F45)*(C43/(F43-E43))),-(F45-E43)*(C43/(F43-E43)))</f>
        <v>0</v>
      </c>
      <c r="G46" s="251"/>
    </row>
    <row r="47" spans="2:7" ht="15" thickBot="1" x14ac:dyDescent="0.4">
      <c r="B47" s="157"/>
      <c r="C47" s="157"/>
      <c r="D47" s="157"/>
      <c r="E47" s="157"/>
      <c r="F47" s="157"/>
      <c r="G47" s="157"/>
    </row>
    <row r="48" spans="2:7" ht="21.5" thickBot="1" x14ac:dyDescent="0.55000000000000004">
      <c r="B48" s="258" t="s">
        <v>66</v>
      </c>
      <c r="C48" s="259"/>
      <c r="D48" s="259"/>
      <c r="E48" s="259"/>
      <c r="F48" s="260">
        <f>C32+F39+F46</f>
        <v>0</v>
      </c>
      <c r="G48" s="261"/>
    </row>
    <row r="49" spans="2:7" ht="15" thickBot="1" x14ac:dyDescent="0.4">
      <c r="B49" s="262"/>
      <c r="C49" s="263"/>
      <c r="D49" s="263"/>
      <c r="E49" s="263"/>
      <c r="F49" s="263"/>
      <c r="G49" s="264"/>
    </row>
    <row r="50" spans="2:7" x14ac:dyDescent="0.35">
      <c r="B50" s="278" t="s">
        <v>67</v>
      </c>
      <c r="C50" s="279" t="s">
        <v>68</v>
      </c>
      <c r="D50" s="279"/>
      <c r="E50" s="280" t="s">
        <v>69</v>
      </c>
      <c r="F50" s="281"/>
      <c r="G50" s="282"/>
    </row>
    <row r="51" spans="2:7" ht="15" thickBot="1" x14ac:dyDescent="0.4">
      <c r="B51" s="283"/>
      <c r="C51" s="284"/>
      <c r="D51" s="284"/>
      <c r="E51" s="285"/>
      <c r="F51" s="286"/>
      <c r="G51" s="287"/>
    </row>
  </sheetData>
  <sheetProtection algorithmName="SHA-512" hashValue="ktTgA+6fS16q+L0u7BR861j+3JsAfGKOe2lDLwD2ho/1xm1KrdHNInQxZj91cqRewg30A2VBPoZ6pk2lsSShVw==" saltValue="Q2vyzPgGJ8WRJIMj7zlLew==" spinCount="100000" sheet="1" formatCells="0" formatColumns="0" formatRows="0" insertColumns="0" insertRows="0" insertHyperlinks="0" deleteColumns="0" deleteRows="0" sort="0" autoFilter="0" pivotTables="0"/>
  <mergeCells count="59">
    <mergeCell ref="B21:D21"/>
    <mergeCell ref="B39:E39"/>
    <mergeCell ref="B48:E48"/>
    <mergeCell ref="B33:G33"/>
    <mergeCell ref="C34:G34"/>
    <mergeCell ref="C36:D36"/>
    <mergeCell ref="C35:D35"/>
    <mergeCell ref="B37:E37"/>
    <mergeCell ref="B38:E38"/>
    <mergeCell ref="B40:G40"/>
    <mergeCell ref="C41:G41"/>
    <mergeCell ref="B47:G47"/>
    <mergeCell ref="B46:E46"/>
    <mergeCell ref="B31:E31"/>
    <mergeCell ref="B49:G49"/>
    <mergeCell ref="B50:B51"/>
    <mergeCell ref="C50:D51"/>
    <mergeCell ref="E50:G51"/>
    <mergeCell ref="C32:G32"/>
    <mergeCell ref="C42:D42"/>
    <mergeCell ref="C43:D43"/>
    <mergeCell ref="B44:E44"/>
    <mergeCell ref="B45:E45"/>
    <mergeCell ref="F39:G39"/>
    <mergeCell ref="F42:G42"/>
    <mergeCell ref="F43:G43"/>
    <mergeCell ref="F44:G44"/>
    <mergeCell ref="F45:G45"/>
    <mergeCell ref="F46:G46"/>
    <mergeCell ref="F48:G48"/>
    <mergeCell ref="B17:E17"/>
    <mergeCell ref="B18:G18"/>
    <mergeCell ref="B2:G2"/>
    <mergeCell ref="B3:G3"/>
    <mergeCell ref="C4:G4"/>
    <mergeCell ref="C5:G5"/>
    <mergeCell ref="C6:G6"/>
    <mergeCell ref="B11:G11"/>
    <mergeCell ref="B12:G12"/>
    <mergeCell ref="B14:E14"/>
    <mergeCell ref="B15:E15"/>
    <mergeCell ref="B16:E16"/>
    <mergeCell ref="B13:E13"/>
    <mergeCell ref="C7:G7"/>
    <mergeCell ref="F17:G17"/>
    <mergeCell ref="F35:G35"/>
    <mergeCell ref="F36:G36"/>
    <mergeCell ref="F38:G38"/>
    <mergeCell ref="F37:G37"/>
    <mergeCell ref="B20:D20"/>
    <mergeCell ref="F13:G13"/>
    <mergeCell ref="F14:G14"/>
    <mergeCell ref="F15:G15"/>
    <mergeCell ref="F16:G16"/>
    <mergeCell ref="C19:G19"/>
    <mergeCell ref="C8:G8"/>
    <mergeCell ref="C9:G9"/>
    <mergeCell ref="C10:D10"/>
    <mergeCell ref="E10:G10"/>
  </mergeCells>
  <dataValidations count="3">
    <dataValidation type="list" allowBlank="1" showInputMessage="1" showErrorMessage="1" sqref="C10" xr:uid="{CACC827A-9BDE-4D68-BE0A-714B664E9FFF}">
      <formula1>"Som platcom DPH,Nie som platcom DPH"</formula1>
    </dataValidation>
    <dataValidation type="whole" allowBlank="1" showInputMessage="1" showErrorMessage="1" sqref="F45" xr:uid="{207852C7-C8B8-4843-AC91-E688B0930F18}">
      <formula1>1</formula1>
      <formula2>30</formula2>
    </dataValidation>
    <dataValidation type="decimal" allowBlank="1" showInputMessage="1" showErrorMessage="1" sqref="F38" xr:uid="{DF555328-7AF1-46D1-9EEB-2B692D2F2160}">
      <formula1>E36</formula1>
      <formula2>F36</formula2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260350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247650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7</xdr:col>
                    <xdr:colOff>247650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5</xdr:col>
                    <xdr:colOff>1924050</xdr:colOff>
                    <xdr:row>16</xdr:row>
                    <xdr:rowOff>38100</xdr:rowOff>
                  </from>
                  <to>
                    <xdr:col>7</xdr:col>
                    <xdr:colOff>247650</xdr:colOff>
                    <xdr:row>16</xdr:row>
                    <xdr:rowOff>603250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7</xdr:col>
                    <xdr:colOff>260350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70</v>
      </c>
    </row>
    <row r="3" spans="2:2" x14ac:dyDescent="0.35">
      <c r="B3" s="4"/>
    </row>
    <row r="4" spans="2:2" x14ac:dyDescent="0.35">
      <c r="B4" s="5" t="s">
        <v>71</v>
      </c>
    </row>
    <row r="5" spans="2:2" x14ac:dyDescent="0.35">
      <c r="B5" s="6"/>
    </row>
    <row r="6" spans="2:2" x14ac:dyDescent="0.35">
      <c r="B6" s="7" t="s">
        <v>72</v>
      </c>
    </row>
    <row r="7" spans="2:2" x14ac:dyDescent="0.35">
      <c r="B7" s="5"/>
    </row>
    <row r="8" spans="2:2" x14ac:dyDescent="0.35">
      <c r="B8" s="105" t="s">
        <v>73</v>
      </c>
    </row>
    <row r="9" spans="2:2" x14ac:dyDescent="0.35">
      <c r="B9" s="105"/>
    </row>
    <row r="10" spans="2:2" x14ac:dyDescent="0.35">
      <c r="B10" s="106" t="s">
        <v>74</v>
      </c>
    </row>
    <row r="11" spans="2:2" x14ac:dyDescent="0.35">
      <c r="B11" s="106" t="s">
        <v>75</v>
      </c>
    </row>
    <row r="12" spans="2:2" x14ac:dyDescent="0.35">
      <c r="B12" s="106" t="s">
        <v>76</v>
      </c>
    </row>
    <row r="13" spans="2:2" x14ac:dyDescent="0.35">
      <c r="B13" s="106" t="s">
        <v>77</v>
      </c>
    </row>
    <row r="14" spans="2:2" ht="16.5" customHeight="1" x14ac:dyDescent="0.35">
      <c r="B14" s="5"/>
    </row>
    <row r="15" spans="2:2" ht="29" x14ac:dyDescent="0.35">
      <c r="B15" s="105" t="s">
        <v>78</v>
      </c>
    </row>
    <row r="16" spans="2:2" x14ac:dyDescent="0.35">
      <c r="B16" s="8"/>
    </row>
    <row r="17" spans="2:2" ht="29" x14ac:dyDescent="0.35">
      <c r="B17" s="5" t="s">
        <v>79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2" workbookViewId="0">
      <selection activeCell="E6" sqref="E6"/>
    </sheetView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80</v>
      </c>
    </row>
    <row r="3" spans="2:2" x14ac:dyDescent="0.35">
      <c r="B3" s="4"/>
    </row>
    <row r="4" spans="2:2" x14ac:dyDescent="0.35">
      <c r="B4" s="10" t="s">
        <v>71</v>
      </c>
    </row>
    <row r="5" spans="2:2" x14ac:dyDescent="0.35">
      <c r="B5" s="4"/>
    </row>
    <row r="6" spans="2:2" x14ac:dyDescent="0.35">
      <c r="B6" s="11" t="s">
        <v>72</v>
      </c>
    </row>
    <row r="7" spans="2:2" x14ac:dyDescent="0.35">
      <c r="B7" s="12"/>
    </row>
    <row r="8" spans="2:2" ht="60.75" customHeight="1" x14ac:dyDescent="0.35">
      <c r="B8" s="5" t="s">
        <v>81</v>
      </c>
    </row>
    <row r="9" spans="2:2" x14ac:dyDescent="0.35">
      <c r="B9" s="5"/>
    </row>
    <row r="10" spans="2:2" x14ac:dyDescent="0.35">
      <c r="B10" s="5" t="s">
        <v>82</v>
      </c>
    </row>
    <row r="11" spans="2:2" x14ac:dyDescent="0.35">
      <c r="B11" s="5" t="s">
        <v>83</v>
      </c>
    </row>
    <row r="12" spans="2:2" x14ac:dyDescent="0.35">
      <c r="B12" s="5" t="s">
        <v>84</v>
      </c>
    </row>
    <row r="13" spans="2:2" x14ac:dyDescent="0.35">
      <c r="B13" s="5" t="s">
        <v>85</v>
      </c>
    </row>
    <row r="14" spans="2:2" x14ac:dyDescent="0.35">
      <c r="B14" s="5" t="s">
        <v>86</v>
      </c>
    </row>
    <row r="15" spans="2:2" x14ac:dyDescent="0.35">
      <c r="B15" s="5" t="s">
        <v>87</v>
      </c>
    </row>
    <row r="16" spans="2:2" x14ac:dyDescent="0.35">
      <c r="B16" s="5" t="s">
        <v>88</v>
      </c>
    </row>
    <row r="17" spans="2:2" ht="29" x14ac:dyDescent="0.35">
      <c r="B17" s="5" t="s">
        <v>89</v>
      </c>
    </row>
    <row r="18" spans="2:2" x14ac:dyDescent="0.35">
      <c r="B18" s="5" t="s">
        <v>90</v>
      </c>
    </row>
    <row r="19" spans="2:2" x14ac:dyDescent="0.35">
      <c r="B19" s="5" t="s">
        <v>91</v>
      </c>
    </row>
    <row r="20" spans="2:2" x14ac:dyDescent="0.35">
      <c r="B20" s="5" t="s">
        <v>92</v>
      </c>
    </row>
    <row r="21" spans="2:2" ht="29" x14ac:dyDescent="0.35">
      <c r="B21" s="5" t="s">
        <v>93</v>
      </c>
    </row>
    <row r="22" spans="2:2" x14ac:dyDescent="0.35">
      <c r="B22" s="5" t="s">
        <v>94</v>
      </c>
    </row>
    <row r="23" spans="2:2" x14ac:dyDescent="0.35">
      <c r="B23" s="6"/>
    </row>
    <row r="24" spans="2:2" ht="58" x14ac:dyDescent="0.35">
      <c r="B24" s="5" t="s">
        <v>95</v>
      </c>
    </row>
    <row r="25" spans="2:2" ht="13.5" customHeight="1" x14ac:dyDescent="0.35">
      <c r="B25" s="5"/>
    </row>
    <row r="26" spans="2:2" ht="29" x14ac:dyDescent="0.35">
      <c r="B26" s="5" t="s">
        <v>96</v>
      </c>
    </row>
    <row r="27" spans="2:2" ht="15" thickBot="1" x14ac:dyDescent="0.4">
      <c r="B27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97</v>
      </c>
    </row>
    <row r="3" spans="2:2" x14ac:dyDescent="0.35">
      <c r="B3" s="4"/>
    </row>
    <row r="4" spans="2:2" x14ac:dyDescent="0.35">
      <c r="B4" s="5" t="s">
        <v>71</v>
      </c>
    </row>
    <row r="5" spans="2:2" x14ac:dyDescent="0.35">
      <c r="B5" s="6"/>
    </row>
    <row r="6" spans="2:2" x14ac:dyDescent="0.35">
      <c r="B6" s="7" t="s">
        <v>72</v>
      </c>
    </row>
    <row r="7" spans="2:2" x14ac:dyDescent="0.35">
      <c r="B7" s="5"/>
    </row>
    <row r="8" spans="2:2" ht="60.75" customHeight="1" x14ac:dyDescent="0.35">
      <c r="B8" s="5" t="s">
        <v>98</v>
      </c>
    </row>
    <row r="9" spans="2:2" x14ac:dyDescent="0.35">
      <c r="B9" s="5" t="s">
        <v>99</v>
      </c>
    </row>
    <row r="10" spans="2:2" x14ac:dyDescent="0.35">
      <c r="B10" s="8"/>
    </row>
    <row r="11" spans="2:2" ht="29" x14ac:dyDescent="0.35">
      <c r="B11" s="5" t="s">
        <v>100</v>
      </c>
    </row>
    <row r="12" spans="2:2" x14ac:dyDescent="0.35">
      <c r="B12" s="5"/>
    </row>
    <row r="13" spans="2:2" ht="29" x14ac:dyDescent="0.35">
      <c r="B13" s="5" t="s">
        <v>101</v>
      </c>
    </row>
    <row r="14" spans="2:2" x14ac:dyDescent="0.35">
      <c r="B14" s="5"/>
    </row>
    <row r="15" spans="2:2" ht="29" x14ac:dyDescent="0.35">
      <c r="B15" s="5" t="s">
        <v>102</v>
      </c>
    </row>
    <row r="16" spans="2:2" x14ac:dyDescent="0.35">
      <c r="B16" s="5"/>
    </row>
    <row r="17" spans="2:2" ht="58" x14ac:dyDescent="0.35">
      <c r="B17" s="5" t="s">
        <v>103</v>
      </c>
    </row>
    <row r="18" spans="2:2" x14ac:dyDescent="0.35">
      <c r="B18" s="5"/>
    </row>
    <row r="19" spans="2:2" ht="72.5" x14ac:dyDescent="0.35">
      <c r="B19" s="5" t="s">
        <v>104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20" ma:contentTypeDescription="Umožňuje vytvoriť nový dokument." ma:contentTypeScope="" ma:versionID="387e295a122c6b45f46bf19dea54d10a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219a55464f567ae4e90e57e1a7b76295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236A60-6100-41CC-AB73-FE9B1B09D1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5b109657-a981-45e9-accc-f4b6203c2974"/>
    <ds:schemaRef ds:uri="d6f25a68-2b8f-4a5b-9db1-9252afa83e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Bohovicová Katarína, Mgr.</cp:lastModifiedBy>
  <cp:revision/>
  <dcterms:created xsi:type="dcterms:W3CDTF">2022-09-22T09:41:16Z</dcterms:created>
  <dcterms:modified xsi:type="dcterms:W3CDTF">2026-04-30T06:54:50Z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</Properties>
</file>