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:\70 Razba mincí_KI\"/>
    </mc:Choice>
  </mc:AlternateContent>
  <xr:revisionPtr revIDLastSave="0" documentId="13_ncr:1_{C031B829-27F6-4F55-BF23-70CBDE2807E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Obehové euromince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2" i="1" l="1"/>
  <c r="H137" i="1"/>
  <c r="D157" i="1" s="1"/>
  <c r="O128" i="1"/>
  <c r="P128" i="1" s="1"/>
  <c r="O127" i="1"/>
  <c r="P127" i="1" s="1"/>
  <c r="O126" i="1"/>
  <c r="P126" i="1" s="1"/>
  <c r="O125" i="1"/>
  <c r="P125" i="1" s="1"/>
  <c r="O123" i="1"/>
  <c r="P123" i="1" s="1"/>
  <c r="O122" i="1"/>
  <c r="P122" i="1" s="1"/>
  <c r="O121" i="1"/>
  <c r="P121" i="1" s="1"/>
  <c r="O120" i="1"/>
  <c r="P120" i="1" s="1"/>
  <c r="E113" i="1"/>
  <c r="E112" i="1"/>
  <c r="E111" i="1"/>
  <c r="E110" i="1"/>
  <c r="E104" i="1"/>
  <c r="E103" i="1"/>
  <c r="D154" i="1" s="1"/>
  <c r="H97" i="1"/>
  <c r="D153" i="1" s="1"/>
  <c r="E90" i="1"/>
  <c r="E85" i="1"/>
  <c r="E84" i="1"/>
  <c r="E83" i="1"/>
  <c r="E82" i="1"/>
  <c r="G77" i="1"/>
  <c r="H77" i="1" s="1"/>
  <c r="G76" i="1"/>
  <c r="H76" i="1" s="1"/>
  <c r="G74" i="1"/>
  <c r="H74" i="1" s="1"/>
  <c r="G72" i="1"/>
  <c r="H72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D149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D148" i="1" s="1"/>
  <c r="G29" i="1"/>
  <c r="D147" i="1" s="1"/>
  <c r="H19" i="1"/>
  <c r="G19" i="1"/>
  <c r="G18" i="1"/>
  <c r="H18" i="1" s="1"/>
  <c r="H17" i="1"/>
  <c r="G17" i="1"/>
  <c r="G16" i="1"/>
  <c r="H16" i="1" s="1"/>
  <c r="H15" i="1"/>
  <c r="G15" i="1"/>
  <c r="G14" i="1"/>
  <c r="H14" i="1" s="1"/>
  <c r="D155" i="1" l="1"/>
  <c r="D151" i="1"/>
  <c r="D146" i="1"/>
  <c r="D150" i="1"/>
  <c r="D156" i="1"/>
  <c r="D158" i="1" l="1"/>
</calcChain>
</file>

<file path=xl/sharedStrings.xml><?xml version="1.0" encoding="utf-8"?>
<sst xmlns="http://schemas.openxmlformats.org/spreadsheetml/2006/main" count="361" uniqueCount="156">
  <si>
    <t>Príloha č. 2 k časti D. SAMOSTATNÉ PRÍLOHY súťažných podkladov</t>
  </si>
  <si>
    <t>Návrh na plnenie kritérií na vyhodnotenie ponúk</t>
  </si>
  <si>
    <t>Názov zákazky: Razba a dodávky obehových euromincí, pamätných euromincí a euromincí určených do ročníkových súborov v rokoch 2026 – 2030</t>
  </si>
  <si>
    <t xml:space="preserve">I. Návrh na plnenie kritérií na vyhodnotenie ponúk </t>
  </si>
  <si>
    <r>
      <rPr>
        <b/>
        <sz val="10"/>
        <rFont val="Cambria"/>
        <family val="1"/>
      </rPr>
      <t>Obchodné meno uchádzača
Sídlo alebo miesto podnikania IČO</t>
    </r>
    <r>
      <rPr>
        <b/>
        <sz val="10"/>
        <color rgb="FF000000"/>
        <rFont val="Cambria"/>
        <family val="1"/>
      </rPr>
      <t xml:space="preserve">
(v prípade skupiny dodávateľov za každého člena skupiny dodávateľov)</t>
    </r>
  </si>
  <si>
    <t>...................................................................................</t>
  </si>
  <si>
    <t>Kritérium: Celková cena predmetu zákazky v eurách bez DPH.*</t>
  </si>
  <si>
    <t>Tabuľka č. 1 - Obehové euromince</t>
  </si>
  <si>
    <t>Obehová eurominca - NH</t>
  </si>
  <si>
    <t>Cena za 1 000 kusov</t>
  </si>
  <si>
    <t xml:space="preserve">Počet kusov </t>
  </si>
  <si>
    <t>Cena za 1 000 kusov obehových euromincí v danej nominálnej hodnote v eurách bez DPH</t>
  </si>
  <si>
    <t>Cena za uvedený počet kusov obehových euromincí v danej nominálnej hodnote spolu v eurách bez DPH</t>
  </si>
  <si>
    <t xml:space="preserve">(uvedené v tisícoch) * </t>
  </si>
  <si>
    <t>Platničky (ich výroba alebo obstaranie) v eurách bez DPH</t>
  </si>
  <si>
    <t>Spracovacie náklady v eurách bez DPH</t>
  </si>
  <si>
    <t>Balenie v eurách bez DPH</t>
  </si>
  <si>
    <t>5 eurocentov</t>
  </si>
  <si>
    <t>vyplní uchádzač</t>
  </si>
  <si>
    <t xml:space="preserve">10 eurocentov </t>
  </si>
  <si>
    <t>20 eurocentov</t>
  </si>
  <si>
    <t>50 eurocentov</t>
  </si>
  <si>
    <t>1 euro</t>
  </si>
  <si>
    <t>2 eurá</t>
  </si>
  <si>
    <t xml:space="preserve">* Uvedené množstvá sú iba predpokladané, nie sú pre objednávateľa záväzné a môže ich zmeniť. Konečné množstvá razených mincí budú závisieť od aktuálnych potrieb hotovostného peňažného obehu v Slovenskej republike a objednávateľ ich oznámi zhotoviteľovi v septembri roka, ktorý predchádza roku dodania euromincí. Jednotlivé množstvá budú upresnené v konkrétnej objednávke/konkrétnych objednávkach. Zhotoviteľ garantuje uvedené ceny bez ohľadu na skutočne objednávaný počet kusov obehových euromincí z každej nominálnej hodnoty, a to bez nároku na akúkoľvek kompenzáciu. </t>
  </si>
  <si>
    <t>Tabuľka č. 2 Doprava obehových euromincí</t>
  </si>
  <si>
    <t>Počet jázd/dodaní</t>
  </si>
  <si>
    <t>Cena za 1 jazdu/dodanie</t>
  </si>
  <si>
    <t>Celková cena za dopravu v eurách bez DPH</t>
  </si>
  <si>
    <t>eur bez DPH / 1 jazda</t>
  </si>
  <si>
    <t>10x</t>
  </si>
  <si>
    <t>Tabuľka č. 3 Obehové euromince určené do ročníkových súborov</t>
  </si>
  <si>
    <t>Obehová eurominca – NH</t>
  </si>
  <si>
    <t>Cena za 1 000 kusov obehových euromincí, žetónov vo vyhotovení „špeciálne neobiehajúce“ v danej nominálnej hodnote v eurách bez DPH</t>
  </si>
  <si>
    <t>Cena za uvedený počet kusov obehových euromincí vo vyhotovení „špeciálne neobiehajúce“ v danej nominálnej hodnote  spolu v eurách bez DPH</t>
  </si>
  <si>
    <r>
      <t>vyhotovenie „</t>
    </r>
    <r>
      <rPr>
        <b/>
        <sz val="10"/>
        <color rgb="FF000000"/>
        <rFont val="Cambria"/>
        <family val="1"/>
      </rPr>
      <t>špeciálne neobiehajúce“</t>
    </r>
  </si>
  <si>
    <t xml:space="preserve">(uvedené v tisícoch) ** </t>
  </si>
  <si>
    <t>Spracovacie náklady</t>
  </si>
  <si>
    <t>v eurách bez DPH</t>
  </si>
  <si>
    <t xml:space="preserve">1 eurocent  </t>
  </si>
  <si>
    <t>2 eurocenty</t>
  </si>
  <si>
    <t xml:space="preserve">* Každá tematika súboru bude mať svoj vlastný žetón, počet tematík by mohol byť 12, toto množstvo je iba predpokladané a nie je záväzné.
** Uvedené množstvá sú iba predpokladané, nie sú pre objednávateľa záväzné a môže ich zmeniť. Jednotlivé množstvá budú upresnené v konkrétnej objednávke/konkrétnych objednávkach. Zhotoviteľ garantuje uvedené ceny bez ohľadu na skutočne objednávaný počet kusov obehových euromincí z každej nominálnej hodnoty, a to bez nároku na akúkoľvek kompenzáciu.   </t>
  </si>
  <si>
    <t>Tabuľka č. 4 Obehové euromince určené do ročníkových súborov – vyhotovenie „proof-like“</t>
  </si>
  <si>
    <r>
      <t xml:space="preserve">Obehová eurominca - nominál </t>
    </r>
    <r>
      <rPr>
        <b/>
        <sz val="10"/>
        <color rgb="FF000000"/>
        <rFont val="Cambria"/>
        <family val="1"/>
      </rPr>
      <t>vo vyhotovení „proof like“</t>
    </r>
  </si>
  <si>
    <t>Cena za 1 000 kusov obehových euromincí, žetónov vo vyhotovení „proof like“ v danej nominálnej hodnote (resp. žetónov) v eurách bez DPH</t>
  </si>
  <si>
    <t>Cena za uvedený počet kusov obehových euromincí vo vyhotovení „proof like“ v danej nominálnej hodnote (resp. žetónov) spolu v eurách bez DPH</t>
  </si>
  <si>
    <t>Tabuľka č. 5 – Výroba žetónov do súborných balení euromincí</t>
  </si>
  <si>
    <t>Materiál žetónu</t>
  </si>
  <si>
    <t>Cena materiálu***</t>
  </si>
  <si>
    <t>Počet kusov</t>
  </si>
  <si>
    <t>Cena platničky (na 1000 ks)</t>
  </si>
  <si>
    <t>Spracovacie náklady (na 1000 ks)</t>
  </si>
  <si>
    <t>Cena spolu (na 1 000 ks)</t>
  </si>
  <si>
    <t>Celková cena</t>
  </si>
  <si>
    <t>Žetón</t>
  </si>
  <si>
    <t>Cu70Zn24,5Ni5,5</t>
  </si>
  <si>
    <t>CuNi25</t>
  </si>
  <si>
    <t xml:space="preserve">Strieborný žetón </t>
  </si>
  <si>
    <t>Strieborný žetón 1/2 OZ**</t>
  </si>
  <si>
    <r>
      <t xml:space="preserve">*** </t>
    </r>
    <r>
      <rPr>
        <i/>
        <sz val="11"/>
        <color rgb="FF000000"/>
        <rFont val="Cambria"/>
        <family val="1"/>
      </rPr>
      <t>Pre potreby vyhodnotenia verejného obstarávania bola určená cena materiálu na základe dopoludňajšej ceny striebra k 18.05.2026 zverejnenej na internetovej stránke www.LBMA.org.uk. v eurách. V zmysle zmluvy bude cena materiálu stanovená na základe dopoludňajšej ceny striebra za deň predchádzajúci dňu doručeniu písomnej objednávky zhotoviteľovi, zverejnenej na internetovej stránke https://www.lbma.org.uk/.“</t>
    </r>
  </si>
  <si>
    <t>Tabuľka č. 6 - balenie</t>
  </si>
  <si>
    <t xml:space="preserve">Typ balenia obehových eurominci do ročníkových súborov  </t>
  </si>
  <si>
    <t>Počet súborov</t>
  </si>
  <si>
    <t>cena / 1 súbor</t>
  </si>
  <si>
    <t>Celková cena celkového počtu súborov daného typu balenia  v eurách bez DPH</t>
  </si>
  <si>
    <t>Plastová vložka „Numitheca“ - komplet</t>
  </si>
  <si>
    <t>Drevená etua spolu s certifikátom a násuvným obalom</t>
  </si>
  <si>
    <t>Kartónová „kapsička“</t>
  </si>
  <si>
    <t>V2*</t>
  </si>
  <si>
    <t>Tabuľka č. 7 – Pofarbenie žetónov</t>
  </si>
  <si>
    <t xml:space="preserve">Typ služby  </t>
  </si>
  <si>
    <t>Jednotková cena / strana</t>
  </si>
  <si>
    <t>Predpokladaný  počet / obojstranne (ks/strán)</t>
  </si>
  <si>
    <t>Celková cena doplnkovej služby v eurách bez DPH</t>
  </si>
  <si>
    <t>Pofarbenie žetónu</t>
  </si>
  <si>
    <t>72 200 / 144 400</t>
  </si>
  <si>
    <t>Tabuľka č. 8 – Doprava súborov euromincí</t>
  </si>
  <si>
    <t>Miesto dodania</t>
  </si>
  <si>
    <t>Počet dodaní</t>
  </si>
  <si>
    <t>Cena za 1 dodanie</t>
  </si>
  <si>
    <t>eur bez DPH / 1 dodanie</t>
  </si>
  <si>
    <t>Bratislava</t>
  </si>
  <si>
    <t>3x</t>
  </si>
  <si>
    <t>Tabuľka č. 9 - Výroba pamätných euromincí</t>
  </si>
  <si>
    <t>Pamätné euromince</t>
  </si>
  <si>
    <t>Cena za 1 000 kusov pamätných euromincí</t>
  </si>
  <si>
    <t>Cena za uvedený počet kusov pamätných euromincí v nominálnej hodnote 2 eurá v danom vyhotovení v eurách bez DPH</t>
  </si>
  <si>
    <t>v nominálnej hodnote 2 eurá - vyhotovenie</t>
  </si>
  <si>
    <t>v nominálnej hodnote 2 eurá v danom vyhotovení v eurách bez DPH</t>
  </si>
  <si>
    <t>V obehovej kvalite</t>
  </si>
  <si>
    <t>Vo vyhotovení „proof like“</t>
  </si>
  <si>
    <t>Tabuľka č. 10 – Balenie pamätných euromincí</t>
  </si>
  <si>
    <t>Typ balenia pamätných euromince v nominálnej hodnote 2 eurá</t>
  </si>
  <si>
    <t>Počet pamätných eurominci v nominálnej hodnote 2 eurá*</t>
  </si>
  <si>
    <t>Rolka / 1 000 ks</t>
  </si>
  <si>
    <t>Plexi obal, etua, certifikát, vrchný násuvný obal/ 1 ks</t>
  </si>
  <si>
    <t>Iba plexi obal/ 1 ks</t>
  </si>
  <si>
    <t>Drevené kazeta**</t>
  </si>
  <si>
    <t>Tabuľka č. 11 – Osobitné balenie pamätných euromincí v drevených kazetách</t>
  </si>
  <si>
    <t>Balenie</t>
  </si>
  <si>
    <t>Počet kusov/</t>
  </si>
  <si>
    <t>Vrch. nás. obal cena  v eurách bez DPH / ks</t>
  </si>
  <si>
    <t>Leták s počtom strán cena v eurách bez DPH/ks</t>
  </si>
  <si>
    <t>Certifi-kát</t>
  </si>
  <si>
    <t>Drevené etue so zamatovými vložkami s počtom otvorov pre mince cena  v eurách bez DPH /ks</t>
  </si>
  <si>
    <t>Ostatné balenie cena v eurách bez DPH /ks</t>
  </si>
  <si>
    <t>Spolu</t>
  </si>
  <si>
    <t xml:space="preserve">Spolu </t>
  </si>
  <si>
    <t>Drevené etue1</t>
  </si>
  <si>
    <t>ročník</t>
  </si>
  <si>
    <t>cena/ ks</t>
  </si>
  <si>
    <t>cena za balenie v eurách bez DPH /ks</t>
  </si>
  <si>
    <t>za všetky</t>
  </si>
  <si>
    <t>typ „A“</t>
  </si>
  <si>
    <t>200 / 2027*</t>
  </si>
  <si>
    <t>X</t>
  </si>
  <si>
    <t>200 / 2028*</t>
  </si>
  <si>
    <t>200/ 2029*</t>
  </si>
  <si>
    <t>200 / 2030*</t>
  </si>
  <si>
    <t xml:space="preserve">typ „B“ </t>
  </si>
  <si>
    <t>50 / 2027*</t>
  </si>
  <si>
    <t>50 / 2028*</t>
  </si>
  <si>
    <t>50 / 2029*</t>
  </si>
  <si>
    <t>50 / 2030*</t>
  </si>
  <si>
    <t>Tabuľka č. 12 – Doprava pamätných euromincí</t>
  </si>
  <si>
    <t>2x</t>
  </si>
  <si>
    <t>1x</t>
  </si>
  <si>
    <t>Tabuľka č. 13 – Súhrn celkových cien</t>
  </si>
  <si>
    <t>Tabuľka</t>
  </si>
  <si>
    <t>Časť predmetu zákazky</t>
  </si>
  <si>
    <t>Celková cena v eurách bez DPH</t>
  </si>
  <si>
    <t>Tabuľka č. 1</t>
  </si>
  <si>
    <t>Obehové mince</t>
  </si>
  <si>
    <t>Tabuľka č. 2</t>
  </si>
  <si>
    <t>Doprava obehových euromincí</t>
  </si>
  <si>
    <t>Tabuľka č. 3</t>
  </si>
  <si>
    <t>Obehové euromince do ročníkových súborov – špeciálne neobiehajúce</t>
  </si>
  <si>
    <t>Tabuľka č. 4</t>
  </si>
  <si>
    <t>Obehové euromince do ročníkových súborov – proof-like</t>
  </si>
  <si>
    <t>Tabuľka č. 5</t>
  </si>
  <si>
    <t>Výroba žetónov do súborných balení euromincí</t>
  </si>
  <si>
    <t>Tabuľka č. 6</t>
  </si>
  <si>
    <t>Balenie obehových euromincí do ročníkových súborov</t>
  </si>
  <si>
    <t>Tabuľka č. 7</t>
  </si>
  <si>
    <t>Pofarbenie žetónov</t>
  </si>
  <si>
    <t>Tabuľka č. 8</t>
  </si>
  <si>
    <t>Doprava súborov euromincí</t>
  </si>
  <si>
    <t>Tabuľka č. 9</t>
  </si>
  <si>
    <t>Výroba pamätných euromincí</t>
  </si>
  <si>
    <t>Tabuľka č. 10</t>
  </si>
  <si>
    <t>Balenie pamätných euromincí</t>
  </si>
  <si>
    <t>Tabuľka č. 11</t>
  </si>
  <si>
    <t>Osobitné balenie pamätných euromincí v drevených kazetách</t>
  </si>
  <si>
    <t>Tabuľka č. 12</t>
  </si>
  <si>
    <t>Doprava pamätných euromincí</t>
  </si>
  <si>
    <t>Celková cena predmetu zákazky v eurách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</si>
</sst>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\ ##0"/>
    <numFmt numFmtId="166" formatCode="#\ ##0.0"/>
  </numFmts>
  <fonts count="20" x14ac:knownFonts="1">
    <font>
      <sz val="10"/>
      <color rgb="FF000000"/>
      <name val="Times New Roman"/>
    </font>
    <font>
      <sz val="10"/>
      <name val="Cambria"/>
    </font>
    <font>
      <b/>
      <sz val="10"/>
      <name val="Cambria"/>
    </font>
    <font>
      <sz val="10"/>
      <color rgb="FF000000"/>
      <name val="Cambria"/>
    </font>
    <font>
      <sz val="11"/>
      <color rgb="FF000000"/>
      <name val="Cambria"/>
    </font>
    <font>
      <b/>
      <sz val="10"/>
      <color rgb="FF000000"/>
      <name val="Cambria"/>
    </font>
    <font>
      <b/>
      <sz val="11"/>
      <color rgb="FF000000"/>
      <name val="Cambria"/>
    </font>
    <font>
      <sz val="11"/>
      <color rgb="FFFF0000"/>
      <name val="Cambria"/>
    </font>
    <font>
      <sz val="9"/>
      <color rgb="FF000000"/>
      <name val="Cambria"/>
    </font>
    <font>
      <sz val="10"/>
      <color rgb="FFFF0000"/>
      <name val="Cambria"/>
    </font>
    <font>
      <i/>
      <sz val="10"/>
      <color rgb="FF000000"/>
      <name val="Cambria"/>
    </font>
    <font>
      <sz val="8"/>
      <color rgb="FF000000"/>
      <name val="Cambria"/>
    </font>
    <font>
      <sz val="8"/>
      <color rgb="FFFF0000"/>
      <name val="Cambria"/>
    </font>
    <font>
      <b/>
      <sz val="9"/>
      <color rgb="FF000000"/>
      <name val="Cambria"/>
    </font>
    <font>
      <sz val="11"/>
      <name val="Cambria"/>
    </font>
    <font>
      <b/>
      <sz val="10"/>
      <name val="Cambria"/>
      <family val="1"/>
    </font>
    <font>
      <b/>
      <sz val="10"/>
      <color rgb="FF000000"/>
      <name val="Cambria"/>
      <family val="1"/>
    </font>
    <font>
      <i/>
      <sz val="11"/>
      <color rgb="FF000000"/>
      <name val="Cambria"/>
      <family val="1"/>
    </font>
    <font>
      <sz val="11"/>
      <color rgb="FFFF0000"/>
      <name val="Cambria"/>
      <family val="1"/>
      <charset val="238"/>
    </font>
    <font>
      <sz val="10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2F2F2"/>
      </patternFill>
    </fill>
    <fill>
      <patternFill patternType="solid">
        <fgColor rgb="FFE7E6E6"/>
      </patternFill>
    </fill>
    <fill>
      <patternFill patternType="solid">
        <fgColor rgb="FFFFFF00"/>
      </patternFill>
    </fill>
    <fill>
      <patternFill patternType="solid">
        <fgColor theme="0" tint="-0.14999847407452621"/>
        <bgColor indexed="65"/>
      </patternFill>
    </fill>
  </fills>
  <borders count="107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FFFFF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00000A"/>
      </left>
      <right/>
      <top/>
      <bottom/>
      <diagonal/>
    </border>
    <border>
      <left style="medium">
        <color rgb="FF00000A"/>
      </left>
      <right/>
      <top/>
      <bottom/>
      <diagonal/>
    </border>
    <border>
      <left/>
      <right/>
      <top/>
      <bottom style="medium">
        <color rgb="FF00000A"/>
      </bottom>
      <diagonal/>
    </border>
    <border>
      <left style="medium">
        <color rgb="FF00000A"/>
      </left>
      <right style="thick">
        <color rgb="FF00000A"/>
      </right>
      <top/>
      <bottom/>
      <diagonal/>
    </border>
    <border>
      <left style="thick">
        <color rgb="FF00000A"/>
      </left>
      <right style="medium">
        <color rgb="FF00000A"/>
      </right>
      <top/>
      <bottom/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/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/>
      <diagonal/>
    </border>
    <border>
      <left/>
      <right style="medium">
        <color rgb="FF00000A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A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A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A"/>
      </left>
      <right/>
      <top/>
      <bottom style="medium">
        <color rgb="FF00000A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00000A"/>
      </right>
      <top/>
      <bottom/>
      <diagonal/>
    </border>
    <border>
      <left style="medium">
        <color rgb="FF00000A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A"/>
      </right>
      <top/>
      <bottom style="medium">
        <color rgb="FF00000A"/>
      </bottom>
      <diagonal/>
    </border>
    <border>
      <left style="medium">
        <color rgb="FF00000A"/>
      </left>
      <right style="medium">
        <color indexed="64"/>
      </right>
      <top/>
      <bottom style="medium">
        <color rgb="FF00000A"/>
      </bottom>
      <diagonal/>
    </border>
    <border>
      <left style="medium">
        <color indexed="64"/>
      </left>
      <right/>
      <top/>
      <bottom style="medium">
        <color rgb="FF00000A"/>
      </bottom>
      <diagonal/>
    </border>
    <border>
      <left style="medium">
        <color rgb="FF00000A"/>
      </left>
      <right/>
      <top/>
      <bottom style="medium">
        <color indexed="64"/>
      </bottom>
      <diagonal/>
    </border>
    <border>
      <left style="medium">
        <color rgb="FF00000A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A"/>
      </bottom>
      <diagonal/>
    </border>
    <border>
      <left style="medium">
        <color rgb="FF00000A"/>
      </left>
      <right/>
      <top style="medium">
        <color indexed="64"/>
      </top>
      <bottom style="medium">
        <color rgb="FF00000A"/>
      </bottom>
      <diagonal/>
    </border>
    <border>
      <left style="medium">
        <color rgb="FF00000A"/>
      </left>
      <right style="medium">
        <color indexed="64"/>
      </right>
      <top style="medium">
        <color indexed="64"/>
      </top>
      <bottom style="medium">
        <color rgb="FF00000A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A"/>
      </bottom>
      <diagonal/>
    </border>
    <border>
      <left style="thick">
        <color indexed="64"/>
      </left>
      <right/>
      <top/>
      <bottom/>
      <diagonal/>
    </border>
    <border>
      <left style="medium">
        <color rgb="FF00000A"/>
      </left>
      <right style="thick">
        <color indexed="64"/>
      </right>
      <top/>
      <bottom/>
      <diagonal/>
    </border>
    <border>
      <left style="medium">
        <color rgb="FF00000A"/>
      </left>
      <right/>
      <top style="medium">
        <color indexed="64"/>
      </top>
      <bottom style="medium">
        <color indexed="64"/>
      </bottom>
      <diagonal/>
    </border>
    <border>
      <left style="medium">
        <color rgb="FF00000A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A"/>
      </right>
      <top style="medium">
        <color indexed="64"/>
      </top>
      <bottom/>
      <diagonal/>
    </border>
    <border>
      <left style="medium">
        <color rgb="FF00000A"/>
      </left>
      <right/>
      <top style="medium">
        <color indexed="64"/>
      </top>
      <bottom/>
      <diagonal/>
    </border>
    <border>
      <left style="medium">
        <color rgb="FF00000A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A"/>
      </right>
      <top style="medium">
        <color rgb="FF00000A"/>
      </top>
      <bottom/>
      <diagonal/>
    </border>
    <border>
      <left style="medium">
        <color indexed="64"/>
      </left>
      <right style="medium">
        <color rgb="FF00000A"/>
      </right>
      <top style="medium">
        <color indexed="64"/>
      </top>
      <bottom/>
      <diagonal/>
    </border>
    <border>
      <left style="medium">
        <color rgb="FF00000A"/>
      </left>
      <right style="medium">
        <color rgb="FF00000A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rgb="FF00000A"/>
      </right>
      <top style="medium">
        <color rgb="FF00000A"/>
      </top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rgb="FF00000A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rgb="FF00000A"/>
      </right>
      <top style="medium">
        <color rgb="FF00000A"/>
      </top>
      <bottom style="medium">
        <color rgb="FF00000A"/>
      </bottom>
      <diagonal style="thin">
        <color indexed="64"/>
      </diagonal>
    </border>
    <border diagonalUp="1" diagonalDown="1">
      <left style="medium">
        <color rgb="FF00000A"/>
      </left>
      <right style="medium">
        <color indexed="64"/>
      </right>
      <top style="medium">
        <color rgb="FF00000A"/>
      </top>
      <bottom style="medium">
        <color rgb="FF00000A"/>
      </bottom>
      <diagonal style="thin">
        <color rgb="FF00000A"/>
      </diagonal>
    </border>
  </borders>
  <cellStyleXfs count="1">
    <xf numFmtId="0" fontId="0" fillId="0" borderId="0"/>
  </cellStyleXfs>
  <cellXfs count="306">
    <xf numFmtId="0" fontId="0" fillId="0" borderId="0" xfId="0" applyAlignment="1">
      <alignment horizontal="left" vertical="top"/>
    </xf>
    <xf numFmtId="0" fontId="3" fillId="3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8" fillId="4" borderId="35" xfId="0" applyFont="1" applyFill="1" applyBorder="1" applyAlignment="1">
      <alignment horizontal="left" vertical="center" wrapText="1"/>
    </xf>
    <xf numFmtId="0" fontId="8" fillId="4" borderId="26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justify" vertical="center" wrapText="1"/>
    </xf>
    <xf numFmtId="0" fontId="11" fillId="0" borderId="2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1" fillId="0" borderId="3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3" fillId="0" borderId="6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2" fillId="0" borderId="3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37" xfId="0" applyFont="1" applyBorder="1" applyAlignment="1">
      <alignment horizontal="left" vertical="top"/>
    </xf>
    <xf numFmtId="0" fontId="3" fillId="0" borderId="41" xfId="0" applyFont="1" applyBorder="1" applyAlignment="1">
      <alignment horizontal="left" vertical="top"/>
    </xf>
    <xf numFmtId="0" fontId="13" fillId="0" borderId="0" xfId="0" applyFont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5" fillId="4" borderId="34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164" fontId="3" fillId="0" borderId="0" xfId="0" applyNumberFormat="1" applyFont="1" applyAlignment="1">
      <alignment horizontal="left" vertical="top"/>
    </xf>
    <xf numFmtId="0" fontId="13" fillId="0" borderId="46" xfId="0" applyFont="1" applyBorder="1" applyAlignment="1">
      <alignment vertical="center" wrapText="1"/>
    </xf>
    <xf numFmtId="0" fontId="6" fillId="4" borderId="51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justify" vertical="center" wrapText="1"/>
    </xf>
    <xf numFmtId="0" fontId="4" fillId="0" borderId="28" xfId="0" applyFont="1" applyBorder="1" applyAlignment="1">
      <alignment horizontal="justify" vertical="center" wrapText="1"/>
    </xf>
    <xf numFmtId="0" fontId="3" fillId="4" borderId="26" xfId="0" applyFont="1" applyFill="1" applyBorder="1" applyAlignment="1">
      <alignment horizontal="left" vertical="top" wrapText="1"/>
    </xf>
    <xf numFmtId="0" fontId="3" fillId="0" borderId="53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3" borderId="42" xfId="0" applyFont="1" applyFill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165" fontId="3" fillId="0" borderId="42" xfId="0" applyNumberFormat="1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165" fontId="3" fillId="0" borderId="57" xfId="0" applyNumberFormat="1" applyFont="1" applyBorder="1" applyAlignment="1">
      <alignment horizontal="center" vertical="center" wrapText="1"/>
    </xf>
    <xf numFmtId="0" fontId="11" fillId="0" borderId="43" xfId="0" applyFont="1" applyBorder="1" applyAlignment="1">
      <alignment horizontal="left" vertical="center" wrapText="1"/>
    </xf>
    <xf numFmtId="0" fontId="8" fillId="4" borderId="45" xfId="0" applyFont="1" applyFill="1" applyBorder="1" applyAlignment="1">
      <alignment horizontal="left" vertical="center" wrapText="1"/>
    </xf>
    <xf numFmtId="0" fontId="11" fillId="4" borderId="45" xfId="0" applyFont="1" applyFill="1" applyBorder="1" applyAlignment="1">
      <alignment horizontal="left" vertical="center" wrapText="1"/>
    </xf>
    <xf numFmtId="0" fontId="8" fillId="4" borderId="43" xfId="0" applyFont="1" applyFill="1" applyBorder="1" applyAlignment="1">
      <alignment horizontal="left" vertical="center" wrapText="1"/>
    </xf>
    <xf numFmtId="0" fontId="11" fillId="0" borderId="45" xfId="0" applyFont="1" applyBorder="1" applyAlignment="1">
      <alignment horizontal="left" vertical="center" wrapText="1"/>
    </xf>
    <xf numFmtId="0" fontId="11" fillId="0" borderId="46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165" fontId="3" fillId="0" borderId="40" xfId="0" applyNumberFormat="1" applyFont="1" applyBorder="1" applyAlignment="1">
      <alignment horizontal="center" vertical="center" wrapText="1"/>
    </xf>
    <xf numFmtId="165" fontId="3" fillId="0" borderId="43" xfId="0" applyNumberFormat="1" applyFont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166" fontId="3" fillId="0" borderId="60" xfId="0" applyNumberFormat="1" applyFont="1" applyBorder="1" applyAlignment="1">
      <alignment horizontal="center" vertical="center" wrapText="1"/>
    </xf>
    <xf numFmtId="166" fontId="3" fillId="0" borderId="57" xfId="0" applyNumberFormat="1" applyFont="1" applyBorder="1" applyAlignment="1">
      <alignment horizontal="center" vertical="center" wrapText="1"/>
    </xf>
    <xf numFmtId="0" fontId="3" fillId="3" borderId="63" xfId="0" applyFont="1" applyFill="1" applyBorder="1" applyAlignment="1">
      <alignment horizontal="center" vertical="center" wrapText="1"/>
    </xf>
    <xf numFmtId="0" fontId="3" fillId="3" borderId="64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165" fontId="3" fillId="0" borderId="60" xfId="0" applyNumberFormat="1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55" xfId="0" applyFont="1" applyBorder="1" applyAlignment="1">
      <alignment horizontal="left" vertical="center" wrapText="1"/>
    </xf>
    <xf numFmtId="0" fontId="3" fillId="3" borderId="69" xfId="0" applyFont="1" applyFill="1" applyBorder="1" applyAlignment="1">
      <alignment horizontal="justify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left" vertical="center" wrapText="1"/>
    </xf>
    <xf numFmtId="166" fontId="3" fillId="0" borderId="55" xfId="0" applyNumberFormat="1" applyFont="1" applyBorder="1" applyAlignment="1">
      <alignment horizontal="center" vertical="center" wrapText="1"/>
    </xf>
    <xf numFmtId="166" fontId="3" fillId="0" borderId="58" xfId="0" applyNumberFormat="1" applyFont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68" xfId="0" applyFont="1" applyFill="1" applyBorder="1" applyAlignment="1">
      <alignment horizontal="left" vertical="center" wrapText="1"/>
    </xf>
    <xf numFmtId="0" fontId="3" fillId="3" borderId="47" xfId="0" applyFont="1" applyFill="1" applyBorder="1" applyAlignment="1">
      <alignment horizontal="center" vertical="center" wrapText="1"/>
    </xf>
    <xf numFmtId="0" fontId="3" fillId="3" borderId="47" xfId="0" applyFont="1" applyFill="1" applyBorder="1" applyAlignment="1">
      <alignment horizontal="left" vertical="center" wrapText="1"/>
    </xf>
    <xf numFmtId="0" fontId="3" fillId="3" borderId="56" xfId="0" applyFont="1" applyFill="1" applyBorder="1" applyAlignment="1">
      <alignment horizontal="left" vertical="center" wrapText="1"/>
    </xf>
    <xf numFmtId="0" fontId="3" fillId="3" borderId="42" xfId="0" applyFont="1" applyFill="1" applyBorder="1" applyAlignment="1">
      <alignment horizontal="left" vertical="center" wrapText="1"/>
    </xf>
    <xf numFmtId="166" fontId="3" fillId="0" borderId="42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top"/>
    </xf>
    <xf numFmtId="0" fontId="5" fillId="0" borderId="51" xfId="0" applyFont="1" applyBorder="1" applyAlignment="1">
      <alignment horizontal="left" vertical="top"/>
    </xf>
    <xf numFmtId="0" fontId="3" fillId="0" borderId="51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5" fillId="0" borderId="47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5" fillId="0" borderId="73" xfId="0" applyFont="1" applyBorder="1" applyAlignment="1">
      <alignment horizontal="left" vertical="top"/>
    </xf>
    <xf numFmtId="0" fontId="3" fillId="0" borderId="0" xfId="0" applyFont="1" applyAlignment="1">
      <alignment horizontal="left" wrapText="1"/>
    </xf>
    <xf numFmtId="0" fontId="5" fillId="6" borderId="27" xfId="0" applyFont="1" applyFill="1" applyBorder="1" applyAlignment="1">
      <alignment horizontal="center" vertical="center" wrapText="1"/>
    </xf>
    <xf numFmtId="0" fontId="6" fillId="0" borderId="91" xfId="0" applyFont="1" applyBorder="1" applyAlignment="1">
      <alignment horizontal="left" vertical="center" wrapText="1"/>
    </xf>
    <xf numFmtId="0" fontId="3" fillId="0" borderId="92" xfId="0" applyFont="1" applyBorder="1" applyAlignment="1">
      <alignment horizontal="left" vertical="top"/>
    </xf>
    <xf numFmtId="0" fontId="3" fillId="0" borderId="94" xfId="0" applyFont="1" applyBorder="1" applyAlignment="1">
      <alignment horizontal="left" vertical="top"/>
    </xf>
    <xf numFmtId="0" fontId="5" fillId="4" borderId="93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3" fillId="0" borderId="99" xfId="0" applyFont="1" applyBorder="1" applyAlignment="1">
      <alignment horizontal="left" vertical="top" wrapText="1"/>
    </xf>
    <xf numFmtId="0" fontId="3" fillId="0" borderId="100" xfId="0" applyFont="1" applyBorder="1" applyAlignment="1">
      <alignment horizontal="left" vertical="top" wrapText="1"/>
    </xf>
    <xf numFmtId="0" fontId="5" fillId="0" borderId="94" xfId="0" applyFont="1" applyBorder="1" applyAlignment="1">
      <alignment horizontal="left" vertical="top" wrapText="1"/>
    </xf>
    <xf numFmtId="2" fontId="5" fillId="2" borderId="85" xfId="0" applyNumberFormat="1" applyFont="1" applyFill="1" applyBorder="1" applyAlignment="1">
      <alignment horizontal="left" vertical="top" wrapText="1"/>
    </xf>
    <xf numFmtId="2" fontId="5" fillId="2" borderId="87" xfId="0" applyNumberFormat="1" applyFont="1" applyFill="1" applyBorder="1" applyAlignment="1">
      <alignment horizontal="left" vertical="top" wrapText="1"/>
    </xf>
    <xf numFmtId="0" fontId="3" fillId="0" borderId="83" xfId="0" applyFont="1" applyBorder="1" applyAlignment="1">
      <alignment horizontal="left" vertical="top" wrapText="1"/>
    </xf>
    <xf numFmtId="0" fontId="3" fillId="0" borderId="84" xfId="0" applyFont="1" applyBorder="1" applyAlignment="1">
      <alignment horizontal="left" vertical="top" wrapText="1"/>
    </xf>
    <xf numFmtId="0" fontId="3" fillId="0" borderId="86" xfId="0" applyFont="1" applyBorder="1" applyAlignment="1">
      <alignment horizontal="left" vertical="top" wrapText="1"/>
    </xf>
    <xf numFmtId="0" fontId="3" fillId="0" borderId="82" xfId="0" applyFont="1" applyBorder="1" applyAlignment="1">
      <alignment horizontal="left" vertical="top" wrapText="1"/>
    </xf>
    <xf numFmtId="0" fontId="3" fillId="0" borderId="88" xfId="0" applyFont="1" applyBorder="1" applyAlignment="1">
      <alignment horizontal="left" vertical="top" wrapText="1"/>
    </xf>
    <xf numFmtId="0" fontId="3" fillId="0" borderId="89" xfId="0" applyFont="1" applyBorder="1" applyAlignment="1">
      <alignment horizontal="left" vertical="top" wrapText="1"/>
    </xf>
    <xf numFmtId="0" fontId="5" fillId="0" borderId="98" xfId="0" applyFont="1" applyBorder="1" applyAlignment="1">
      <alignment horizontal="left" vertical="top" wrapText="1"/>
    </xf>
    <xf numFmtId="0" fontId="5" fillId="6" borderId="94" xfId="0" applyFont="1" applyFill="1" applyBorder="1" applyAlignment="1">
      <alignment horizontal="center" vertical="center" wrapText="1"/>
    </xf>
    <xf numFmtId="0" fontId="3" fillId="0" borderId="94" xfId="0" applyFont="1" applyBorder="1" applyAlignment="1">
      <alignment horizontal="center" vertical="center" wrapText="1"/>
    </xf>
    <xf numFmtId="2" fontId="4" fillId="2" borderId="42" xfId="0" applyNumberFormat="1" applyFont="1" applyFill="1" applyBorder="1" applyAlignment="1">
      <alignment horizontal="center" vertical="center" wrapText="1"/>
    </xf>
    <xf numFmtId="2" fontId="4" fillId="2" borderId="55" xfId="0" applyNumberFormat="1" applyFont="1" applyFill="1" applyBorder="1" applyAlignment="1">
      <alignment horizontal="center" vertical="center" wrapText="1"/>
    </xf>
    <xf numFmtId="2" fontId="4" fillId="2" borderId="57" xfId="0" applyNumberFormat="1" applyFont="1" applyFill="1" applyBorder="1" applyAlignment="1">
      <alignment horizontal="center" vertical="center" wrapText="1"/>
    </xf>
    <xf numFmtId="2" fontId="4" fillId="2" borderId="58" xfId="0" applyNumberFormat="1" applyFont="1" applyFill="1" applyBorder="1" applyAlignment="1">
      <alignment horizontal="center" vertical="center" wrapText="1"/>
    </xf>
    <xf numFmtId="2" fontId="14" fillId="2" borderId="27" xfId="0" applyNumberFormat="1" applyFont="1" applyFill="1" applyBorder="1" applyAlignment="1">
      <alignment horizontal="center" vertical="center" wrapText="1"/>
    </xf>
    <xf numFmtId="2" fontId="4" fillId="2" borderId="39" xfId="0" applyNumberFormat="1" applyFont="1" applyFill="1" applyBorder="1" applyAlignment="1">
      <alignment horizontal="center" vertical="center" wrapText="1"/>
    </xf>
    <xf numFmtId="2" fontId="4" fillId="2" borderId="40" xfId="0" applyNumberFormat="1" applyFont="1" applyFill="1" applyBorder="1" applyAlignment="1">
      <alignment horizontal="center" vertical="center" wrapText="1"/>
    </xf>
    <xf numFmtId="2" fontId="4" fillId="2" borderId="28" xfId="0" applyNumberFormat="1" applyFont="1" applyFill="1" applyBorder="1" applyAlignment="1">
      <alignment horizontal="center" vertical="center" wrapText="1"/>
    </xf>
    <xf numFmtId="2" fontId="4" fillId="2" borderId="61" xfId="0" applyNumberFormat="1" applyFont="1" applyFill="1" applyBorder="1" applyAlignment="1">
      <alignment horizontal="center" vertical="center" wrapText="1"/>
    </xf>
    <xf numFmtId="2" fontId="4" fillId="2" borderId="66" xfId="0" applyNumberFormat="1" applyFont="1" applyFill="1" applyBorder="1" applyAlignment="1">
      <alignment horizontal="center" vertical="center" wrapText="1"/>
    </xf>
    <xf numFmtId="2" fontId="14" fillId="2" borderId="28" xfId="0" applyNumberFormat="1" applyFont="1" applyFill="1" applyBorder="1" applyAlignment="1">
      <alignment horizontal="justify" vertical="center" wrapText="1"/>
    </xf>
    <xf numFmtId="2" fontId="4" fillId="2" borderId="62" xfId="0" applyNumberFormat="1" applyFont="1" applyFill="1" applyBorder="1" applyAlignment="1">
      <alignment horizontal="center" vertical="center" wrapText="1"/>
    </xf>
    <xf numFmtId="2" fontId="4" fillId="2" borderId="26" xfId="0" applyNumberFormat="1" applyFont="1" applyFill="1" applyBorder="1" applyAlignment="1">
      <alignment horizontal="center" vertical="center" wrapText="1"/>
    </xf>
    <xf numFmtId="2" fontId="11" fillId="2" borderId="41" xfId="0" applyNumberFormat="1" applyFont="1" applyFill="1" applyBorder="1" applyAlignment="1">
      <alignment horizontal="left" vertical="center" wrapText="1"/>
    </xf>
    <xf numFmtId="2" fontId="11" fillId="2" borderId="26" xfId="0" applyNumberFormat="1" applyFont="1" applyFill="1" applyBorder="1" applyAlignment="1">
      <alignment horizontal="left" vertical="center" wrapText="1"/>
    </xf>
    <xf numFmtId="2" fontId="11" fillId="2" borderId="28" xfId="0" applyNumberFormat="1" applyFont="1" applyFill="1" applyBorder="1" applyAlignment="1">
      <alignment horizontal="left" vertical="center" wrapText="1"/>
    </xf>
    <xf numFmtId="164" fontId="3" fillId="0" borderId="35" xfId="0" applyNumberFormat="1" applyFont="1" applyBorder="1" applyAlignment="1">
      <alignment horizontal="center" vertical="center" wrapText="1"/>
    </xf>
    <xf numFmtId="164" fontId="3" fillId="0" borderId="37" xfId="0" applyNumberFormat="1" applyFont="1" applyBorder="1" applyAlignment="1">
      <alignment horizontal="center" vertical="center" wrapText="1"/>
    </xf>
    <xf numFmtId="164" fontId="3" fillId="0" borderId="41" xfId="0" applyNumberFormat="1" applyFont="1" applyBorder="1" applyAlignment="1">
      <alignment horizontal="center" vertical="center" wrapText="1"/>
    </xf>
    <xf numFmtId="2" fontId="5" fillId="2" borderId="90" xfId="0" applyNumberFormat="1" applyFont="1" applyFill="1" applyBorder="1" applyAlignment="1">
      <alignment horizontal="left" vertical="top" wrapText="1"/>
    </xf>
    <xf numFmtId="164" fontId="7" fillId="0" borderId="103" xfId="0" applyNumberFormat="1" applyFont="1" applyBorder="1" applyAlignment="1">
      <alignment horizontal="center" vertical="center" wrapText="1"/>
    </xf>
    <xf numFmtId="164" fontId="7" fillId="0" borderId="104" xfId="0" applyNumberFormat="1" applyFont="1" applyBorder="1" applyAlignment="1">
      <alignment horizontal="center" vertical="center" wrapText="1"/>
    </xf>
    <xf numFmtId="164" fontId="7" fillId="0" borderId="105" xfId="0" applyNumberFormat="1" applyFont="1" applyBorder="1" applyAlignment="1">
      <alignment horizontal="center" vertical="center" wrapText="1"/>
    </xf>
    <xf numFmtId="164" fontId="7" fillId="0" borderId="106" xfId="0" applyNumberFormat="1" applyFont="1" applyBorder="1" applyAlignment="1">
      <alignment horizontal="center" vertical="center" wrapText="1"/>
    </xf>
    <xf numFmtId="2" fontId="5" fillId="0" borderId="27" xfId="0" applyNumberFormat="1" applyFont="1" applyBorder="1" applyAlignment="1">
      <alignment horizontal="left" vertical="top" wrapText="1"/>
    </xf>
    <xf numFmtId="2" fontId="4" fillId="2" borderId="38" xfId="0" applyNumberFormat="1" applyFont="1" applyFill="1" applyBorder="1" applyAlignment="1">
      <alignment horizontal="center" vertical="center" wrapText="1"/>
    </xf>
    <xf numFmtId="2" fontId="4" fillId="2" borderId="35" xfId="0" applyNumberFormat="1" applyFont="1" applyFill="1" applyBorder="1" applyAlignment="1">
      <alignment horizontal="center" vertical="center" wrapText="1"/>
    </xf>
    <xf numFmtId="2" fontId="4" fillId="2" borderId="41" xfId="0" applyNumberFormat="1" applyFont="1" applyFill="1" applyBorder="1" applyAlignment="1">
      <alignment horizontal="center" vertical="center" wrapText="1"/>
    </xf>
    <xf numFmtId="2" fontId="4" fillId="2" borderId="27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0" borderId="98" xfId="0" applyFont="1" applyBorder="1" applyAlignment="1">
      <alignment horizontal="center" vertical="top"/>
    </xf>
    <xf numFmtId="0" fontId="3" fillId="0" borderId="96" xfId="0" applyFont="1" applyBorder="1" applyAlignment="1">
      <alignment horizontal="center" vertical="top"/>
    </xf>
    <xf numFmtId="0" fontId="3" fillId="0" borderId="97" xfId="0" applyFont="1" applyBorder="1" applyAlignment="1">
      <alignment horizontal="center" vertical="top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justify" vertical="center" wrapText="1"/>
    </xf>
    <xf numFmtId="0" fontId="6" fillId="4" borderId="37" xfId="0" applyFont="1" applyFill="1" applyBorder="1" applyAlignment="1">
      <alignment horizontal="justify" vertical="center" wrapText="1"/>
    </xf>
    <xf numFmtId="0" fontId="6" fillId="4" borderId="28" xfId="0" applyFont="1" applyFill="1" applyBorder="1" applyAlignment="1">
      <alignment horizontal="justify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4" borderId="47" xfId="0" applyFont="1" applyFill="1" applyBorder="1" applyAlignment="1">
      <alignment horizontal="center" vertical="center" wrapText="1"/>
    </xf>
    <xf numFmtId="0" fontId="6" fillId="4" borderId="4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top"/>
    </xf>
    <xf numFmtId="0" fontId="3" fillId="0" borderId="32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top"/>
    </xf>
    <xf numFmtId="0" fontId="5" fillId="0" borderId="32" xfId="0" applyFont="1" applyBorder="1" applyAlignment="1">
      <alignment horizontal="center" vertical="top"/>
    </xf>
    <xf numFmtId="0" fontId="5" fillId="0" borderId="27" xfId="0" applyFont="1" applyBorder="1" applyAlignment="1">
      <alignment horizontal="center" vertical="top"/>
    </xf>
    <xf numFmtId="0" fontId="8" fillId="4" borderId="45" xfId="0" applyFont="1" applyFill="1" applyBorder="1" applyAlignment="1">
      <alignment horizontal="left" vertical="center" wrapText="1"/>
    </xf>
    <xf numFmtId="0" fontId="8" fillId="4" borderId="43" xfId="0" applyFont="1" applyFill="1" applyBorder="1" applyAlignment="1">
      <alignment horizontal="left" vertical="center" wrapText="1"/>
    </xf>
    <xf numFmtId="0" fontId="8" fillId="4" borderId="47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8" fillId="4" borderId="35" xfId="0" applyFont="1" applyFill="1" applyBorder="1" applyAlignment="1">
      <alignment horizontal="left" vertical="center" wrapText="1"/>
    </xf>
    <xf numFmtId="0" fontId="8" fillId="4" borderId="48" xfId="0" applyFont="1" applyFill="1" applyBorder="1" applyAlignment="1">
      <alignment horizontal="left" vertical="center" wrapText="1"/>
    </xf>
    <xf numFmtId="0" fontId="8" fillId="4" borderId="25" xfId="0" applyFont="1" applyFill="1" applyBorder="1" applyAlignment="1">
      <alignment horizontal="left" vertical="center" wrapText="1"/>
    </xf>
    <xf numFmtId="0" fontId="8" fillId="4" borderId="26" xfId="0" applyFont="1" applyFill="1" applyBorder="1" applyAlignment="1">
      <alignment horizontal="left" vertical="center" wrapText="1"/>
    </xf>
    <xf numFmtId="0" fontId="3" fillId="0" borderId="49" xfId="0" applyFont="1" applyBorder="1" applyAlignment="1">
      <alignment horizontal="center" vertical="top"/>
    </xf>
    <xf numFmtId="0" fontId="3" fillId="0" borderId="50" xfId="0" applyFont="1" applyBorder="1" applyAlignment="1">
      <alignment horizontal="center" vertical="top"/>
    </xf>
    <xf numFmtId="0" fontId="11" fillId="0" borderId="44" xfId="0" applyFont="1" applyBorder="1" applyAlignment="1">
      <alignment horizontal="left" vertical="center" wrapText="1"/>
    </xf>
    <xf numFmtId="0" fontId="11" fillId="0" borderId="43" xfId="0" applyFont="1" applyBorder="1" applyAlignment="1">
      <alignment horizontal="left" vertical="center" wrapText="1"/>
    </xf>
    <xf numFmtId="0" fontId="11" fillId="0" borderId="51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8" fillId="4" borderId="44" xfId="0" applyFont="1" applyFill="1" applyBorder="1" applyAlignment="1">
      <alignment horizontal="left" vertical="center" wrapText="1"/>
    </xf>
    <xf numFmtId="2" fontId="11" fillId="2" borderId="38" xfId="0" applyNumberFormat="1" applyFont="1" applyFill="1" applyBorder="1" applyAlignment="1">
      <alignment horizontal="left" vertical="center" wrapText="1"/>
    </xf>
    <xf numFmtId="2" fontId="12" fillId="2" borderId="28" xfId="0" applyNumberFormat="1" applyFont="1" applyFill="1" applyBorder="1" applyAlignment="1">
      <alignment horizontal="left" vertical="center" wrapText="1"/>
    </xf>
    <xf numFmtId="0" fontId="12" fillId="5" borderId="43" xfId="0" applyFont="1" applyFill="1" applyBorder="1" applyAlignment="1">
      <alignment horizontal="left" vertical="center" wrapText="1"/>
    </xf>
    <xf numFmtId="2" fontId="11" fillId="0" borderId="38" xfId="0" applyNumberFormat="1" applyFont="1" applyBorder="1" applyAlignment="1">
      <alignment horizontal="left" vertical="center" wrapText="1"/>
    </xf>
    <xf numFmtId="0" fontId="2" fillId="0" borderId="7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75" xfId="0" applyFont="1" applyBorder="1" applyAlignment="1">
      <alignment horizontal="left" vertical="center" wrapText="1"/>
    </xf>
    <xf numFmtId="0" fontId="5" fillId="0" borderId="7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4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73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wrapText="1"/>
    </xf>
    <xf numFmtId="0" fontId="3" fillId="0" borderId="77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78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35" xfId="0" applyFont="1" applyBorder="1" applyAlignment="1">
      <alignment horizontal="left" wrapText="1"/>
    </xf>
    <xf numFmtId="0" fontId="2" fillId="0" borderId="48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79" xfId="0" applyFont="1" applyBorder="1" applyAlignment="1">
      <alignment horizontal="left" vertical="top" wrapText="1"/>
    </xf>
    <xf numFmtId="0" fontId="2" fillId="0" borderId="80" xfId="0" applyFont="1" applyBorder="1" applyAlignment="1">
      <alignment horizontal="left" vertical="top" wrapText="1"/>
    </xf>
    <xf numFmtId="0" fontId="2" fillId="0" borderId="8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3" fillId="0" borderId="101" xfId="0" applyNumberFormat="1" applyFont="1" applyBorder="1" applyAlignment="1">
      <alignment horizontal="center" vertical="center" wrapText="1"/>
    </xf>
    <xf numFmtId="164" fontId="3" fillId="0" borderId="102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3" fillId="3" borderId="7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45" xfId="0" applyFont="1" applyFill="1" applyBorder="1" applyAlignment="1">
      <alignment horizontal="center" vertical="center" wrapText="1"/>
    </xf>
    <xf numFmtId="0" fontId="6" fillId="4" borderId="43" xfId="0" applyFont="1" applyFill="1" applyBorder="1" applyAlignment="1">
      <alignment horizontal="center" vertical="center" wrapText="1"/>
    </xf>
    <xf numFmtId="2" fontId="4" fillId="2" borderId="38" xfId="0" applyNumberFormat="1" applyFont="1" applyFill="1" applyBorder="1" applyAlignment="1">
      <alignment horizontal="center" vertical="center" wrapText="1"/>
    </xf>
    <xf numFmtId="2" fontId="7" fillId="2" borderId="28" xfId="0" applyNumberFormat="1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164" fontId="3" fillId="0" borderId="38" xfId="0" applyNumberFormat="1" applyFont="1" applyBorder="1" applyAlignment="1">
      <alignment horizontal="center" vertical="center" wrapText="1"/>
    </xf>
    <xf numFmtId="164" fontId="3" fillId="0" borderId="28" xfId="0" applyNumberFormat="1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4" fillId="0" borderId="92" xfId="0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 wrapText="1"/>
    </xf>
    <xf numFmtId="2" fontId="4" fillId="2" borderId="55" xfId="0" applyNumberFormat="1" applyFont="1" applyFill="1" applyBorder="1" applyAlignment="1" applyProtection="1">
      <alignment horizontal="center" vertical="center" wrapText="1"/>
    </xf>
    <xf numFmtId="2" fontId="4" fillId="2" borderId="57" xfId="0" applyNumberFormat="1" applyFont="1" applyFill="1" applyBorder="1" applyAlignment="1" applyProtection="1">
      <alignment horizontal="center" vertical="center" wrapText="1"/>
    </xf>
    <xf numFmtId="2" fontId="4" fillId="2" borderId="58" xfId="0" applyNumberFormat="1" applyFont="1" applyFill="1" applyBorder="1" applyAlignment="1" applyProtection="1">
      <alignment horizontal="center" vertical="center" wrapText="1"/>
    </xf>
    <xf numFmtId="2" fontId="7" fillId="0" borderId="42" xfId="0" applyNumberFormat="1" applyFont="1" applyBorder="1" applyAlignment="1" applyProtection="1">
      <alignment horizontal="center" vertical="center" wrapText="1"/>
      <protection locked="0"/>
    </xf>
    <xf numFmtId="2" fontId="7" fillId="0" borderId="57" xfId="0" applyNumberFormat="1" applyFont="1" applyBorder="1" applyAlignment="1" applyProtection="1">
      <alignment horizontal="center" vertical="center" wrapText="1"/>
      <protection locked="0"/>
    </xf>
    <xf numFmtId="2" fontId="7" fillId="0" borderId="28" xfId="0" applyNumberFormat="1" applyFont="1" applyBorder="1" applyAlignment="1" applyProtection="1">
      <alignment horizontal="center" vertical="center" wrapText="1"/>
      <protection locked="0"/>
    </xf>
    <xf numFmtId="2" fontId="7" fillId="0" borderId="56" xfId="0" applyNumberFormat="1" applyFont="1" applyBorder="1" applyAlignment="1" applyProtection="1">
      <alignment horizontal="center" vertical="center" wrapText="1"/>
      <protection locked="0"/>
    </xf>
    <xf numFmtId="2" fontId="7" fillId="0" borderId="24" xfId="0" applyNumberFormat="1" applyFont="1" applyBorder="1" applyAlignment="1" applyProtection="1">
      <alignment horizontal="center" vertical="center" wrapText="1"/>
      <protection locked="0"/>
    </xf>
    <xf numFmtId="2" fontId="7" fillId="0" borderId="60" xfId="0" applyNumberFormat="1" applyFont="1" applyBorder="1" applyAlignment="1" applyProtection="1">
      <alignment horizontal="center" vertical="center" wrapText="1"/>
      <protection locked="0"/>
    </xf>
    <xf numFmtId="2" fontId="7" fillId="0" borderId="65" xfId="0" applyNumberFormat="1" applyFont="1" applyBorder="1" applyAlignment="1" applyProtection="1">
      <alignment horizontal="center" vertical="center" wrapText="1"/>
      <protection locked="0"/>
    </xf>
    <xf numFmtId="2" fontId="7" fillId="0" borderId="41" xfId="0" applyNumberFormat="1" applyFont="1" applyBorder="1" applyAlignment="1" applyProtection="1">
      <alignment horizontal="center" vertical="center" wrapText="1"/>
      <protection locked="0"/>
    </xf>
    <xf numFmtId="2" fontId="7" fillId="0" borderId="39" xfId="0" applyNumberFormat="1" applyFont="1" applyBorder="1" applyAlignment="1" applyProtection="1">
      <alignment horizontal="center" vertical="center" wrapText="1"/>
      <protection locked="0"/>
    </xf>
    <xf numFmtId="2" fontId="7" fillId="0" borderId="15" xfId="0" applyNumberFormat="1" applyFont="1" applyBorder="1" applyAlignment="1" applyProtection="1">
      <alignment horizontal="center" vertical="center" wrapText="1"/>
      <protection locked="0"/>
    </xf>
    <xf numFmtId="2" fontId="7" fillId="0" borderId="40" xfId="0" applyNumberFormat="1" applyFont="1" applyBorder="1" applyAlignment="1" applyProtection="1">
      <alignment horizontal="center" vertical="center" wrapText="1"/>
      <protection locked="0"/>
    </xf>
    <xf numFmtId="2" fontId="7" fillId="0" borderId="40" xfId="0" applyNumberFormat="1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2" fontId="7" fillId="0" borderId="37" xfId="0" applyNumberFormat="1" applyFont="1" applyBorder="1" applyAlignment="1" applyProtection="1">
      <alignment horizontal="center" vertical="center" wrapText="1"/>
      <protection locked="0"/>
    </xf>
    <xf numFmtId="2" fontId="7" fillId="0" borderId="39" xfId="0" applyNumberFormat="1" applyFont="1" applyBorder="1" applyAlignment="1" applyProtection="1">
      <alignment horizontal="center" vertical="center" wrapText="1"/>
      <protection locked="0"/>
    </xf>
    <xf numFmtId="0" fontId="7" fillId="0" borderId="43" xfId="0" applyFont="1" applyBorder="1" applyAlignment="1" applyProtection="1">
      <alignment horizontal="center" vertical="center" wrapText="1"/>
      <protection locked="0"/>
    </xf>
    <xf numFmtId="0" fontId="18" fillId="0" borderId="44" xfId="0" applyFont="1" applyBorder="1" applyAlignment="1" applyProtection="1">
      <alignment horizontal="left" vertical="center" wrapText="1"/>
      <protection locked="0"/>
    </xf>
    <xf numFmtId="0" fontId="18" fillId="0" borderId="43" xfId="0" applyFont="1" applyBorder="1" applyAlignment="1" applyProtection="1">
      <alignment horizontal="left" vertical="center" wrapText="1"/>
      <protection locked="0"/>
    </xf>
    <xf numFmtId="2" fontId="7" fillId="0" borderId="42" xfId="0" applyNumberFormat="1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7" fillId="0" borderId="57" xfId="0" applyFont="1" applyBorder="1" applyAlignment="1" applyProtection="1">
      <alignment horizontal="center" vertical="center" wrapText="1"/>
      <protection locked="0"/>
    </xf>
    <xf numFmtId="2" fontId="18" fillId="0" borderId="22" xfId="0" applyNumberFormat="1" applyFont="1" applyBorder="1" applyAlignment="1" applyProtection="1">
      <alignment horizontal="left" vertical="center" wrapText="1"/>
      <protection locked="0"/>
    </xf>
    <xf numFmtId="0" fontId="18" fillId="0" borderId="25" xfId="0" applyFont="1" applyBorder="1" applyAlignment="1" applyProtection="1">
      <alignment horizontal="left" vertical="center" wrapText="1"/>
      <protection locked="0"/>
    </xf>
    <xf numFmtId="2" fontId="18" fillId="0" borderId="38" xfId="0" applyNumberFormat="1" applyFont="1" applyBorder="1" applyAlignment="1" applyProtection="1">
      <alignment horizontal="left" vertical="center" wrapText="1"/>
      <protection locked="0"/>
    </xf>
    <xf numFmtId="0" fontId="19" fillId="2" borderId="8" xfId="0" applyFont="1" applyFill="1" applyBorder="1" applyAlignment="1" applyProtection="1">
      <alignment horizontal="left" vertical="top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D158"/>
  <sheetViews>
    <sheetView tabSelected="1" topLeftCell="B1" zoomScaleNormal="100" workbookViewId="0">
      <selection activeCell="H65" sqref="H65"/>
    </sheetView>
  </sheetViews>
  <sheetFormatPr defaultRowHeight="12.75" x14ac:dyDescent="0.2"/>
  <cols>
    <col min="1" max="1" width="9.33203125" style="21"/>
    <col min="2" max="2" width="24" style="21" customWidth="1"/>
    <col min="3" max="3" width="58.83203125" style="21" customWidth="1"/>
    <col min="4" max="4" width="22" style="21" customWidth="1"/>
    <col min="5" max="5" width="25" style="21" customWidth="1"/>
    <col min="6" max="6" width="30.33203125" style="21" customWidth="1"/>
    <col min="7" max="7" width="36.5" style="21" customWidth="1"/>
    <col min="8" max="8" width="48" style="21" customWidth="1"/>
    <col min="9" max="16384" width="9.33203125" style="21"/>
  </cols>
  <sheetData>
    <row r="2" spans="2:30" x14ac:dyDescent="0.2">
      <c r="B2" s="91" t="s">
        <v>0</v>
      </c>
      <c r="C2" s="92"/>
      <c r="D2" s="92"/>
      <c r="E2" s="92"/>
      <c r="F2" s="92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4"/>
    </row>
    <row r="3" spans="2:30" x14ac:dyDescent="0.2">
      <c r="B3" s="95" t="s">
        <v>1</v>
      </c>
      <c r="C3" s="96"/>
      <c r="D3" s="96"/>
      <c r="E3" s="96"/>
      <c r="F3" s="96"/>
      <c r="AD3" s="97"/>
    </row>
    <row r="4" spans="2:30" x14ac:dyDescent="0.2">
      <c r="B4" s="98" t="s">
        <v>2</v>
      </c>
      <c r="C4" s="22"/>
      <c r="D4" s="22"/>
      <c r="E4" s="22"/>
      <c r="F4" s="22"/>
      <c r="AD4" s="97"/>
    </row>
    <row r="5" spans="2:30" x14ac:dyDescent="0.2">
      <c r="B5" s="196" t="s">
        <v>3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8"/>
    </row>
    <row r="6" spans="2:30" x14ac:dyDescent="0.2">
      <c r="B6" s="199" t="s">
        <v>4</v>
      </c>
      <c r="C6" s="200"/>
      <c r="D6" s="200"/>
      <c r="E6" s="200"/>
      <c r="F6" s="200"/>
      <c r="G6" s="200"/>
      <c r="H6" s="200"/>
      <c r="I6" s="200"/>
      <c r="J6" s="23"/>
      <c r="K6" s="305" t="s">
        <v>5</v>
      </c>
      <c r="L6" s="274"/>
      <c r="M6" s="274"/>
      <c r="N6" s="274"/>
      <c r="O6" s="274"/>
      <c r="P6" s="274"/>
      <c r="Q6" s="274"/>
      <c r="R6" s="274"/>
      <c r="S6" s="274"/>
      <c r="T6" s="274"/>
      <c r="U6" s="205"/>
      <c r="V6" s="205"/>
      <c r="W6" s="205"/>
      <c r="X6" s="205"/>
      <c r="Y6" s="205"/>
      <c r="Z6" s="205"/>
      <c r="AA6" s="205"/>
      <c r="AB6" s="205"/>
      <c r="AC6" s="205"/>
      <c r="AD6" s="206"/>
    </row>
    <row r="7" spans="2:30" x14ac:dyDescent="0.2">
      <c r="B7" s="201"/>
      <c r="C7" s="202"/>
      <c r="D7" s="202"/>
      <c r="E7" s="202"/>
      <c r="F7" s="202"/>
      <c r="G7" s="202"/>
      <c r="H7" s="202"/>
      <c r="I7" s="202"/>
      <c r="J7" s="99"/>
      <c r="K7" s="275" t="s">
        <v>5</v>
      </c>
      <c r="L7" s="275"/>
      <c r="M7" s="275"/>
      <c r="N7" s="275"/>
      <c r="O7" s="275"/>
      <c r="P7" s="275"/>
      <c r="Q7" s="275"/>
      <c r="R7" s="275"/>
      <c r="S7" s="275"/>
      <c r="T7" s="275"/>
      <c r="U7" s="209"/>
      <c r="V7" s="209"/>
      <c r="W7" s="209"/>
      <c r="X7" s="209"/>
      <c r="Y7" s="209"/>
      <c r="Z7" s="209"/>
      <c r="AA7" s="209"/>
      <c r="AB7" s="209"/>
      <c r="AC7" s="209"/>
      <c r="AD7" s="210"/>
    </row>
    <row r="8" spans="2:30" x14ac:dyDescent="0.2">
      <c r="B8" s="203"/>
      <c r="C8" s="204"/>
      <c r="D8" s="204"/>
      <c r="E8" s="204"/>
      <c r="F8" s="204"/>
      <c r="G8" s="204"/>
      <c r="H8" s="204"/>
      <c r="I8" s="204"/>
      <c r="J8" s="24"/>
      <c r="K8" s="276" t="s">
        <v>5</v>
      </c>
      <c r="L8" s="276"/>
      <c r="M8" s="276"/>
      <c r="N8" s="276"/>
      <c r="O8" s="276"/>
      <c r="P8" s="276"/>
      <c r="Q8" s="276"/>
      <c r="R8" s="276"/>
      <c r="S8" s="276"/>
      <c r="T8" s="276"/>
      <c r="U8" s="207"/>
      <c r="V8" s="207"/>
      <c r="W8" s="207"/>
      <c r="X8" s="207"/>
      <c r="Y8" s="207"/>
      <c r="Z8" s="207"/>
      <c r="AA8" s="207"/>
      <c r="AB8" s="207"/>
      <c r="AC8" s="207"/>
      <c r="AD8" s="208"/>
    </row>
    <row r="9" spans="2:30" x14ac:dyDescent="0.2">
      <c r="B9" s="222" t="s">
        <v>6</v>
      </c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4"/>
    </row>
    <row r="10" spans="2:30" ht="13.5" customHeight="1" x14ac:dyDescent="0.2">
      <c r="B10" s="211" t="s">
        <v>7</v>
      </c>
      <c r="C10" s="212"/>
      <c r="D10" s="212"/>
      <c r="E10" s="212"/>
      <c r="F10" s="212"/>
      <c r="G10" s="212"/>
      <c r="H10" s="213"/>
    </row>
    <row r="11" spans="2:30" x14ac:dyDescent="0.2">
      <c r="B11" s="214" t="s">
        <v>8</v>
      </c>
      <c r="C11" s="8"/>
      <c r="D11" s="216" t="s">
        <v>9</v>
      </c>
      <c r="E11" s="217"/>
      <c r="F11" s="218"/>
      <c r="G11" s="2"/>
      <c r="H11" s="45"/>
    </row>
    <row r="12" spans="2:30" ht="79.5" customHeight="1" x14ac:dyDescent="0.2">
      <c r="B12" s="214"/>
      <c r="C12" s="1" t="s">
        <v>10</v>
      </c>
      <c r="D12" s="219"/>
      <c r="E12" s="220"/>
      <c r="F12" s="221"/>
      <c r="G12" s="250" t="s">
        <v>11</v>
      </c>
      <c r="H12" s="253" t="s">
        <v>12</v>
      </c>
    </row>
    <row r="13" spans="2:30" ht="38.25" x14ac:dyDescent="0.2">
      <c r="B13" s="215"/>
      <c r="C13" s="47" t="s">
        <v>13</v>
      </c>
      <c r="D13" s="46" t="s">
        <v>14</v>
      </c>
      <c r="E13" s="46" t="s">
        <v>15</v>
      </c>
      <c r="F13" s="46" t="s">
        <v>16</v>
      </c>
      <c r="G13" s="251"/>
      <c r="H13" s="255"/>
    </row>
    <row r="14" spans="2:30" ht="14.25" x14ac:dyDescent="0.2">
      <c r="B14" s="48" t="s">
        <v>17</v>
      </c>
      <c r="C14" s="49">
        <v>31400</v>
      </c>
      <c r="D14" s="281" t="s">
        <v>18</v>
      </c>
      <c r="E14" s="281" t="s">
        <v>18</v>
      </c>
      <c r="F14" s="281" t="s">
        <v>18</v>
      </c>
      <c r="G14" s="277">
        <f t="shared" ref="G14:G19" si="0">ROUND(SUM(D14:F14),2)</f>
        <v>0</v>
      </c>
      <c r="H14" s="278">
        <f t="shared" ref="H14:H19" si="1">ROUND(IFERROR(G14*C14,0),2)</f>
        <v>0</v>
      </c>
    </row>
    <row r="15" spans="2:30" ht="14.25" x14ac:dyDescent="0.2">
      <c r="B15" s="48" t="s">
        <v>19</v>
      </c>
      <c r="C15" s="49">
        <v>23500</v>
      </c>
      <c r="D15" s="281" t="s">
        <v>18</v>
      </c>
      <c r="E15" s="281" t="s">
        <v>18</v>
      </c>
      <c r="F15" s="281" t="s">
        <v>18</v>
      </c>
      <c r="G15" s="277">
        <f t="shared" si="0"/>
        <v>0</v>
      </c>
      <c r="H15" s="278">
        <f t="shared" si="1"/>
        <v>0</v>
      </c>
    </row>
    <row r="16" spans="2:30" ht="14.25" x14ac:dyDescent="0.2">
      <c r="B16" s="48" t="s">
        <v>20</v>
      </c>
      <c r="C16" s="49">
        <v>15100</v>
      </c>
      <c r="D16" s="281" t="s">
        <v>18</v>
      </c>
      <c r="E16" s="281" t="s">
        <v>18</v>
      </c>
      <c r="F16" s="281" t="s">
        <v>18</v>
      </c>
      <c r="G16" s="277">
        <f t="shared" si="0"/>
        <v>0</v>
      </c>
      <c r="H16" s="278">
        <f t="shared" si="1"/>
        <v>0</v>
      </c>
    </row>
    <row r="17" spans="2:30" ht="14.25" x14ac:dyDescent="0.2">
      <c r="B17" s="48" t="s">
        <v>21</v>
      </c>
      <c r="C17" s="49">
        <v>4000</v>
      </c>
      <c r="D17" s="281" t="s">
        <v>18</v>
      </c>
      <c r="E17" s="281" t="s">
        <v>18</v>
      </c>
      <c r="F17" s="281" t="s">
        <v>18</v>
      </c>
      <c r="G17" s="277">
        <f t="shared" si="0"/>
        <v>0</v>
      </c>
      <c r="H17" s="278">
        <f t="shared" si="1"/>
        <v>0</v>
      </c>
    </row>
    <row r="18" spans="2:30" ht="14.25" x14ac:dyDescent="0.2">
      <c r="B18" s="48" t="s">
        <v>22</v>
      </c>
      <c r="C18" s="49">
        <v>7600</v>
      </c>
      <c r="D18" s="281" t="s">
        <v>18</v>
      </c>
      <c r="E18" s="281" t="s">
        <v>18</v>
      </c>
      <c r="F18" s="281" t="s">
        <v>18</v>
      </c>
      <c r="G18" s="277">
        <f t="shared" si="0"/>
        <v>0</v>
      </c>
      <c r="H18" s="278">
        <f t="shared" si="1"/>
        <v>0</v>
      </c>
    </row>
    <row r="19" spans="2:30" ht="14.25" x14ac:dyDescent="0.2">
      <c r="B19" s="50" t="s">
        <v>23</v>
      </c>
      <c r="C19" s="51">
        <v>33500</v>
      </c>
      <c r="D19" s="282" t="s">
        <v>18</v>
      </c>
      <c r="E19" s="282" t="s">
        <v>18</v>
      </c>
      <c r="F19" s="282" t="s">
        <v>18</v>
      </c>
      <c r="G19" s="279">
        <f t="shared" si="0"/>
        <v>0</v>
      </c>
      <c r="H19" s="280">
        <f t="shared" si="1"/>
        <v>0</v>
      </c>
    </row>
    <row r="21" spans="2:30" ht="90" customHeight="1" x14ac:dyDescent="0.2">
      <c r="B21" s="225" t="s">
        <v>24</v>
      </c>
      <c r="C21" s="226"/>
      <c r="D21" s="226"/>
      <c r="E21" s="226"/>
      <c r="F21" s="226"/>
      <c r="G21" s="226"/>
      <c r="H21" s="227"/>
    </row>
    <row r="25" spans="2:30" ht="13.5" customHeight="1" x14ac:dyDescent="0.2">
      <c r="B25" s="261" t="s">
        <v>25</v>
      </c>
      <c r="C25" s="262"/>
      <c r="D25" s="262"/>
      <c r="E25" s="262"/>
      <c r="F25" s="263"/>
      <c r="G25" s="25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2:30" ht="28.5" x14ac:dyDescent="0.2">
      <c r="B26" s="230" t="s">
        <v>26</v>
      </c>
      <c r="C26" s="231"/>
      <c r="D26" s="231"/>
      <c r="E26" s="232"/>
      <c r="F26" s="3" t="s">
        <v>27</v>
      </c>
      <c r="G26" s="3" t="s">
        <v>28</v>
      </c>
    </row>
    <row r="27" spans="2:30" ht="14.25" x14ac:dyDescent="0.2">
      <c r="B27" s="233"/>
      <c r="C27" s="234"/>
      <c r="D27" s="234"/>
      <c r="E27" s="235"/>
      <c r="F27" s="4" t="s">
        <v>29</v>
      </c>
      <c r="G27" s="27"/>
    </row>
    <row r="28" spans="2:30" ht="14.25" x14ac:dyDescent="0.2">
      <c r="B28" s="5">
        <v>2027</v>
      </c>
      <c r="C28" s="6">
        <v>2028</v>
      </c>
      <c r="D28" s="6">
        <v>2029</v>
      </c>
      <c r="E28" s="6">
        <v>2030</v>
      </c>
      <c r="F28" s="101"/>
      <c r="G28" s="28"/>
    </row>
    <row r="29" spans="2:30" ht="14.25" x14ac:dyDescent="0.2">
      <c r="B29" s="5" t="s">
        <v>30</v>
      </c>
      <c r="C29" s="6" t="s">
        <v>30</v>
      </c>
      <c r="D29" s="6" t="s">
        <v>30</v>
      </c>
      <c r="E29" s="7" t="s">
        <v>30</v>
      </c>
      <c r="F29" s="283" t="s">
        <v>18</v>
      </c>
      <c r="G29" s="124">
        <f>ROUND(IFERROR(F29*40,0),2)</f>
        <v>0</v>
      </c>
    </row>
    <row r="34" spans="2:7" x14ac:dyDescent="0.2">
      <c r="B34" s="172" t="s">
        <v>31</v>
      </c>
      <c r="C34" s="175"/>
      <c r="D34" s="175"/>
      <c r="E34" s="175"/>
      <c r="F34" s="175"/>
      <c r="G34" s="176"/>
    </row>
    <row r="35" spans="2:7" ht="25.5" x14ac:dyDescent="0.2">
      <c r="B35" s="84" t="s">
        <v>32</v>
      </c>
      <c r="C35" s="85"/>
      <c r="D35" s="248" t="s">
        <v>9</v>
      </c>
      <c r="E35" s="238"/>
      <c r="F35" s="249" t="s">
        <v>33</v>
      </c>
      <c r="G35" s="252" t="s">
        <v>34</v>
      </c>
    </row>
    <row r="36" spans="2:7" ht="25.5" x14ac:dyDescent="0.2">
      <c r="B36" s="86" t="s">
        <v>35</v>
      </c>
      <c r="C36" s="1" t="s">
        <v>10</v>
      </c>
      <c r="D36" s="219"/>
      <c r="E36" s="221"/>
      <c r="F36" s="250"/>
      <c r="G36" s="253"/>
    </row>
    <row r="37" spans="2:7" x14ac:dyDescent="0.2">
      <c r="B37" s="87"/>
      <c r="C37" s="1" t="s">
        <v>36</v>
      </c>
      <c r="D37" s="254" t="s">
        <v>14</v>
      </c>
      <c r="E37" s="2" t="s">
        <v>37</v>
      </c>
      <c r="F37" s="250"/>
      <c r="G37" s="253"/>
    </row>
    <row r="38" spans="2:7" x14ac:dyDescent="0.2">
      <c r="B38" s="88"/>
      <c r="C38" s="89"/>
      <c r="D38" s="251"/>
      <c r="E38" s="46" t="s">
        <v>38</v>
      </c>
      <c r="F38" s="251"/>
      <c r="G38" s="253"/>
    </row>
    <row r="39" spans="2:7" ht="14.25" x14ac:dyDescent="0.2">
      <c r="B39" s="48" t="s">
        <v>39</v>
      </c>
      <c r="C39" s="90">
        <v>56.8</v>
      </c>
      <c r="D39" s="281" t="s">
        <v>18</v>
      </c>
      <c r="E39" s="281" t="s">
        <v>18</v>
      </c>
      <c r="F39" s="120">
        <f t="shared" ref="F39:F46" si="2">ROUND(SUM(D39:E39),2)</f>
        <v>0</v>
      </c>
      <c r="G39" s="125">
        <f t="shared" ref="G39:G46" si="3">ROUND(IFERROR(F39*C39,0),2)</f>
        <v>0</v>
      </c>
    </row>
    <row r="40" spans="2:7" ht="14.25" x14ac:dyDescent="0.2">
      <c r="B40" s="48" t="s">
        <v>40</v>
      </c>
      <c r="C40" s="90">
        <v>56.8</v>
      </c>
      <c r="D40" s="281" t="s">
        <v>18</v>
      </c>
      <c r="E40" s="281" t="s">
        <v>18</v>
      </c>
      <c r="F40" s="120">
        <f t="shared" si="2"/>
        <v>0</v>
      </c>
      <c r="G40" s="126">
        <f t="shared" si="3"/>
        <v>0</v>
      </c>
    </row>
    <row r="41" spans="2:7" ht="14.25" x14ac:dyDescent="0.2">
      <c r="B41" s="48" t="s">
        <v>17</v>
      </c>
      <c r="C41" s="90">
        <v>56.8</v>
      </c>
      <c r="D41" s="281" t="s">
        <v>18</v>
      </c>
      <c r="E41" s="281" t="s">
        <v>18</v>
      </c>
      <c r="F41" s="120">
        <f t="shared" si="2"/>
        <v>0</v>
      </c>
      <c r="G41" s="126">
        <f t="shared" si="3"/>
        <v>0</v>
      </c>
    </row>
    <row r="42" spans="2:7" ht="14.25" x14ac:dyDescent="0.2">
      <c r="B42" s="48" t="s">
        <v>19</v>
      </c>
      <c r="C42" s="90">
        <v>56.8</v>
      </c>
      <c r="D42" s="281" t="s">
        <v>18</v>
      </c>
      <c r="E42" s="281" t="s">
        <v>18</v>
      </c>
      <c r="F42" s="120">
        <f t="shared" si="2"/>
        <v>0</v>
      </c>
      <c r="G42" s="126">
        <f t="shared" si="3"/>
        <v>0</v>
      </c>
    </row>
    <row r="43" spans="2:7" ht="14.25" x14ac:dyDescent="0.2">
      <c r="B43" s="48" t="s">
        <v>20</v>
      </c>
      <c r="C43" s="90">
        <v>56.8</v>
      </c>
      <c r="D43" s="281" t="s">
        <v>18</v>
      </c>
      <c r="E43" s="281" t="s">
        <v>18</v>
      </c>
      <c r="F43" s="120">
        <f t="shared" si="2"/>
        <v>0</v>
      </c>
      <c r="G43" s="126">
        <f t="shared" si="3"/>
        <v>0</v>
      </c>
    </row>
    <row r="44" spans="2:7" ht="14.25" x14ac:dyDescent="0.2">
      <c r="B44" s="48" t="s">
        <v>21</v>
      </c>
      <c r="C44" s="90">
        <v>56.8</v>
      </c>
      <c r="D44" s="281" t="s">
        <v>18</v>
      </c>
      <c r="E44" s="281" t="s">
        <v>18</v>
      </c>
      <c r="F44" s="120">
        <f t="shared" si="2"/>
        <v>0</v>
      </c>
      <c r="G44" s="126">
        <f t="shared" si="3"/>
        <v>0</v>
      </c>
    </row>
    <row r="45" spans="2:7" ht="14.25" x14ac:dyDescent="0.2">
      <c r="B45" s="48" t="s">
        <v>22</v>
      </c>
      <c r="C45" s="90">
        <v>56.8</v>
      </c>
      <c r="D45" s="281" t="s">
        <v>18</v>
      </c>
      <c r="E45" s="281" t="s">
        <v>18</v>
      </c>
      <c r="F45" s="120">
        <f t="shared" si="2"/>
        <v>0</v>
      </c>
      <c r="G45" s="126">
        <f t="shared" si="3"/>
        <v>0</v>
      </c>
    </row>
    <row r="46" spans="2:7" ht="14.25" x14ac:dyDescent="0.2">
      <c r="B46" s="50" t="s">
        <v>23</v>
      </c>
      <c r="C46" s="68">
        <v>56.8</v>
      </c>
      <c r="D46" s="282" t="s">
        <v>18</v>
      </c>
      <c r="E46" s="282" t="s">
        <v>18</v>
      </c>
      <c r="F46" s="122">
        <f t="shared" si="2"/>
        <v>0</v>
      </c>
      <c r="G46" s="127">
        <f t="shared" si="3"/>
        <v>0</v>
      </c>
    </row>
    <row r="48" spans="2:7" x14ac:dyDescent="0.2">
      <c r="B48" s="29"/>
    </row>
    <row r="49" spans="2:7" ht="18" customHeight="1" x14ac:dyDescent="0.2">
      <c r="B49" s="242" t="s">
        <v>41</v>
      </c>
      <c r="C49" s="243"/>
      <c r="D49" s="243"/>
      <c r="E49" s="243"/>
      <c r="F49" s="243"/>
      <c r="G49" s="244"/>
    </row>
    <row r="50" spans="2:7" ht="34.5" customHeight="1" x14ac:dyDescent="0.2">
      <c r="B50" s="245"/>
      <c r="C50" s="246"/>
      <c r="D50" s="246"/>
      <c r="E50" s="246"/>
      <c r="F50" s="246"/>
      <c r="G50" s="247"/>
    </row>
    <row r="55" spans="2:7" ht="15" customHeight="1" x14ac:dyDescent="0.2">
      <c r="B55" s="172" t="s">
        <v>42</v>
      </c>
      <c r="C55" s="175"/>
      <c r="D55" s="175"/>
      <c r="E55" s="175"/>
      <c r="F55" s="175"/>
      <c r="G55" s="176"/>
    </row>
    <row r="56" spans="2:7" ht="24.75" customHeight="1" x14ac:dyDescent="0.2">
      <c r="B56" s="236" t="s">
        <v>43</v>
      </c>
      <c r="C56" s="79"/>
      <c r="D56" s="237" t="s">
        <v>9</v>
      </c>
      <c r="E56" s="238"/>
      <c r="F56" s="74"/>
      <c r="G56" s="75"/>
    </row>
    <row r="57" spans="2:7" ht="76.5" x14ac:dyDescent="0.2">
      <c r="B57" s="214"/>
      <c r="C57" s="80" t="s">
        <v>10</v>
      </c>
      <c r="D57" s="239"/>
      <c r="E57" s="221"/>
      <c r="F57" s="2" t="s">
        <v>44</v>
      </c>
      <c r="G57" s="45" t="s">
        <v>45</v>
      </c>
    </row>
    <row r="58" spans="2:7" x14ac:dyDescent="0.2">
      <c r="B58" s="214"/>
      <c r="C58" s="80" t="s">
        <v>36</v>
      </c>
      <c r="D58" s="240" t="s">
        <v>14</v>
      </c>
      <c r="E58" s="2" t="s">
        <v>37</v>
      </c>
      <c r="F58" s="30"/>
      <c r="G58" s="76"/>
    </row>
    <row r="59" spans="2:7" x14ac:dyDescent="0.2">
      <c r="B59" s="215"/>
      <c r="C59" s="81"/>
      <c r="D59" s="241"/>
      <c r="E59" s="46" t="s">
        <v>38</v>
      </c>
      <c r="F59" s="77"/>
      <c r="G59" s="78"/>
    </row>
    <row r="60" spans="2:7" ht="14.25" x14ac:dyDescent="0.2">
      <c r="B60" s="48" t="s">
        <v>39</v>
      </c>
      <c r="C60" s="82">
        <v>14.4</v>
      </c>
      <c r="D60" s="284" t="s">
        <v>18</v>
      </c>
      <c r="E60" s="281" t="s">
        <v>18</v>
      </c>
      <c r="F60" s="120">
        <f t="shared" ref="F60:F67" si="4">ROUND(SUM(D60:E60),2)</f>
        <v>0</v>
      </c>
      <c r="G60" s="121">
        <f t="shared" ref="G60:G67" si="5">ROUND(IFERROR(F60*C60,0),2)</f>
        <v>0</v>
      </c>
    </row>
    <row r="61" spans="2:7" ht="14.25" x14ac:dyDescent="0.2">
      <c r="B61" s="48" t="s">
        <v>40</v>
      </c>
      <c r="C61" s="82">
        <v>14.4</v>
      </c>
      <c r="D61" s="284" t="s">
        <v>18</v>
      </c>
      <c r="E61" s="281" t="s">
        <v>18</v>
      </c>
      <c r="F61" s="120">
        <f t="shared" si="4"/>
        <v>0</v>
      </c>
      <c r="G61" s="121">
        <f t="shared" si="5"/>
        <v>0</v>
      </c>
    </row>
    <row r="62" spans="2:7" ht="14.25" x14ac:dyDescent="0.2">
      <c r="B62" s="48" t="s">
        <v>17</v>
      </c>
      <c r="C62" s="82">
        <v>14.4</v>
      </c>
      <c r="D62" s="284" t="s">
        <v>18</v>
      </c>
      <c r="E62" s="281" t="s">
        <v>18</v>
      </c>
      <c r="F62" s="120">
        <f t="shared" si="4"/>
        <v>0</v>
      </c>
      <c r="G62" s="121">
        <f t="shared" si="5"/>
        <v>0</v>
      </c>
    </row>
    <row r="63" spans="2:7" ht="14.25" x14ac:dyDescent="0.2">
      <c r="B63" s="48" t="s">
        <v>19</v>
      </c>
      <c r="C63" s="82">
        <v>14.4</v>
      </c>
      <c r="D63" s="284" t="s">
        <v>18</v>
      </c>
      <c r="E63" s="281" t="s">
        <v>18</v>
      </c>
      <c r="F63" s="120">
        <f t="shared" si="4"/>
        <v>0</v>
      </c>
      <c r="G63" s="121">
        <f t="shared" si="5"/>
        <v>0</v>
      </c>
    </row>
    <row r="64" spans="2:7" ht="14.25" x14ac:dyDescent="0.2">
      <c r="B64" s="48" t="s">
        <v>20</v>
      </c>
      <c r="C64" s="82">
        <v>14.4</v>
      </c>
      <c r="D64" s="284" t="s">
        <v>18</v>
      </c>
      <c r="E64" s="281" t="s">
        <v>18</v>
      </c>
      <c r="F64" s="120">
        <f t="shared" si="4"/>
        <v>0</v>
      </c>
      <c r="G64" s="121">
        <f t="shared" si="5"/>
        <v>0</v>
      </c>
    </row>
    <row r="65" spans="2:24" ht="14.25" x14ac:dyDescent="0.2">
      <c r="B65" s="48" t="s">
        <v>21</v>
      </c>
      <c r="C65" s="82">
        <v>14.4</v>
      </c>
      <c r="D65" s="284" t="s">
        <v>18</v>
      </c>
      <c r="E65" s="281" t="s">
        <v>18</v>
      </c>
      <c r="F65" s="120">
        <f t="shared" si="4"/>
        <v>0</v>
      </c>
      <c r="G65" s="121">
        <f t="shared" si="5"/>
        <v>0</v>
      </c>
    </row>
    <row r="66" spans="2:24" ht="14.25" x14ac:dyDescent="0.2">
      <c r="B66" s="48" t="s">
        <v>22</v>
      </c>
      <c r="C66" s="82">
        <v>14.4</v>
      </c>
      <c r="D66" s="284" t="s">
        <v>18</v>
      </c>
      <c r="E66" s="281" t="s">
        <v>18</v>
      </c>
      <c r="F66" s="120">
        <f t="shared" si="4"/>
        <v>0</v>
      </c>
      <c r="G66" s="121">
        <f t="shared" si="5"/>
        <v>0</v>
      </c>
    </row>
    <row r="67" spans="2:24" ht="14.25" x14ac:dyDescent="0.2">
      <c r="B67" s="50" t="s">
        <v>23</v>
      </c>
      <c r="C67" s="83">
        <v>14.4</v>
      </c>
      <c r="D67" s="285" t="s">
        <v>18</v>
      </c>
      <c r="E67" s="282" t="s">
        <v>18</v>
      </c>
      <c r="F67" s="122">
        <f t="shared" si="4"/>
        <v>0</v>
      </c>
      <c r="G67" s="123">
        <f t="shared" si="5"/>
        <v>0</v>
      </c>
    </row>
    <row r="70" spans="2:24" ht="17.25" customHeight="1" x14ac:dyDescent="0.2">
      <c r="B70" s="172" t="s">
        <v>46</v>
      </c>
      <c r="C70" s="175"/>
      <c r="D70" s="175"/>
      <c r="E70" s="175"/>
      <c r="F70" s="175"/>
      <c r="G70" s="176"/>
      <c r="H70" s="103"/>
    </row>
    <row r="71" spans="2:24" ht="37.5" customHeight="1" x14ac:dyDescent="0.2">
      <c r="B71" s="31" t="s">
        <v>47</v>
      </c>
      <c r="C71" s="104" t="s">
        <v>48</v>
      </c>
      <c r="D71" s="32" t="s">
        <v>49</v>
      </c>
      <c r="E71" s="32" t="s">
        <v>50</v>
      </c>
      <c r="F71" s="32" t="s">
        <v>51</v>
      </c>
      <c r="G71" s="32" t="s">
        <v>52</v>
      </c>
      <c r="H71" s="33" t="s">
        <v>53</v>
      </c>
    </row>
    <row r="72" spans="2:24" ht="12.75" customHeight="1" x14ac:dyDescent="0.2">
      <c r="B72" s="34" t="s">
        <v>54</v>
      </c>
      <c r="C72" s="228"/>
      <c r="D72" s="264">
        <v>28400</v>
      </c>
      <c r="E72" s="286" t="s">
        <v>18</v>
      </c>
      <c r="F72" s="286" t="s">
        <v>18</v>
      </c>
      <c r="G72" s="259" t="str">
        <f>IF(COUNT(E72:F72)=0,"",ROUND(SUM(C72,E72:F72),2))</f>
        <v/>
      </c>
      <c r="H72" s="259" t="str">
        <f>IF(G72="","",ROUND(IFERROR(G72*VALUE(SUBSTITUTE(SUBSTITUTE(SUBSTITUTE(D72,"*","")," ",""),CHAR(160),""))/1000,0),2))</f>
        <v/>
      </c>
    </row>
    <row r="73" spans="2:24" ht="14.25" x14ac:dyDescent="0.2">
      <c r="B73" s="35" t="s">
        <v>55</v>
      </c>
      <c r="C73" s="229"/>
      <c r="D73" s="265"/>
      <c r="E73" s="142"/>
      <c r="F73" s="143"/>
      <c r="G73" s="260"/>
      <c r="H73" s="260"/>
      <c r="U73" s="17"/>
      <c r="V73" s="17"/>
      <c r="W73" s="18"/>
      <c r="X73" s="18"/>
    </row>
    <row r="74" spans="2:24" ht="12.75" customHeight="1" x14ac:dyDescent="0.2">
      <c r="B74" s="34" t="s">
        <v>54</v>
      </c>
      <c r="C74" s="228"/>
      <c r="D74" s="264">
        <v>28400</v>
      </c>
      <c r="E74" s="281" t="s">
        <v>18</v>
      </c>
      <c r="F74" s="281" t="s">
        <v>18</v>
      </c>
      <c r="G74" s="259" t="str">
        <f>IF(COUNT(E74:F74)=0,"",ROUND(SUM(C74,E74:F74),2))</f>
        <v/>
      </c>
      <c r="H74" s="259" t="str">
        <f>IF(G74="","",ROUND(IFERROR(G74*VALUE(SUBSTITUTE(SUBSTITUTE(SUBSTITUTE(D74,"*","")," ",""),CHAR(160),""))/1000,0),2))</f>
        <v/>
      </c>
      <c r="U74" s="17"/>
      <c r="V74" s="17"/>
      <c r="W74" s="18"/>
      <c r="X74" s="18"/>
    </row>
    <row r="75" spans="2:24" ht="12.75" customHeight="1" x14ac:dyDescent="0.2">
      <c r="B75" s="35" t="s">
        <v>56</v>
      </c>
      <c r="C75" s="229"/>
      <c r="D75" s="265"/>
      <c r="E75" s="142"/>
      <c r="F75" s="143"/>
      <c r="G75" s="260"/>
      <c r="H75" s="260"/>
      <c r="U75" s="17"/>
      <c r="V75" s="19"/>
      <c r="W75" s="18"/>
      <c r="X75" s="18"/>
    </row>
    <row r="76" spans="2:24" ht="14.25" x14ac:dyDescent="0.2">
      <c r="B76" s="105" t="s">
        <v>57</v>
      </c>
      <c r="C76" s="136">
        <v>7280</v>
      </c>
      <c r="D76" s="137">
        <v>14400</v>
      </c>
      <c r="E76" s="140"/>
      <c r="F76" s="281" t="s">
        <v>18</v>
      </c>
      <c r="G76" s="145" t="str">
        <f>IF(COUNT(F76)=0,"",ROUND(SUM(C76,F76),2))</f>
        <v/>
      </c>
      <c r="H76" s="146" t="str">
        <f>IF(G76="","",ROUND(IFERROR(G76*VALUE(SUBSTITUTE(SUBSTITUTE(SUBSTITUTE(D76,"*","")," ",""),CHAR(160),""))/1000,0),2))</f>
        <v/>
      </c>
      <c r="U76" s="17"/>
      <c r="V76" s="19"/>
      <c r="W76" s="18"/>
      <c r="X76" s="18"/>
    </row>
    <row r="77" spans="2:24" ht="25.5" x14ac:dyDescent="0.2">
      <c r="B77" s="119" t="s">
        <v>58</v>
      </c>
      <c r="C77" s="138">
        <v>42200</v>
      </c>
      <c r="D77" s="138">
        <v>1000</v>
      </c>
      <c r="E77" s="141"/>
      <c r="F77" s="287" t="s">
        <v>18</v>
      </c>
      <c r="G77" s="147" t="str">
        <f>IF(COUNT(F77)=0,"",ROUND(SUM(C77,F77),2))</f>
        <v/>
      </c>
      <c r="H77" s="148" t="str">
        <f>IF(G77="","",ROUND(IFERROR(G77*VALUE(SUBSTITUTE(SUBSTITUTE(SUBSTITUTE(D77,"*","")," ",""),CHAR(160),""))/1000,0),2))</f>
        <v/>
      </c>
    </row>
    <row r="78" spans="2:24" ht="123.75" customHeight="1" x14ac:dyDescent="0.2">
      <c r="B78" s="269" t="s">
        <v>59</v>
      </c>
      <c r="C78" s="269"/>
      <c r="D78" s="269"/>
      <c r="E78" s="269"/>
      <c r="F78" s="269"/>
      <c r="G78" s="270"/>
      <c r="H78" s="270"/>
    </row>
    <row r="79" spans="2:24" x14ac:dyDescent="0.2">
      <c r="B79" s="150" t="s">
        <v>60</v>
      </c>
      <c r="C79" s="151"/>
      <c r="D79" s="151"/>
      <c r="E79" s="152"/>
      <c r="F79" s="102"/>
      <c r="G79" s="102"/>
      <c r="H79" s="102"/>
    </row>
    <row r="80" spans="2:24" ht="24.75" customHeight="1" x14ac:dyDescent="0.2">
      <c r="B80" s="168" t="s">
        <v>61</v>
      </c>
      <c r="C80" s="149" t="s">
        <v>62</v>
      </c>
      <c r="D80" s="1" t="s">
        <v>16</v>
      </c>
      <c r="E80" s="14"/>
    </row>
    <row r="81" spans="2:29" ht="51" x14ac:dyDescent="0.2">
      <c r="B81" s="168"/>
      <c r="C81" s="149"/>
      <c r="D81" s="1" t="s">
        <v>63</v>
      </c>
      <c r="E81" s="14" t="s">
        <v>64</v>
      </c>
    </row>
    <row r="82" spans="2:29" ht="25.5" x14ac:dyDescent="0.2">
      <c r="B82" s="66" t="s">
        <v>65</v>
      </c>
      <c r="C82" s="73">
        <v>56800</v>
      </c>
      <c r="D82" s="286" t="s">
        <v>18</v>
      </c>
      <c r="E82" s="128">
        <f>ROUND(IFERROR(D82*C82,0),2)</f>
        <v>0</v>
      </c>
    </row>
    <row r="83" spans="2:29" ht="38.25" x14ac:dyDescent="0.2">
      <c r="B83" s="48" t="s">
        <v>66</v>
      </c>
      <c r="C83" s="49">
        <v>8000</v>
      </c>
      <c r="D83" s="281" t="s">
        <v>18</v>
      </c>
      <c r="E83" s="121">
        <f>ROUND(IFERROR(D83*C83,0),2)</f>
        <v>0</v>
      </c>
    </row>
    <row r="84" spans="2:29" ht="14.25" x14ac:dyDescent="0.2">
      <c r="B84" s="48" t="s">
        <v>67</v>
      </c>
      <c r="C84" s="49">
        <v>3200</v>
      </c>
      <c r="D84" s="281" t="s">
        <v>18</v>
      </c>
      <c r="E84" s="121">
        <f>ROUND(IFERROR(D84*C84,0),2)</f>
        <v>0</v>
      </c>
    </row>
    <row r="85" spans="2:29" ht="14.25" x14ac:dyDescent="0.2">
      <c r="B85" s="50" t="s">
        <v>68</v>
      </c>
      <c r="C85" s="51">
        <v>3200</v>
      </c>
      <c r="D85" s="282" t="s">
        <v>18</v>
      </c>
      <c r="E85" s="123">
        <f>ROUND(IFERROR(D85*C85,0),2)</f>
        <v>0</v>
      </c>
    </row>
    <row r="87" spans="2:29" x14ac:dyDescent="0.2"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</row>
    <row r="88" spans="2:29" x14ac:dyDescent="0.2">
      <c r="B88" s="153" t="s">
        <v>69</v>
      </c>
      <c r="C88" s="154"/>
      <c r="D88" s="154"/>
      <c r="E88" s="155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</row>
    <row r="89" spans="2:29" ht="38.25" x14ac:dyDescent="0.2">
      <c r="B89" s="69" t="s">
        <v>70</v>
      </c>
      <c r="C89" s="1" t="s">
        <v>71</v>
      </c>
      <c r="D89" s="1" t="s">
        <v>72</v>
      </c>
      <c r="E89" s="70" t="s">
        <v>73</v>
      </c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</row>
    <row r="90" spans="2:29" ht="14.25" x14ac:dyDescent="0.2">
      <c r="B90" s="71" t="s">
        <v>74</v>
      </c>
      <c r="C90" s="288" t="s">
        <v>18</v>
      </c>
      <c r="D90" s="72" t="s">
        <v>75</v>
      </c>
      <c r="E90" s="129">
        <f>ROUND(IFERROR(C90*144400,0),2)</f>
        <v>0</v>
      </c>
    </row>
    <row r="91" spans="2:29" x14ac:dyDescent="0.2">
      <c r="E91" s="39"/>
    </row>
    <row r="93" spans="2:29" x14ac:dyDescent="0.2">
      <c r="B93" s="165" t="s">
        <v>76</v>
      </c>
      <c r="C93" s="166"/>
      <c r="D93" s="166"/>
      <c r="E93" s="166"/>
      <c r="F93" s="166"/>
      <c r="G93" s="167"/>
      <c r="H93" s="40" t="s">
        <v>28</v>
      </c>
    </row>
    <row r="94" spans="2:29" ht="14.25" x14ac:dyDescent="0.2">
      <c r="B94" s="156" t="s">
        <v>77</v>
      </c>
      <c r="C94" s="159" t="s">
        <v>78</v>
      </c>
      <c r="D94" s="160"/>
      <c r="E94" s="160"/>
      <c r="F94" s="161"/>
      <c r="G94" s="41" t="s">
        <v>79</v>
      </c>
      <c r="H94" s="256" t="s">
        <v>28</v>
      </c>
    </row>
    <row r="95" spans="2:29" ht="13.5" customHeight="1" x14ac:dyDescent="0.2">
      <c r="B95" s="157"/>
      <c r="C95" s="162"/>
      <c r="D95" s="163"/>
      <c r="E95" s="163"/>
      <c r="F95" s="164"/>
      <c r="G95" s="169" t="s">
        <v>80</v>
      </c>
      <c r="H95" s="257"/>
    </row>
    <row r="96" spans="2:29" ht="14.25" x14ac:dyDescent="0.2">
      <c r="B96" s="158"/>
      <c r="C96" s="42">
        <v>2027</v>
      </c>
      <c r="D96" s="42">
        <v>2028</v>
      </c>
      <c r="E96" s="42">
        <v>2029</v>
      </c>
      <c r="F96" s="42">
        <v>2030</v>
      </c>
      <c r="G96" s="170"/>
      <c r="H96" s="258"/>
    </row>
    <row r="97" spans="2:8" ht="14.25" x14ac:dyDescent="0.2">
      <c r="B97" s="43" t="s">
        <v>81</v>
      </c>
      <c r="C97" s="42" t="s">
        <v>82</v>
      </c>
      <c r="D97" s="42" t="s">
        <v>82</v>
      </c>
      <c r="E97" s="42" t="s">
        <v>82</v>
      </c>
      <c r="F97" s="42" t="s">
        <v>82</v>
      </c>
      <c r="G97" s="283" t="s">
        <v>18</v>
      </c>
      <c r="H97" s="130">
        <f>ROUND(IFERROR(G97*12,0),2)</f>
        <v>0</v>
      </c>
    </row>
    <row r="100" spans="2:8" x14ac:dyDescent="0.2">
      <c r="B100" s="172" t="s">
        <v>83</v>
      </c>
      <c r="C100" s="173"/>
      <c r="D100" s="173"/>
      <c r="E100" s="174"/>
    </row>
    <row r="101" spans="2:8" ht="25.5" x14ac:dyDescent="0.2">
      <c r="B101" s="9" t="s">
        <v>84</v>
      </c>
      <c r="C101" s="10" t="s">
        <v>10</v>
      </c>
      <c r="D101" s="15" t="s">
        <v>85</v>
      </c>
      <c r="E101" s="171" t="s">
        <v>86</v>
      </c>
      <c r="F101" s="11"/>
    </row>
    <row r="102" spans="2:8" ht="51" x14ac:dyDescent="0.2">
      <c r="B102" s="9" t="s">
        <v>87</v>
      </c>
      <c r="C102" s="10" t="s">
        <v>13</v>
      </c>
      <c r="D102" s="15" t="s">
        <v>88</v>
      </c>
      <c r="E102" s="171"/>
      <c r="F102" s="11"/>
    </row>
    <row r="103" spans="2:8" ht="14.25" x14ac:dyDescent="0.2">
      <c r="B103" s="66" t="s">
        <v>89</v>
      </c>
      <c r="C103" s="67">
        <v>6965</v>
      </c>
      <c r="D103" s="289" t="s">
        <v>18</v>
      </c>
      <c r="E103" s="131">
        <f>ROUND(IFERROR(D103*C103,0),2)</f>
        <v>0</v>
      </c>
      <c r="F103" s="11"/>
    </row>
    <row r="104" spans="2:8" ht="25.5" x14ac:dyDescent="0.2">
      <c r="B104" s="50" t="s">
        <v>90</v>
      </c>
      <c r="C104" s="68">
        <v>35</v>
      </c>
      <c r="D104" s="283" t="s">
        <v>18</v>
      </c>
      <c r="E104" s="132">
        <f>ROUND(IFERROR(D104*C104,0),2)</f>
        <v>0</v>
      </c>
      <c r="F104" s="11"/>
    </row>
    <row r="108" spans="2:8" x14ac:dyDescent="0.2">
      <c r="B108" s="172" t="s">
        <v>91</v>
      </c>
      <c r="C108" s="175"/>
      <c r="D108" s="175"/>
      <c r="E108" s="176"/>
    </row>
    <row r="109" spans="2:8" ht="51" x14ac:dyDescent="0.2">
      <c r="B109" s="63" t="s">
        <v>92</v>
      </c>
      <c r="C109" s="64" t="s">
        <v>16</v>
      </c>
      <c r="D109" s="63" t="s">
        <v>93</v>
      </c>
      <c r="E109" s="65" t="s">
        <v>64</v>
      </c>
    </row>
    <row r="110" spans="2:8" ht="14.25" x14ac:dyDescent="0.2">
      <c r="B110" s="59" t="s">
        <v>94</v>
      </c>
      <c r="C110" s="290" t="s">
        <v>18</v>
      </c>
      <c r="D110" s="61">
        <v>6964000</v>
      </c>
      <c r="E110" s="126">
        <f>ROUND(IFERROR(C110*D110/1000,0),2)</f>
        <v>0</v>
      </c>
    </row>
    <row r="111" spans="2:8" ht="38.25" x14ac:dyDescent="0.2">
      <c r="B111" s="59" t="s">
        <v>95</v>
      </c>
      <c r="C111" s="290" t="s">
        <v>18</v>
      </c>
      <c r="D111" s="61">
        <v>35000</v>
      </c>
      <c r="E111" s="126">
        <f>ROUND(IFERROR(C111*D111,0),2)</f>
        <v>0</v>
      </c>
    </row>
    <row r="112" spans="2:8" ht="14.25" x14ac:dyDescent="0.2">
      <c r="B112" s="59" t="s">
        <v>96</v>
      </c>
      <c r="C112" s="290" t="s">
        <v>18</v>
      </c>
      <c r="D112" s="61">
        <v>1750</v>
      </c>
      <c r="E112" s="126">
        <f>ROUND(IFERROR(C112*D112,0),2)</f>
        <v>0</v>
      </c>
    </row>
    <row r="113" spans="2:16" ht="14.25" x14ac:dyDescent="0.2">
      <c r="B113" s="60" t="s">
        <v>97</v>
      </c>
      <c r="C113" s="290" t="s">
        <v>18</v>
      </c>
      <c r="D113" s="62">
        <v>1000</v>
      </c>
      <c r="E113" s="127">
        <f>ROUND(IFERROR(C113*D113,0),2)</f>
        <v>0</v>
      </c>
    </row>
    <row r="116" spans="2:16" x14ac:dyDescent="0.2">
      <c r="B116" s="172" t="s">
        <v>98</v>
      </c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6"/>
    </row>
    <row r="117" spans="2:16" x14ac:dyDescent="0.2">
      <c r="B117" s="53" t="s">
        <v>99</v>
      </c>
      <c r="C117" s="12" t="s">
        <v>100</v>
      </c>
      <c r="D117" s="177" t="s">
        <v>101</v>
      </c>
      <c r="E117" s="179" t="s">
        <v>102</v>
      </c>
      <c r="F117" s="180"/>
      <c r="G117" s="181"/>
      <c r="H117" s="12" t="s">
        <v>103</v>
      </c>
      <c r="I117" s="179" t="s">
        <v>104</v>
      </c>
      <c r="J117" s="180"/>
      <c r="K117" s="180"/>
      <c r="L117" s="180"/>
      <c r="M117" s="181"/>
      <c r="N117" s="191" t="s">
        <v>105</v>
      </c>
      <c r="O117" s="12" t="s">
        <v>106</v>
      </c>
      <c r="P117" s="12" t="s">
        <v>107</v>
      </c>
    </row>
    <row r="118" spans="2:16" ht="60" x14ac:dyDescent="0.2">
      <c r="B118" s="54" t="s">
        <v>108</v>
      </c>
      <c r="C118" s="12" t="s">
        <v>109</v>
      </c>
      <c r="D118" s="177"/>
      <c r="E118" s="182"/>
      <c r="F118" s="183"/>
      <c r="G118" s="184"/>
      <c r="H118" s="12" t="s">
        <v>110</v>
      </c>
      <c r="I118" s="182"/>
      <c r="J118" s="183"/>
      <c r="K118" s="183"/>
      <c r="L118" s="183"/>
      <c r="M118" s="184"/>
      <c r="N118" s="177"/>
      <c r="O118" s="12" t="s">
        <v>111</v>
      </c>
      <c r="P118" s="12" t="s">
        <v>112</v>
      </c>
    </row>
    <row r="119" spans="2:16" x14ac:dyDescent="0.2">
      <c r="B119" s="55"/>
      <c r="C119" s="44"/>
      <c r="D119" s="178"/>
      <c r="E119" s="13">
        <v>8</v>
      </c>
      <c r="F119" s="13">
        <v>10</v>
      </c>
      <c r="G119" s="13">
        <v>12</v>
      </c>
      <c r="H119" s="44"/>
      <c r="I119" s="13">
        <v>6</v>
      </c>
      <c r="J119" s="13">
        <v>7</v>
      </c>
      <c r="K119" s="13">
        <v>8</v>
      </c>
      <c r="L119" s="13">
        <v>9</v>
      </c>
      <c r="M119" s="13">
        <v>10</v>
      </c>
      <c r="N119" s="178"/>
      <c r="O119" s="44"/>
      <c r="P119" s="44"/>
    </row>
    <row r="120" spans="2:16" ht="42.75" x14ac:dyDescent="0.2">
      <c r="B120" s="187" t="s">
        <v>113</v>
      </c>
      <c r="C120" s="16" t="s">
        <v>114</v>
      </c>
      <c r="D120" s="289" t="s">
        <v>18</v>
      </c>
      <c r="E120" s="289" t="s">
        <v>18</v>
      </c>
      <c r="F120" s="57" t="s">
        <v>115</v>
      </c>
      <c r="G120" s="57" t="s">
        <v>115</v>
      </c>
      <c r="H120" s="281" t="s">
        <v>18</v>
      </c>
      <c r="I120" s="57" t="s">
        <v>115</v>
      </c>
      <c r="J120" s="290" t="s">
        <v>18</v>
      </c>
      <c r="K120" s="57" t="s">
        <v>115</v>
      </c>
      <c r="L120" s="58" t="s">
        <v>115</v>
      </c>
      <c r="M120" s="57" t="s">
        <v>115</v>
      </c>
      <c r="N120" s="281" t="s">
        <v>18</v>
      </c>
      <c r="O120" s="133">
        <f>ROUND(SUM(D120:N120),2)</f>
        <v>0</v>
      </c>
      <c r="P120" s="134">
        <f>ROUND(IFERROR(O120*200,0),2)</f>
        <v>0</v>
      </c>
    </row>
    <row r="121" spans="2:16" ht="42.75" x14ac:dyDescent="0.2">
      <c r="B121" s="271"/>
      <c r="C121" s="16" t="s">
        <v>116</v>
      </c>
      <c r="D121" s="291" t="s">
        <v>18</v>
      </c>
      <c r="E121" s="291" t="s">
        <v>18</v>
      </c>
      <c r="F121" s="52" t="s">
        <v>115</v>
      </c>
      <c r="G121" s="52" t="s">
        <v>115</v>
      </c>
      <c r="H121" s="281" t="s">
        <v>18</v>
      </c>
      <c r="I121" s="52" t="s">
        <v>115</v>
      </c>
      <c r="J121" s="290" t="s">
        <v>18</v>
      </c>
      <c r="K121" s="52" t="s">
        <v>115</v>
      </c>
      <c r="L121" s="58" t="s">
        <v>115</v>
      </c>
      <c r="M121" s="52" t="s">
        <v>115</v>
      </c>
      <c r="N121" s="281" t="s">
        <v>18</v>
      </c>
      <c r="O121" s="135">
        <f>ROUND(SUM(D121:N121),2)</f>
        <v>0</v>
      </c>
      <c r="P121" s="134">
        <f>ROUND(IFERROR(O121*200,0),2)</f>
        <v>0</v>
      </c>
    </row>
    <row r="122" spans="2:16" ht="42.75" x14ac:dyDescent="0.2">
      <c r="B122" s="271"/>
      <c r="C122" s="16" t="s">
        <v>117</v>
      </c>
      <c r="D122" s="291" t="s">
        <v>18</v>
      </c>
      <c r="E122" s="291" t="s">
        <v>18</v>
      </c>
      <c r="F122" s="52" t="s">
        <v>115</v>
      </c>
      <c r="G122" s="52" t="s">
        <v>115</v>
      </c>
      <c r="H122" s="281" t="s">
        <v>18</v>
      </c>
      <c r="I122" s="291" t="s">
        <v>18</v>
      </c>
      <c r="J122" s="58" t="s">
        <v>115</v>
      </c>
      <c r="K122" s="52" t="s">
        <v>115</v>
      </c>
      <c r="L122" s="58" t="s">
        <v>115</v>
      </c>
      <c r="M122" s="52" t="s">
        <v>115</v>
      </c>
      <c r="N122" s="281" t="s">
        <v>18</v>
      </c>
      <c r="O122" s="135">
        <f>ROUND(SUM(D122:N122),2)</f>
        <v>0</v>
      </c>
      <c r="P122" s="134">
        <f>ROUND(IFERROR(O122*200,0),2)</f>
        <v>0</v>
      </c>
    </row>
    <row r="123" spans="2:16" x14ac:dyDescent="0.2">
      <c r="B123" s="271"/>
      <c r="C123" s="272" t="s">
        <v>118</v>
      </c>
      <c r="D123" s="292" t="s">
        <v>18</v>
      </c>
      <c r="E123" s="195" t="s">
        <v>115</v>
      </c>
      <c r="F123" s="292" t="s">
        <v>18</v>
      </c>
      <c r="G123" s="187" t="s">
        <v>115</v>
      </c>
      <c r="H123" s="299" t="s">
        <v>18</v>
      </c>
      <c r="I123" s="187" t="s">
        <v>115</v>
      </c>
      <c r="J123" s="189" t="s">
        <v>115</v>
      </c>
      <c r="K123" s="187" t="s">
        <v>115</v>
      </c>
      <c r="L123" s="302" t="s">
        <v>18</v>
      </c>
      <c r="M123" s="187" t="s">
        <v>115</v>
      </c>
      <c r="N123" s="299" t="s">
        <v>18</v>
      </c>
      <c r="O123" s="192">
        <f>ROUND(SUM(D123:N123),2)</f>
        <v>0</v>
      </c>
      <c r="P123" s="192">
        <f>ROUND(IFERROR(O123*200,0),2)</f>
        <v>0</v>
      </c>
    </row>
    <row r="124" spans="2:16" x14ac:dyDescent="0.2">
      <c r="B124" s="188"/>
      <c r="C124" s="273"/>
      <c r="D124" s="293"/>
      <c r="E124" s="188"/>
      <c r="F124" s="293"/>
      <c r="G124" s="188"/>
      <c r="H124" s="300"/>
      <c r="I124" s="188"/>
      <c r="J124" s="190"/>
      <c r="K124" s="188"/>
      <c r="L124" s="303"/>
      <c r="M124" s="188"/>
      <c r="N124" s="300"/>
      <c r="O124" s="193"/>
      <c r="P124" s="193"/>
    </row>
    <row r="125" spans="2:16" ht="42.75" x14ac:dyDescent="0.2">
      <c r="B125" s="187" t="s">
        <v>119</v>
      </c>
      <c r="C125" s="16" t="s">
        <v>120</v>
      </c>
      <c r="D125" s="291" t="s">
        <v>18</v>
      </c>
      <c r="E125" s="52" t="s">
        <v>115</v>
      </c>
      <c r="F125" s="291" t="s">
        <v>18</v>
      </c>
      <c r="G125" s="52" t="s">
        <v>115</v>
      </c>
      <c r="H125" s="281" t="s">
        <v>18</v>
      </c>
      <c r="I125" s="52" t="s">
        <v>115</v>
      </c>
      <c r="J125" s="58" t="s">
        <v>115</v>
      </c>
      <c r="K125" s="52" t="s">
        <v>115</v>
      </c>
      <c r="L125" s="290" t="s">
        <v>18</v>
      </c>
      <c r="M125" s="52" t="s">
        <v>115</v>
      </c>
      <c r="N125" s="281" t="s">
        <v>18</v>
      </c>
      <c r="O125" s="135">
        <f>ROUND(SUM(D125:N125),2)</f>
        <v>0</v>
      </c>
      <c r="P125" s="134">
        <f>ROUND(IFERROR(O125*50,0),2)</f>
        <v>0</v>
      </c>
    </row>
    <row r="126" spans="2:16" ht="42.75" x14ac:dyDescent="0.2">
      <c r="B126" s="271"/>
      <c r="C126" s="16" t="s">
        <v>121</v>
      </c>
      <c r="D126" s="291" t="s">
        <v>18</v>
      </c>
      <c r="E126" s="52" t="s">
        <v>115</v>
      </c>
      <c r="F126" s="291" t="s">
        <v>18</v>
      </c>
      <c r="G126" s="52" t="s">
        <v>115</v>
      </c>
      <c r="H126" s="281" t="s">
        <v>18</v>
      </c>
      <c r="I126" s="52" t="s">
        <v>115</v>
      </c>
      <c r="J126" s="58" t="s">
        <v>115</v>
      </c>
      <c r="K126" s="52" t="s">
        <v>115</v>
      </c>
      <c r="L126" s="290" t="s">
        <v>18</v>
      </c>
      <c r="M126" s="52" t="s">
        <v>115</v>
      </c>
      <c r="N126" s="281" t="s">
        <v>18</v>
      </c>
      <c r="O126" s="135">
        <f>ROUND(SUM(D126:N126),2)</f>
        <v>0</v>
      </c>
      <c r="P126" s="134">
        <f>ROUND(IFERROR(O126*50,0),2)</f>
        <v>0</v>
      </c>
    </row>
    <row r="127" spans="2:16" ht="42.75" x14ac:dyDescent="0.2">
      <c r="B127" s="271"/>
      <c r="C127" s="20" t="s">
        <v>122</v>
      </c>
      <c r="D127" s="294" t="s">
        <v>18</v>
      </c>
      <c r="E127" s="56" t="s">
        <v>115</v>
      </c>
      <c r="F127" s="294" t="s">
        <v>18</v>
      </c>
      <c r="G127" s="52" t="s">
        <v>115</v>
      </c>
      <c r="H127" s="281" t="s">
        <v>18</v>
      </c>
      <c r="I127" s="52" t="s">
        <v>115</v>
      </c>
      <c r="J127" s="58" t="s">
        <v>115</v>
      </c>
      <c r="K127" s="291" t="s">
        <v>18</v>
      </c>
      <c r="L127" s="58" t="s">
        <v>115</v>
      </c>
      <c r="M127" s="52" t="s">
        <v>115</v>
      </c>
      <c r="N127" s="281" t="s">
        <v>18</v>
      </c>
      <c r="O127" s="135">
        <f>ROUND(SUM(D127:N127),2)</f>
        <v>0</v>
      </c>
      <c r="P127" s="134">
        <f>ROUND(IFERROR(O127*50,0),2)</f>
        <v>0</v>
      </c>
    </row>
    <row r="128" spans="2:16" x14ac:dyDescent="0.2">
      <c r="B128" s="271"/>
      <c r="C128" s="187" t="s">
        <v>123</v>
      </c>
      <c r="D128" s="295" t="s">
        <v>18</v>
      </c>
      <c r="E128" s="187" t="s">
        <v>115</v>
      </c>
      <c r="F128" s="187" t="s">
        <v>115</v>
      </c>
      <c r="G128" s="297" t="s">
        <v>18</v>
      </c>
      <c r="H128" s="299" t="s">
        <v>18</v>
      </c>
      <c r="I128" s="187" t="s">
        <v>115</v>
      </c>
      <c r="J128" s="189" t="s">
        <v>115</v>
      </c>
      <c r="K128" s="187" t="s">
        <v>115</v>
      </c>
      <c r="L128" s="189" t="s">
        <v>115</v>
      </c>
      <c r="M128" s="304" t="s">
        <v>18</v>
      </c>
      <c r="N128" s="299" t="s">
        <v>18</v>
      </c>
      <c r="O128" s="192">
        <f>ROUND(SUM(D128:N128),2)</f>
        <v>0</v>
      </c>
      <c r="P128" s="192">
        <f>ROUND(IFERROR(O128*50,0),2)</f>
        <v>0</v>
      </c>
    </row>
    <row r="129" spans="2:16" x14ac:dyDescent="0.2">
      <c r="B129" s="188"/>
      <c r="C129" s="188"/>
      <c r="D129" s="296"/>
      <c r="E129" s="188"/>
      <c r="F129" s="188"/>
      <c r="G129" s="298"/>
      <c r="H129" s="301"/>
      <c r="I129" s="188"/>
      <c r="J129" s="190"/>
      <c r="K129" s="188"/>
      <c r="L129" s="190"/>
      <c r="M129" s="298"/>
      <c r="N129" s="301"/>
      <c r="O129" s="194"/>
      <c r="P129" s="194"/>
    </row>
    <row r="132" spans="2:16" ht="24" customHeight="1" x14ac:dyDescent="0.2"/>
    <row r="133" spans="2:16" ht="29.25" customHeight="1" x14ac:dyDescent="0.2">
      <c r="B133" s="165" t="s">
        <v>124</v>
      </c>
      <c r="C133" s="166"/>
      <c r="D133" s="166"/>
      <c r="E133" s="166"/>
      <c r="F133" s="166"/>
      <c r="G133" s="167"/>
      <c r="H133" s="40" t="s">
        <v>28</v>
      </c>
    </row>
    <row r="134" spans="2:16" ht="12.75" customHeight="1" x14ac:dyDescent="0.2">
      <c r="B134" s="156" t="s">
        <v>77</v>
      </c>
      <c r="C134" s="159" t="s">
        <v>78</v>
      </c>
      <c r="D134" s="160"/>
      <c r="E134" s="160"/>
      <c r="F134" s="161"/>
      <c r="G134" s="41" t="s">
        <v>79</v>
      </c>
      <c r="H134" s="256" t="s">
        <v>28</v>
      </c>
    </row>
    <row r="135" spans="2:16" ht="12.75" customHeight="1" x14ac:dyDescent="0.2">
      <c r="B135" s="157"/>
      <c r="C135" s="162"/>
      <c r="D135" s="163"/>
      <c r="E135" s="163"/>
      <c r="F135" s="164"/>
      <c r="G135" s="169" t="s">
        <v>80</v>
      </c>
      <c r="H135" s="257"/>
    </row>
    <row r="136" spans="2:16" ht="24" customHeight="1" x14ac:dyDescent="0.2">
      <c r="B136" s="158"/>
      <c r="C136" s="42">
        <v>2027</v>
      </c>
      <c r="D136" s="42">
        <v>2028</v>
      </c>
      <c r="E136" s="42">
        <v>2029</v>
      </c>
      <c r="F136" s="42">
        <v>2030</v>
      </c>
      <c r="G136" s="170"/>
      <c r="H136" s="258"/>
    </row>
    <row r="137" spans="2:16" ht="12.75" customHeight="1" x14ac:dyDescent="0.2">
      <c r="B137" s="43" t="s">
        <v>81</v>
      </c>
      <c r="C137" s="42" t="s">
        <v>125</v>
      </c>
      <c r="D137" s="42" t="s">
        <v>125</v>
      </c>
      <c r="E137" s="42" t="s">
        <v>125</v>
      </c>
      <c r="F137" s="42" t="s">
        <v>126</v>
      </c>
      <c r="G137" s="288" t="s">
        <v>18</v>
      </c>
      <c r="H137" s="130">
        <f>ROUND(IFERROR(G137*7,0),2)</f>
        <v>0</v>
      </c>
    </row>
    <row r="138" spans="2:16" ht="12.75" customHeight="1" x14ac:dyDescent="0.2"/>
    <row r="139" spans="2:16" ht="12.75" customHeight="1" x14ac:dyDescent="0.2"/>
    <row r="140" spans="2:16" ht="12.75" customHeight="1" x14ac:dyDescent="0.2"/>
    <row r="141" spans="2:16" ht="12.75" customHeight="1" x14ac:dyDescent="0.2"/>
    <row r="144" spans="2:16" ht="24" customHeight="1" x14ac:dyDescent="0.2">
      <c r="B144" s="266" t="s">
        <v>127</v>
      </c>
      <c r="C144" s="267"/>
      <c r="D144" s="268"/>
    </row>
    <row r="145" spans="2:4" ht="29.25" customHeight="1" x14ac:dyDescent="0.2">
      <c r="B145" s="118" t="s">
        <v>128</v>
      </c>
      <c r="C145" s="118" t="s">
        <v>129</v>
      </c>
      <c r="D145" s="100" t="s">
        <v>130</v>
      </c>
    </row>
    <row r="146" spans="2:4" ht="12.75" customHeight="1" x14ac:dyDescent="0.2">
      <c r="B146" s="111" t="s">
        <v>131</v>
      </c>
      <c r="C146" s="112" t="s">
        <v>132</v>
      </c>
      <c r="D146" s="109">
        <f>ROUND(IFERROR(SUM(H14:H19),0),2)</f>
        <v>0</v>
      </c>
    </row>
    <row r="147" spans="2:4" ht="12.75" customHeight="1" x14ac:dyDescent="0.2">
      <c r="B147" s="113" t="s">
        <v>133</v>
      </c>
      <c r="C147" s="114" t="s">
        <v>134</v>
      </c>
      <c r="D147" s="110">
        <f>ROUND(IFERROR(SUM(G29),0),2)</f>
        <v>0</v>
      </c>
    </row>
    <row r="148" spans="2:4" ht="24" customHeight="1" x14ac:dyDescent="0.2">
      <c r="B148" s="113" t="s">
        <v>135</v>
      </c>
      <c r="C148" s="114" t="s">
        <v>136</v>
      </c>
      <c r="D148" s="110">
        <f>ROUND(IFERROR(SUM(G39:G46),0),2)</f>
        <v>0</v>
      </c>
    </row>
    <row r="149" spans="2:4" ht="12.75" customHeight="1" x14ac:dyDescent="0.2">
      <c r="B149" s="113" t="s">
        <v>137</v>
      </c>
      <c r="C149" s="114" t="s">
        <v>138</v>
      </c>
      <c r="D149" s="110">
        <f>ROUND(IFERROR(SUM(G60:G67),0),2)</f>
        <v>0</v>
      </c>
    </row>
    <row r="150" spans="2:4" ht="12.75" customHeight="1" x14ac:dyDescent="0.2">
      <c r="B150" s="113" t="s">
        <v>139</v>
      </c>
      <c r="C150" s="114" t="s">
        <v>140</v>
      </c>
      <c r="D150" s="110">
        <f>ROUND(IFERROR(SUM(H72:H77),0),2)</f>
        <v>0</v>
      </c>
    </row>
    <row r="151" spans="2:4" ht="12.75" customHeight="1" x14ac:dyDescent="0.2">
      <c r="B151" s="113" t="s">
        <v>141</v>
      </c>
      <c r="C151" s="114" t="s">
        <v>142</v>
      </c>
      <c r="D151" s="110">
        <f>ROUND(IFERROR(SUM(E82:E85),0),2)</f>
        <v>0</v>
      </c>
    </row>
    <row r="152" spans="2:4" ht="12.75" customHeight="1" x14ac:dyDescent="0.2">
      <c r="B152" s="113" t="s">
        <v>143</v>
      </c>
      <c r="C152" s="114" t="s">
        <v>144</v>
      </c>
      <c r="D152" s="110">
        <f>ROUND(IFERROR(SUM(E90),0),2)</f>
        <v>0</v>
      </c>
    </row>
    <row r="153" spans="2:4" ht="12.75" customHeight="1" x14ac:dyDescent="0.2">
      <c r="B153" s="113" t="s">
        <v>145</v>
      </c>
      <c r="C153" s="114" t="s">
        <v>146</v>
      </c>
      <c r="D153" s="110">
        <f>ROUND(IFERROR(SUM(H97),0),2)</f>
        <v>0</v>
      </c>
    </row>
    <row r="154" spans="2:4" ht="12.75" customHeight="1" x14ac:dyDescent="0.2">
      <c r="B154" s="113" t="s">
        <v>147</v>
      </c>
      <c r="C154" s="114" t="s">
        <v>148</v>
      </c>
      <c r="D154" s="110">
        <f>ROUND(IFERROR(SUM(E103:E104),0),2)</f>
        <v>0</v>
      </c>
    </row>
    <row r="155" spans="2:4" ht="12.75" customHeight="1" x14ac:dyDescent="0.2">
      <c r="B155" s="113" t="s">
        <v>149</v>
      </c>
      <c r="C155" s="114" t="s">
        <v>150</v>
      </c>
      <c r="D155" s="110">
        <f>ROUND(IFERROR(SUM(E110:E113),0),2)</f>
        <v>0</v>
      </c>
    </row>
    <row r="156" spans="2:4" ht="12.75" customHeight="1" x14ac:dyDescent="0.2">
      <c r="B156" s="115" t="s">
        <v>151</v>
      </c>
      <c r="C156" s="116" t="s">
        <v>152</v>
      </c>
      <c r="D156" s="139">
        <f>ROUND(IFERROR(SUM(P120:P128),0),2)</f>
        <v>0</v>
      </c>
    </row>
    <row r="157" spans="2:4" ht="12.75" customHeight="1" x14ac:dyDescent="0.2">
      <c r="B157" s="106" t="s">
        <v>153</v>
      </c>
      <c r="C157" s="107" t="s">
        <v>154</v>
      </c>
      <c r="D157" s="139">
        <f>ROUND(IFERROR(SUM(H137),0),2)</f>
        <v>0</v>
      </c>
    </row>
    <row r="158" spans="2:4" ht="12.75" customHeight="1" x14ac:dyDescent="0.2">
      <c r="B158" s="117" t="s">
        <v>106</v>
      </c>
      <c r="C158" s="108" t="s">
        <v>155</v>
      </c>
      <c r="D158" s="144">
        <f>ROUND(IFERROR(SUM(D146:D157),0),2)</f>
        <v>0</v>
      </c>
    </row>
  </sheetData>
  <sheetProtection algorithmName="SHA-512" hashValue="zvi2QTkXGGd9vQTZlRUjAz8TG3diq+1Y6VhE+pGAy4MTjbstI/LBt3ikoJp81tla32B/4Q34LplXv0KT4LxYbA==" saltValue="QTZ0Q8MmYS902trJft+SEA==" spinCount="100000" sheet="1" objects="1" scenarios="1"/>
  <mergeCells count="102">
    <mergeCell ref="B144:D144"/>
    <mergeCell ref="B133:G133"/>
    <mergeCell ref="B134:B136"/>
    <mergeCell ref="C134:F135"/>
    <mergeCell ref="D74:D75"/>
    <mergeCell ref="G74:G75"/>
    <mergeCell ref="E123:E124"/>
    <mergeCell ref="E128:E129"/>
    <mergeCell ref="F123:F124"/>
    <mergeCell ref="B78:H78"/>
    <mergeCell ref="B120:B124"/>
    <mergeCell ref="B125:B129"/>
    <mergeCell ref="C123:C124"/>
    <mergeCell ref="C128:C129"/>
    <mergeCell ref="D123:D124"/>
    <mergeCell ref="D128:D129"/>
    <mergeCell ref="C74:C75"/>
    <mergeCell ref="G12:G13"/>
    <mergeCell ref="H12:H13"/>
    <mergeCell ref="H134:H136"/>
    <mergeCell ref="G135:G136"/>
    <mergeCell ref="H74:H75"/>
    <mergeCell ref="H94:H96"/>
    <mergeCell ref="F128:F129"/>
    <mergeCell ref="G123:G124"/>
    <mergeCell ref="G128:G129"/>
    <mergeCell ref="H123:H124"/>
    <mergeCell ref="B25:F25"/>
    <mergeCell ref="G72:G73"/>
    <mergeCell ref="H72:H73"/>
    <mergeCell ref="B70:G70"/>
    <mergeCell ref="D72:D73"/>
    <mergeCell ref="B10:H10"/>
    <mergeCell ref="B11:B13"/>
    <mergeCell ref="D11:F12"/>
    <mergeCell ref="B9:AD9"/>
    <mergeCell ref="B21:H21"/>
    <mergeCell ref="C72:C73"/>
    <mergeCell ref="B26:E27"/>
    <mergeCell ref="B56:B59"/>
    <mergeCell ref="D56:E57"/>
    <mergeCell ref="D58:D59"/>
    <mergeCell ref="B55:G55"/>
    <mergeCell ref="B49:G50"/>
    <mergeCell ref="D35:E36"/>
    <mergeCell ref="F35:F38"/>
    <mergeCell ref="G35:G38"/>
    <mergeCell ref="D37:D38"/>
    <mergeCell ref="B34:G34"/>
    <mergeCell ref="B5:AD5"/>
    <mergeCell ref="B6:I8"/>
    <mergeCell ref="K6:T6"/>
    <mergeCell ref="U6:V6"/>
    <mergeCell ref="W6:X6"/>
    <mergeCell ref="Y6:Z6"/>
    <mergeCell ref="AA6:AB6"/>
    <mergeCell ref="AC6:AD6"/>
    <mergeCell ref="AC8:AD8"/>
    <mergeCell ref="K7:T7"/>
    <mergeCell ref="U7:V7"/>
    <mergeCell ref="W7:X7"/>
    <mergeCell ref="Y7:Z7"/>
    <mergeCell ref="AA7:AB7"/>
    <mergeCell ref="AC7:AD7"/>
    <mergeCell ref="K8:T8"/>
    <mergeCell ref="U8:V8"/>
    <mergeCell ref="W8:X8"/>
    <mergeCell ref="Y8:Z8"/>
    <mergeCell ref="AA8:AB8"/>
    <mergeCell ref="O128:O129"/>
    <mergeCell ref="P123:P124"/>
    <mergeCell ref="P128:P129"/>
    <mergeCell ref="N123:N124"/>
    <mergeCell ref="N128:N129"/>
    <mergeCell ref="L123:L124"/>
    <mergeCell ref="L128:L129"/>
    <mergeCell ref="M123:M124"/>
    <mergeCell ref="M128:M129"/>
    <mergeCell ref="H128:H129"/>
    <mergeCell ref="C80:C81"/>
    <mergeCell ref="B79:E79"/>
    <mergeCell ref="B88:E88"/>
    <mergeCell ref="B94:B96"/>
    <mergeCell ref="C94:F95"/>
    <mergeCell ref="B93:G93"/>
    <mergeCell ref="B80:B81"/>
    <mergeCell ref="G95:G96"/>
    <mergeCell ref="E101:E102"/>
    <mergeCell ref="B100:E100"/>
    <mergeCell ref="B108:E108"/>
    <mergeCell ref="D117:D119"/>
    <mergeCell ref="E117:G118"/>
    <mergeCell ref="B116:P116"/>
    <mergeCell ref="I117:M118"/>
    <mergeCell ref="I123:I124"/>
    <mergeCell ref="I128:I129"/>
    <mergeCell ref="J123:J124"/>
    <mergeCell ref="J128:J129"/>
    <mergeCell ref="K123:K124"/>
    <mergeCell ref="K128:K129"/>
    <mergeCell ref="N117:N119"/>
    <mergeCell ref="O123:O124"/>
  </mergeCells>
  <dataValidations count="1">
    <dataValidation type="custom" allowBlank="1" showInputMessage="1" showErrorMessage="1" errorTitle="Neplatná cena" error="Zadajte cenu v eurách bez DPH, nezáporné číslo, maximálne na 2 desatinné miesta. Ceny nesmú byť viazané na inú menu alebo parameter." promptTitle="Cena v EUR bez DPH" prompt="Zadajte cenu v eurách bez DPH, zaokrúhlenú matematicky maximálne na 2 desatinné miesta." sqref="D14:F19 G137 N125:N127 M128:N128 K127 L125:L126 H125:H128 F125:F127 D125:D128 N120:N123 L123 F123 I122 J120:J121 H120:H123 D120:E123 C110:C113 D103:D104 G97 C90 D82:D85 F76:F77 E74:F74 E72:F72 D60:E67 D39:E46 F29" xr:uid="{00000000-0002-0000-0000-000000000000}">
      <formula1>OR(C14="vyplní uchádzač",C14="",AND(ISNUMBER(C14),C14&gt;=0,C14=ROUND(C14,2)))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Obehové euromince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Slabá Júlia</cp:lastModifiedBy>
  <dcterms:modified xsi:type="dcterms:W3CDTF">2026-06-08T06:33:11Z</dcterms:modified>
</cp:coreProperties>
</file>